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895" yWindow="465" windowWidth="13740" windowHeight="12435"/>
  </bookViews>
  <sheets>
    <sheet name="Прил.№2_Табл.1_КС" sheetId="1" r:id="rId1"/>
    <sheet name="Прил№2_Табл.2_ДС" sheetId="4" r:id="rId2"/>
    <sheet name="Прил№2_Табл.3_СДП 1" sheetId="6" r:id="rId3"/>
    <sheet name="Прил.№2_Табл.4_ВМП" sheetId="7" r:id="rId4"/>
  </sheets>
  <externalReferences>
    <externalReference r:id="rId5"/>
    <externalReference r:id="rId6"/>
  </externalReferences>
  <definedNames>
    <definedName name="_xlnm._FilterDatabase" localSheetId="0" hidden="1">Прил.№2_Табл.1_КС!$A$14:$AF$359</definedName>
    <definedName name="_xlnm._FilterDatabase" localSheetId="3" hidden="1">Прил.№2_Табл.4_ВМП!$B$10:$H$63</definedName>
    <definedName name="_xlnm._FilterDatabase" localSheetId="1" hidden="1">Прил№2_Табл.2_ДС!$A$16:$X$160</definedName>
    <definedName name="_xlnm._FilterDatabase" localSheetId="2" hidden="1">'Прил№2_Табл.3_СДП 1'!$A$15:$W$172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 localSheetId="2">#REF!</definedName>
    <definedName name="_xlnm.Database">#REF!</definedName>
    <definedName name="блок" localSheetId="0">'[2]1D_Gorin'!#REF!</definedName>
    <definedName name="блок" localSheetId="2">'[2]1D_Gorin'!#REF!</definedName>
    <definedName name="_xlnm.Print_Titles" localSheetId="0">Прил.№2_Табл.1_КС!$5:$9</definedName>
    <definedName name="_xlnm.Print_Titles" localSheetId="1">Прил№2_Табл.2_ДС!$A:$C,Прил№2_Табл.2_ДС!$7:$8</definedName>
    <definedName name="_xlnm.Print_Titles" localSheetId="2">'Прил№2_Табл.3_СДП 1'!$A:$C,'Прил№2_Табл.3_СДП 1'!$8:$9</definedName>
    <definedName name="_xlnm.Print_Area" localSheetId="0">Прил.№2_Табл.1_КС!$A$1:$AC$359</definedName>
    <definedName name="_xlnm.Print_Area" localSheetId="3">Прил.№2_Табл.4_ВМП!$A$1:$H$63</definedName>
    <definedName name="_xlnm.Print_Area" localSheetId="1">Прил№2_Табл.2_ДС!$A$1:$X$160</definedName>
    <definedName name="_xlnm.Print_Area" localSheetId="2">'Прил№2_Табл.3_СДП 1'!$A$1:$W$172</definedName>
  </definedNames>
  <calcPr calcId="145621"/>
</workbook>
</file>

<file path=xl/calcChain.xml><?xml version="1.0" encoding="utf-8"?>
<calcChain xmlns="http://schemas.openxmlformats.org/spreadsheetml/2006/main">
  <c r="X207" i="1" l="1"/>
  <c r="X205" i="1"/>
  <c r="P65" i="6"/>
  <c r="P106" i="6"/>
  <c r="P77" i="6"/>
  <c r="P64" i="6" l="1"/>
  <c r="V171" i="6"/>
  <c r="S171" i="6"/>
  <c r="Q171" i="6"/>
  <c r="V170" i="6"/>
  <c r="S170" i="6"/>
  <c r="Q170" i="6"/>
  <c r="V169" i="6"/>
  <c r="S169" i="6"/>
  <c r="Q169" i="6"/>
  <c r="V168" i="6"/>
  <c r="S168" i="6"/>
  <c r="Q168" i="6"/>
  <c r="V167" i="6"/>
  <c r="S167" i="6"/>
  <c r="Q167" i="6"/>
  <c r="V166" i="6"/>
  <c r="S166" i="6"/>
  <c r="Q166" i="6"/>
  <c r="V165" i="6"/>
  <c r="S165" i="6"/>
  <c r="Q165" i="6"/>
  <c r="V164" i="6"/>
  <c r="S164" i="6"/>
  <c r="Q164" i="6"/>
  <c r="W164" i="6" s="1"/>
  <c r="T163" i="6"/>
  <c r="R163" i="6"/>
  <c r="P163" i="6"/>
  <c r="V162" i="6"/>
  <c r="S162" i="6"/>
  <c r="Q162" i="6"/>
  <c r="V161" i="6"/>
  <c r="S161" i="6"/>
  <c r="Q161" i="6"/>
  <c r="V160" i="6"/>
  <c r="S160" i="6"/>
  <c r="Q160" i="6"/>
  <c r="W160" i="6" s="1"/>
  <c r="V159" i="6"/>
  <c r="S159" i="6"/>
  <c r="Q159" i="6"/>
  <c r="T158" i="6"/>
  <c r="R158" i="6"/>
  <c r="P158" i="6"/>
  <c r="V157" i="6"/>
  <c r="S157" i="6"/>
  <c r="Q157" i="6"/>
  <c r="V156" i="6"/>
  <c r="S156" i="6"/>
  <c r="Q156" i="6"/>
  <c r="V155" i="6"/>
  <c r="S155" i="6"/>
  <c r="Q155" i="6"/>
  <c r="V154" i="6"/>
  <c r="S154" i="6"/>
  <c r="Q154" i="6"/>
  <c r="T153" i="6"/>
  <c r="R153" i="6"/>
  <c r="P153" i="6"/>
  <c r="V152" i="6"/>
  <c r="S152" i="6"/>
  <c r="Q152" i="6"/>
  <c r="V151" i="6"/>
  <c r="S151" i="6"/>
  <c r="Q151" i="6"/>
  <c r="V150" i="6"/>
  <c r="S150" i="6"/>
  <c r="Q150" i="6"/>
  <c r="T149" i="6"/>
  <c r="R149" i="6"/>
  <c r="P149" i="6"/>
  <c r="V148" i="6"/>
  <c r="V147" i="6" s="1"/>
  <c r="S148" i="6"/>
  <c r="S147" i="6" s="1"/>
  <c r="Q148" i="6"/>
  <c r="Q147" i="6" s="1"/>
  <c r="T147" i="6"/>
  <c r="R147" i="6"/>
  <c r="P147" i="6"/>
  <c r="V146" i="6"/>
  <c r="S146" i="6"/>
  <c r="Q146" i="6"/>
  <c r="V145" i="6"/>
  <c r="S145" i="6"/>
  <c r="Q145" i="6"/>
  <c r="V144" i="6"/>
  <c r="S144" i="6"/>
  <c r="Q144" i="6"/>
  <c r="V143" i="6"/>
  <c r="S143" i="6"/>
  <c r="Q143" i="6"/>
  <c r="V142" i="6"/>
  <c r="S142" i="6"/>
  <c r="Q142" i="6"/>
  <c r="V141" i="6"/>
  <c r="S141" i="6"/>
  <c r="Q141" i="6"/>
  <c r="V140" i="6"/>
  <c r="S140" i="6"/>
  <c r="Q140" i="6"/>
  <c r="T139" i="6"/>
  <c r="R139" i="6"/>
  <c r="P139" i="6"/>
  <c r="V138" i="6"/>
  <c r="S138" i="6"/>
  <c r="Q138" i="6"/>
  <c r="V137" i="6"/>
  <c r="S137" i="6"/>
  <c r="Q137" i="6"/>
  <c r="V136" i="6"/>
  <c r="S136" i="6"/>
  <c r="Q136" i="6"/>
  <c r="V135" i="6"/>
  <c r="S135" i="6"/>
  <c r="Q135" i="6"/>
  <c r="V134" i="6"/>
  <c r="S134" i="6"/>
  <c r="Q134" i="6"/>
  <c r="T133" i="6"/>
  <c r="R133" i="6"/>
  <c r="P133" i="6"/>
  <c r="V132" i="6"/>
  <c r="S132" i="6"/>
  <c r="Q132" i="6"/>
  <c r="V131" i="6"/>
  <c r="S131" i="6"/>
  <c r="Q131" i="6"/>
  <c r="V130" i="6"/>
  <c r="S130" i="6"/>
  <c r="Q130" i="6"/>
  <c r="V129" i="6"/>
  <c r="S129" i="6"/>
  <c r="Q129" i="6"/>
  <c r="V128" i="6"/>
  <c r="S128" i="6"/>
  <c r="Q128" i="6"/>
  <c r="V127" i="6"/>
  <c r="S127" i="6"/>
  <c r="Q127" i="6"/>
  <c r="T126" i="6"/>
  <c r="R126" i="6"/>
  <c r="P126" i="6"/>
  <c r="V125" i="6"/>
  <c r="S125" i="6"/>
  <c r="Q125" i="6"/>
  <c r="V124" i="6"/>
  <c r="S124" i="6"/>
  <c r="Q124" i="6"/>
  <c r="V123" i="6"/>
  <c r="S123" i="6"/>
  <c r="Q123" i="6"/>
  <c r="V122" i="6"/>
  <c r="S122" i="6"/>
  <c r="Q122" i="6"/>
  <c r="T121" i="6"/>
  <c r="R121" i="6"/>
  <c r="P121" i="6"/>
  <c r="V120" i="6"/>
  <c r="V119" i="6" s="1"/>
  <c r="S120" i="6"/>
  <c r="S119" i="6" s="1"/>
  <c r="Q120" i="6"/>
  <c r="Q119" i="6" s="1"/>
  <c r="T119" i="6"/>
  <c r="R119" i="6"/>
  <c r="P119" i="6"/>
  <c r="V118" i="6"/>
  <c r="V117" i="6" s="1"/>
  <c r="S118" i="6"/>
  <c r="S117" i="6" s="1"/>
  <c r="Q118" i="6"/>
  <c r="Q117" i="6" s="1"/>
  <c r="T117" i="6"/>
  <c r="P117" i="6"/>
  <c r="V116" i="6"/>
  <c r="V115" i="6" s="1"/>
  <c r="S116" i="6"/>
  <c r="S115" i="6" s="1"/>
  <c r="Q116" i="6"/>
  <c r="T115" i="6"/>
  <c r="R115" i="6"/>
  <c r="P115" i="6"/>
  <c r="V114" i="6"/>
  <c r="S114" i="6"/>
  <c r="Q114" i="6"/>
  <c r="V113" i="6"/>
  <c r="S113" i="6"/>
  <c r="Q113" i="6"/>
  <c r="V112" i="6"/>
  <c r="S112" i="6"/>
  <c r="Q112" i="6"/>
  <c r="T111" i="6"/>
  <c r="R111" i="6"/>
  <c r="P111" i="6"/>
  <c r="V110" i="6"/>
  <c r="V109" i="6" s="1"/>
  <c r="S110" i="6"/>
  <c r="S109" i="6" s="1"/>
  <c r="Q110" i="6"/>
  <c r="T109" i="6"/>
  <c r="R109" i="6"/>
  <c r="P109" i="6"/>
  <c r="V108" i="6"/>
  <c r="V107" i="6" s="1"/>
  <c r="S108" i="6"/>
  <c r="S107" i="6" s="1"/>
  <c r="Q108" i="6"/>
  <c r="Q107" i="6" s="1"/>
  <c r="T107" i="6"/>
  <c r="R107" i="6"/>
  <c r="P107" i="6"/>
  <c r="V106" i="6"/>
  <c r="S106" i="6"/>
  <c r="Q106" i="6"/>
  <c r="X106" i="6" s="1"/>
  <c r="V105" i="6"/>
  <c r="S105" i="6"/>
  <c r="Q105" i="6"/>
  <c r="T104" i="6"/>
  <c r="R104" i="6"/>
  <c r="P104" i="6"/>
  <c r="V103" i="6"/>
  <c r="U103" i="6"/>
  <c r="S103" i="6"/>
  <c r="Q103" i="6"/>
  <c r="V102" i="6"/>
  <c r="U102" i="6"/>
  <c r="S102" i="6"/>
  <c r="Q102" i="6"/>
  <c r="V101" i="6"/>
  <c r="U101" i="6"/>
  <c r="S101" i="6"/>
  <c r="Q101" i="6"/>
  <c r="V100" i="6"/>
  <c r="U100" i="6"/>
  <c r="S100" i="6"/>
  <c r="Q100" i="6"/>
  <c r="V99" i="6"/>
  <c r="U99" i="6"/>
  <c r="S99" i="6"/>
  <c r="Q99" i="6"/>
  <c r="V98" i="6"/>
  <c r="U98" i="6"/>
  <c r="S98" i="6"/>
  <c r="Q98" i="6"/>
  <c r="V97" i="6"/>
  <c r="T97" i="6"/>
  <c r="S97" i="6"/>
  <c r="R97" i="6"/>
  <c r="P97" i="6"/>
  <c r="V96" i="6"/>
  <c r="S96" i="6"/>
  <c r="Q96" i="6"/>
  <c r="V95" i="6"/>
  <c r="S95" i="6"/>
  <c r="Q95" i="6"/>
  <c r="V94" i="6"/>
  <c r="S94" i="6"/>
  <c r="Q94" i="6"/>
  <c r="V93" i="6"/>
  <c r="S93" i="6"/>
  <c r="Q93" i="6"/>
  <c r="V92" i="6"/>
  <c r="S92" i="6"/>
  <c r="Q92" i="6"/>
  <c r="V91" i="6"/>
  <c r="S91" i="6"/>
  <c r="Q91" i="6"/>
  <c r="T90" i="6"/>
  <c r="R90" i="6"/>
  <c r="P90" i="6"/>
  <c r="V89" i="6"/>
  <c r="S89" i="6"/>
  <c r="Q89" i="6"/>
  <c r="V88" i="6"/>
  <c r="S88" i="6"/>
  <c r="Q88" i="6"/>
  <c r="V87" i="6"/>
  <c r="S87" i="6"/>
  <c r="Q87" i="6"/>
  <c r="V86" i="6"/>
  <c r="S86" i="6"/>
  <c r="Q86" i="6"/>
  <c r="V85" i="6"/>
  <c r="S85" i="6"/>
  <c r="Q85" i="6"/>
  <c r="V84" i="6"/>
  <c r="S84" i="6"/>
  <c r="Q84" i="6"/>
  <c r="V83" i="6"/>
  <c r="S83" i="6"/>
  <c r="Q83" i="6"/>
  <c r="V82" i="6"/>
  <c r="S82" i="6"/>
  <c r="Q82" i="6"/>
  <c r="V81" i="6"/>
  <c r="S81" i="6"/>
  <c r="Q81" i="6"/>
  <c r="V80" i="6"/>
  <c r="S80" i="6"/>
  <c r="Q80" i="6"/>
  <c r="V79" i="6"/>
  <c r="S79" i="6"/>
  <c r="Q79" i="6"/>
  <c r="T78" i="6"/>
  <c r="R78" i="6"/>
  <c r="P78" i="6"/>
  <c r="V77" i="6"/>
  <c r="S77" i="6"/>
  <c r="Q77" i="6"/>
  <c r="X77" i="6" s="1"/>
  <c r="V76" i="6"/>
  <c r="S76" i="6"/>
  <c r="Q76" i="6"/>
  <c r="V75" i="6"/>
  <c r="S75" i="6"/>
  <c r="Q75" i="6"/>
  <c r="V74" i="6"/>
  <c r="S74" i="6"/>
  <c r="Q74" i="6"/>
  <c r="T73" i="6"/>
  <c r="R73" i="6"/>
  <c r="P73" i="6"/>
  <c r="V72" i="6"/>
  <c r="V71" i="6" s="1"/>
  <c r="S72" i="6"/>
  <c r="S71" i="6" s="1"/>
  <c r="Q72" i="6"/>
  <c r="Q71" i="6" s="1"/>
  <c r="T71" i="6"/>
  <c r="R71" i="6"/>
  <c r="P71" i="6"/>
  <c r="V70" i="6"/>
  <c r="S70" i="6"/>
  <c r="Q70" i="6"/>
  <c r="V69" i="6"/>
  <c r="S69" i="6"/>
  <c r="Q69" i="6"/>
  <c r="T68" i="6"/>
  <c r="R68" i="6"/>
  <c r="P68" i="6"/>
  <c r="V67" i="6"/>
  <c r="S67" i="6"/>
  <c r="Q67" i="6"/>
  <c r="V66" i="6"/>
  <c r="S66" i="6"/>
  <c r="Q66" i="6"/>
  <c r="V65" i="6"/>
  <c r="S65" i="6"/>
  <c r="Q65" i="6"/>
  <c r="X65" i="6" s="1"/>
  <c r="T64" i="6"/>
  <c r="R64" i="6"/>
  <c r="V63" i="6"/>
  <c r="S63" i="6"/>
  <c r="Q63" i="6"/>
  <c r="V62" i="6"/>
  <c r="S62" i="6"/>
  <c r="Q62" i="6"/>
  <c r="T61" i="6"/>
  <c r="R61" i="6"/>
  <c r="P61" i="6"/>
  <c r="V60" i="6"/>
  <c r="U60" i="6"/>
  <c r="S60" i="6"/>
  <c r="Q60" i="6"/>
  <c r="V59" i="6"/>
  <c r="V58" i="6" s="1"/>
  <c r="S59" i="6"/>
  <c r="Q59" i="6"/>
  <c r="T58" i="6"/>
  <c r="R58" i="6"/>
  <c r="P58" i="6"/>
  <c r="V57" i="6"/>
  <c r="S57" i="6"/>
  <c r="Q57" i="6"/>
  <c r="V56" i="6"/>
  <c r="S56" i="6"/>
  <c r="Q56" i="6"/>
  <c r="V55" i="6"/>
  <c r="S55" i="6"/>
  <c r="Q55" i="6"/>
  <c r="V54" i="6"/>
  <c r="S54" i="6"/>
  <c r="Q54" i="6"/>
  <c r="V53" i="6"/>
  <c r="S53" i="6"/>
  <c r="Q53" i="6"/>
  <c r="V52" i="6"/>
  <c r="U52" i="6"/>
  <c r="S52" i="6"/>
  <c r="Q52" i="6"/>
  <c r="V51" i="6"/>
  <c r="S51" i="6"/>
  <c r="Q51" i="6"/>
  <c r="V50" i="6"/>
  <c r="S50" i="6"/>
  <c r="Q50" i="6"/>
  <c r="V49" i="6"/>
  <c r="S49" i="6"/>
  <c r="Q49" i="6"/>
  <c r="T48" i="6"/>
  <c r="R48" i="6"/>
  <c r="P48" i="6"/>
  <c r="V47" i="6"/>
  <c r="S47" i="6"/>
  <c r="Q47" i="6"/>
  <c r="V46" i="6"/>
  <c r="S46" i="6"/>
  <c r="Q46" i="6"/>
  <c r="T45" i="6"/>
  <c r="R45" i="6"/>
  <c r="P45" i="6"/>
  <c r="V44" i="6"/>
  <c r="V43" i="6" s="1"/>
  <c r="S44" i="6"/>
  <c r="S43" i="6" s="1"/>
  <c r="Q44" i="6"/>
  <c r="Q43" i="6" s="1"/>
  <c r="T43" i="6"/>
  <c r="R43" i="6"/>
  <c r="P43" i="6"/>
  <c r="V42" i="6"/>
  <c r="S42" i="6"/>
  <c r="Q42" i="6"/>
  <c r="V41" i="6"/>
  <c r="S41" i="6"/>
  <c r="Q41" i="6"/>
  <c r="T40" i="6"/>
  <c r="R40" i="6"/>
  <c r="P40" i="6"/>
  <c r="V39" i="6"/>
  <c r="S39" i="6"/>
  <c r="Q39" i="6"/>
  <c r="V38" i="6"/>
  <c r="S38" i="6"/>
  <c r="Q38" i="6"/>
  <c r="V37" i="6"/>
  <c r="S37" i="6"/>
  <c r="Q37" i="6"/>
  <c r="T36" i="6"/>
  <c r="R36" i="6"/>
  <c r="P36" i="6"/>
  <c r="V35" i="6"/>
  <c r="V34" i="6" s="1"/>
  <c r="S35" i="6"/>
  <c r="S34" i="6" s="1"/>
  <c r="Q35" i="6"/>
  <c r="T34" i="6"/>
  <c r="R34" i="6"/>
  <c r="P34" i="6"/>
  <c r="V33" i="6"/>
  <c r="V32" i="6" s="1"/>
  <c r="S33" i="6"/>
  <c r="S32" i="6" s="1"/>
  <c r="Q33" i="6"/>
  <c r="T32" i="6"/>
  <c r="R32" i="6"/>
  <c r="P32" i="6"/>
  <c r="V31" i="6"/>
  <c r="V30" i="6" s="1"/>
  <c r="S31" i="6"/>
  <c r="S30" i="6" s="1"/>
  <c r="Q31" i="6"/>
  <c r="Q30" i="6" s="1"/>
  <c r="T30" i="6"/>
  <c r="R30" i="6"/>
  <c r="P30" i="6"/>
  <c r="V29" i="6"/>
  <c r="V28" i="6" s="1"/>
  <c r="S29" i="6"/>
  <c r="S28" i="6" s="1"/>
  <c r="Q29" i="6"/>
  <c r="Q28" i="6" s="1"/>
  <c r="T28" i="6"/>
  <c r="R28" i="6"/>
  <c r="P28" i="6"/>
  <c r="V27" i="6"/>
  <c r="V26" i="6" s="1"/>
  <c r="S27" i="6"/>
  <c r="S26" i="6" s="1"/>
  <c r="Q27" i="6"/>
  <c r="Q26" i="6" s="1"/>
  <c r="T26" i="6"/>
  <c r="R26" i="6"/>
  <c r="P26" i="6"/>
  <c r="V25" i="6"/>
  <c r="S25" i="6"/>
  <c r="Q25" i="6"/>
  <c r="V24" i="6"/>
  <c r="S24" i="6"/>
  <c r="Q24" i="6"/>
  <c r="V23" i="6"/>
  <c r="S23" i="6"/>
  <c r="Q23" i="6"/>
  <c r="V22" i="6"/>
  <c r="S22" i="6"/>
  <c r="Q22" i="6"/>
  <c r="P21" i="6"/>
  <c r="V21" i="6" s="1"/>
  <c r="V20" i="6"/>
  <c r="S20" i="6"/>
  <c r="Q20" i="6"/>
  <c r="V19" i="6"/>
  <c r="S19" i="6"/>
  <c r="Q19" i="6"/>
  <c r="V18" i="6"/>
  <c r="S18" i="6"/>
  <c r="Q18" i="6"/>
  <c r="D18" i="6"/>
  <c r="D19" i="6" s="1"/>
  <c r="U19" i="6" s="1"/>
  <c r="V17" i="6"/>
  <c r="U17" i="6"/>
  <c r="S17" i="6"/>
  <c r="Q17" i="6"/>
  <c r="T16" i="6"/>
  <c r="R16" i="6"/>
  <c r="P16" i="6"/>
  <c r="W35" i="6" l="1"/>
  <c r="W34" i="6" s="1"/>
  <c r="W92" i="6"/>
  <c r="W98" i="6"/>
  <c r="W100" i="6"/>
  <c r="W101" i="6"/>
  <c r="W102" i="6"/>
  <c r="S111" i="6"/>
  <c r="W49" i="6"/>
  <c r="W86" i="6"/>
  <c r="W112" i="6"/>
  <c r="V153" i="6"/>
  <c r="V104" i="6"/>
  <c r="S40" i="6"/>
  <c r="V40" i="6"/>
  <c r="W57" i="6"/>
  <c r="Q64" i="6"/>
  <c r="V111" i="6"/>
  <c r="W114" i="6"/>
  <c r="W125" i="6"/>
  <c r="W141" i="6"/>
  <c r="Q58" i="6"/>
  <c r="V61" i="6"/>
  <c r="Q36" i="6"/>
  <c r="W19" i="6"/>
  <c r="S21" i="6"/>
  <c r="S16" i="6" s="1"/>
  <c r="W25" i="6"/>
  <c r="S68" i="6"/>
  <c r="V68" i="6"/>
  <c r="W77" i="6"/>
  <c r="W81" i="6"/>
  <c r="W106" i="6"/>
  <c r="W155" i="6"/>
  <c r="W63" i="6"/>
  <c r="W145" i="6"/>
  <c r="P172" i="6"/>
  <c r="V45" i="6"/>
  <c r="S58" i="6"/>
  <c r="V78" i="6"/>
  <c r="W89" i="6"/>
  <c r="Q158" i="6"/>
  <c r="W23" i="6"/>
  <c r="W53" i="6"/>
  <c r="V139" i="6"/>
  <c r="Q153" i="6"/>
  <c r="T172" i="6"/>
  <c r="W27" i="6"/>
  <c r="W26" i="6" s="1"/>
  <c r="W29" i="6"/>
  <c r="W28" i="6" s="1"/>
  <c r="W55" i="6"/>
  <c r="W75" i="6"/>
  <c r="W79" i="6"/>
  <c r="S78" i="6"/>
  <c r="W83" i="6"/>
  <c r="W91" i="6"/>
  <c r="W95" i="6"/>
  <c r="W110" i="6"/>
  <c r="W109" i="6" s="1"/>
  <c r="W124" i="6"/>
  <c r="W136" i="6"/>
  <c r="W140" i="6"/>
  <c r="W169" i="6"/>
  <c r="Q40" i="6"/>
  <c r="W44" i="6"/>
  <c r="W43" i="6" s="1"/>
  <c r="Q68" i="6"/>
  <c r="W72" i="6"/>
  <c r="W71" i="6" s="1"/>
  <c r="V73" i="6"/>
  <c r="W103" i="6"/>
  <c r="Q104" i="6"/>
  <c r="Q111" i="6"/>
  <c r="W127" i="6"/>
  <c r="W131" i="6"/>
  <c r="W152" i="6"/>
  <c r="W162" i="6"/>
  <c r="W166" i="6"/>
  <c r="W170" i="6"/>
  <c r="V16" i="6"/>
  <c r="U18" i="6"/>
  <c r="W47" i="6"/>
  <c r="W51" i="6"/>
  <c r="W56" i="6"/>
  <c r="W59" i="6"/>
  <c r="W122" i="6"/>
  <c r="S121" i="6"/>
  <c r="W74" i="6"/>
  <c r="S104" i="6"/>
  <c r="W33" i="6"/>
  <c r="W32" i="6" s="1"/>
  <c r="V133" i="6"/>
  <c r="S149" i="6"/>
  <c r="V149" i="6"/>
  <c r="Q34" i="6"/>
  <c r="Q45" i="6"/>
  <c r="S48" i="6"/>
  <c r="Q61" i="6"/>
  <c r="Q73" i="6"/>
  <c r="Q90" i="6"/>
  <c r="W105" i="6"/>
  <c r="W129" i="6"/>
  <c r="W134" i="6"/>
  <c r="W138" i="6"/>
  <c r="Q139" i="6"/>
  <c r="W143" i="6"/>
  <c r="S163" i="6"/>
  <c r="W168" i="6"/>
  <c r="W18" i="6"/>
  <c r="W20" i="6"/>
  <c r="W22" i="6"/>
  <c r="W37" i="6"/>
  <c r="S36" i="6"/>
  <c r="W41" i="6"/>
  <c r="W52" i="6"/>
  <c r="Q48" i="6"/>
  <c r="W54" i="6"/>
  <c r="W65" i="6"/>
  <c r="S64" i="6"/>
  <c r="W69" i="6"/>
  <c r="W76" i="6"/>
  <c r="W80" i="6"/>
  <c r="W84" i="6"/>
  <c r="W88" i="6"/>
  <c r="W93" i="6"/>
  <c r="W108" i="6"/>
  <c r="W107" i="6" s="1"/>
  <c r="Q109" i="6"/>
  <c r="W113" i="6"/>
  <c r="W116" i="6"/>
  <c r="W115" i="6" s="1"/>
  <c r="W128" i="6"/>
  <c r="Q133" i="6"/>
  <c r="W137" i="6"/>
  <c r="W146" i="6"/>
  <c r="W148" i="6"/>
  <c r="W147" i="6" s="1"/>
  <c r="Q149" i="6"/>
  <c r="W154" i="6"/>
  <c r="W159" i="6"/>
  <c r="S158" i="6"/>
  <c r="W171" i="6"/>
  <c r="Q97" i="6"/>
  <c r="Q32" i="6"/>
  <c r="W24" i="6"/>
  <c r="W39" i="6"/>
  <c r="W46" i="6"/>
  <c r="S45" i="6"/>
  <c r="W62" i="6"/>
  <c r="W61" i="6" s="1"/>
  <c r="S61" i="6"/>
  <c r="W67" i="6"/>
  <c r="S73" i="6"/>
  <c r="Q121" i="6"/>
  <c r="Q126" i="6"/>
  <c r="W135" i="6"/>
  <c r="W151" i="6"/>
  <c r="W156" i="6"/>
  <c r="W161" i="6"/>
  <c r="W17" i="6"/>
  <c r="D20" i="6"/>
  <c r="Q21" i="6"/>
  <c r="W21" i="6" s="1"/>
  <c r="V36" i="6"/>
  <c r="V48" i="6"/>
  <c r="V64" i="6"/>
  <c r="R172" i="6"/>
  <c r="W31" i="6"/>
  <c r="W30" i="6" s="1"/>
  <c r="W38" i="6"/>
  <c r="W50" i="6"/>
  <c r="W66" i="6"/>
  <c r="W60" i="6"/>
  <c r="W42" i="6"/>
  <c r="W70" i="6"/>
  <c r="Q78" i="6"/>
  <c r="S90" i="6"/>
  <c r="V121" i="6"/>
  <c r="S126" i="6"/>
  <c r="S139" i="6"/>
  <c r="S153" i="6"/>
  <c r="V158" i="6"/>
  <c r="W87" i="6"/>
  <c r="W96" i="6"/>
  <c r="U97" i="6"/>
  <c r="Q115" i="6"/>
  <c r="W123" i="6"/>
  <c r="W132" i="6"/>
  <c r="S133" i="6"/>
  <c r="W144" i="6"/>
  <c r="W150" i="6"/>
  <c r="V163" i="6"/>
  <c r="W167" i="6"/>
  <c r="W82" i="6"/>
  <c r="W85" i="6"/>
  <c r="V90" i="6"/>
  <c r="W94" i="6"/>
  <c r="W120" i="6"/>
  <c r="W119" i="6" s="1"/>
  <c r="V126" i="6"/>
  <c r="W130" i="6"/>
  <c r="W142" i="6"/>
  <c r="W157" i="6"/>
  <c r="W165" i="6"/>
  <c r="W99" i="6"/>
  <c r="W118" i="6"/>
  <c r="W117" i="6" s="1"/>
  <c r="Q163" i="6"/>
  <c r="W111" i="6" l="1"/>
  <c r="W126" i="6"/>
  <c r="W121" i="6"/>
  <c r="W73" i="6"/>
  <c r="W104" i="6"/>
  <c r="W97" i="6"/>
  <c r="W45" i="6"/>
  <c r="W64" i="6"/>
  <c r="W153" i="6"/>
  <c r="W78" i="6"/>
  <c r="V172" i="6"/>
  <c r="W40" i="6"/>
  <c r="W158" i="6"/>
  <c r="W139" i="6"/>
  <c r="W90" i="6"/>
  <c r="W58" i="6"/>
  <c r="W16" i="6"/>
  <c r="W133" i="6"/>
  <c r="W68" i="6"/>
  <c r="S172" i="6"/>
  <c r="W48" i="6"/>
  <c r="W163" i="6"/>
  <c r="W149" i="6"/>
  <c r="W36" i="6"/>
  <c r="U20" i="6"/>
  <c r="D21" i="6"/>
  <c r="D22" i="6" s="1"/>
  <c r="Q16" i="6"/>
  <c r="Q172" i="6" s="1"/>
  <c r="W172" i="6" l="1"/>
  <c r="U22" i="6"/>
  <c r="D23" i="6"/>
  <c r="U23" i="6" l="1"/>
  <c r="U21" i="6" s="1"/>
  <c r="D24" i="6"/>
  <c r="D25" i="6" l="1"/>
  <c r="U24" i="6"/>
  <c r="D27" i="6" l="1"/>
  <c r="U25" i="6"/>
  <c r="U16" i="6" s="1"/>
  <c r="D106" i="6" l="1"/>
  <c r="D29" i="6"/>
  <c r="U27" i="6"/>
  <c r="U26" i="6" s="1"/>
  <c r="U29" i="6" l="1"/>
  <c r="U28" i="6" s="1"/>
  <c r="D31" i="6"/>
  <c r="U106" i="6"/>
  <c r="D108" i="6"/>
  <c r="U31" i="6" l="1"/>
  <c r="U30" i="6" s="1"/>
  <c r="D33" i="6"/>
  <c r="D110" i="6"/>
  <c r="U108" i="6"/>
  <c r="U107" i="6" s="1"/>
  <c r="U33" i="6" l="1"/>
  <c r="U32" i="6" s="1"/>
  <c r="D35" i="6"/>
  <c r="U110" i="6"/>
  <c r="U109" i="6" s="1"/>
  <c r="D112" i="6"/>
  <c r="D113" i="6" l="1"/>
  <c r="U112" i="6"/>
  <c r="D38" i="6"/>
  <c r="U35" i="6"/>
  <c r="U34" i="6" s="1"/>
  <c r="D37" i="6"/>
  <c r="U38" i="6" l="1"/>
  <c r="D39" i="6"/>
  <c r="D85" i="6"/>
  <c r="U37" i="6"/>
  <c r="U113" i="6"/>
  <c r="D114" i="6"/>
  <c r="U39" i="6" l="1"/>
  <c r="U36" i="6" s="1"/>
  <c r="D41" i="6"/>
  <c r="U114" i="6"/>
  <c r="U111" i="6" s="1"/>
  <c r="D118" i="6"/>
  <c r="U85" i="6"/>
  <c r="D86" i="6"/>
  <c r="U86" i="6" l="1"/>
  <c r="D87" i="6"/>
  <c r="D84" i="6"/>
  <c r="U84" i="6" s="1"/>
  <c r="U41" i="6"/>
  <c r="D42" i="6"/>
  <c r="U118" i="6"/>
  <c r="U117" i="6" s="1"/>
  <c r="D120" i="6"/>
  <c r="U42" i="6" l="1"/>
  <c r="U40" i="6" s="1"/>
  <c r="D44" i="6"/>
  <c r="U120" i="6"/>
  <c r="U119" i="6" s="1"/>
  <c r="D122" i="6"/>
  <c r="U87" i="6"/>
  <c r="D88" i="6"/>
  <c r="U122" i="6" l="1"/>
  <c r="D123" i="6"/>
  <c r="U88" i="6"/>
  <c r="D89" i="6"/>
  <c r="U44" i="6"/>
  <c r="U43" i="6" s="1"/>
  <c r="D46" i="6"/>
  <c r="D155" i="6" l="1"/>
  <c r="U46" i="6"/>
  <c r="U123" i="6"/>
  <c r="D124" i="6"/>
  <c r="U89" i="6"/>
  <c r="D91" i="6"/>
  <c r="U155" i="6" l="1"/>
  <c r="D156" i="6"/>
  <c r="D47" i="6"/>
  <c r="U91" i="6"/>
  <c r="D92" i="6"/>
  <c r="U124" i="6"/>
  <c r="D125" i="6"/>
  <c r="D50" i="6" l="1"/>
  <c r="U47" i="6"/>
  <c r="U45" i="6" s="1"/>
  <c r="U156" i="6"/>
  <c r="D157" i="6"/>
  <c r="U125" i="6"/>
  <c r="U121" i="6" s="1"/>
  <c r="D127" i="6"/>
  <c r="U92" i="6"/>
  <c r="D93" i="6"/>
  <c r="U127" i="6" l="1"/>
  <c r="D128" i="6"/>
  <c r="U93" i="6"/>
  <c r="D94" i="6"/>
  <c r="U157" i="6"/>
  <c r="D159" i="6"/>
  <c r="D49" i="6"/>
  <c r="U49" i="6" s="1"/>
  <c r="D53" i="6"/>
  <c r="U50" i="6"/>
  <c r="D51" i="6"/>
  <c r="U51" i="6" s="1"/>
  <c r="U128" i="6" l="1"/>
  <c r="D129" i="6"/>
  <c r="U159" i="6"/>
  <c r="D160" i="6"/>
  <c r="U53" i="6"/>
  <c r="D54" i="6"/>
  <c r="U94" i="6"/>
  <c r="D95" i="6"/>
  <c r="D55" i="6" l="1"/>
  <c r="U54" i="6"/>
  <c r="U129" i="6"/>
  <c r="D130" i="6"/>
  <c r="U95" i="6"/>
  <c r="D96" i="6"/>
  <c r="U96" i="6" s="1"/>
  <c r="D97" i="6"/>
  <c r="D99" i="6" s="1"/>
  <c r="D100" i="6" s="1"/>
  <c r="D101" i="6" s="1"/>
  <c r="D102" i="6" s="1"/>
  <c r="D103" i="6" s="1"/>
  <c r="U160" i="6"/>
  <c r="D161" i="6"/>
  <c r="U90" i="6" l="1"/>
  <c r="U55" i="6"/>
  <c r="D56" i="6"/>
  <c r="U130" i="6"/>
  <c r="D131" i="6"/>
  <c r="U161" i="6"/>
  <c r="D162" i="6"/>
  <c r="D105" i="6"/>
  <c r="U105" i="6" s="1"/>
  <c r="U104" i="6" s="1"/>
  <c r="D98" i="6"/>
  <c r="U131" i="6" l="1"/>
  <c r="D132" i="6"/>
  <c r="U162" i="6"/>
  <c r="U158" i="6" s="1"/>
  <c r="D164" i="6"/>
  <c r="D57" i="6"/>
  <c r="U56" i="6"/>
  <c r="U132" i="6" l="1"/>
  <c r="U126" i="6" s="1"/>
  <c r="D134" i="6"/>
  <c r="U57" i="6"/>
  <c r="U48" i="6" s="1"/>
  <c r="D59" i="6"/>
  <c r="U164" i="6"/>
  <c r="D165" i="6"/>
  <c r="U134" i="6" l="1"/>
  <c r="D135" i="6"/>
  <c r="D62" i="6"/>
  <c r="U59" i="6"/>
  <c r="U58" i="6" s="1"/>
  <c r="U165" i="6"/>
  <c r="D166" i="6"/>
  <c r="U135" i="6" l="1"/>
  <c r="D136" i="6"/>
  <c r="U166" i="6"/>
  <c r="D167" i="6"/>
  <c r="U62" i="6"/>
  <c r="D63" i="6"/>
  <c r="U167" i="6" l="1"/>
  <c r="D168" i="6"/>
  <c r="U63" i="6"/>
  <c r="U61" i="6" s="1"/>
  <c r="D65" i="6"/>
  <c r="U136" i="6"/>
  <c r="D137" i="6"/>
  <c r="U65" i="6" l="1"/>
  <c r="D66" i="6"/>
  <c r="U137" i="6"/>
  <c r="D138" i="6"/>
  <c r="U168" i="6"/>
  <c r="D169" i="6"/>
  <c r="U169" i="6" l="1"/>
  <c r="D170" i="6"/>
  <c r="U66" i="6"/>
  <c r="D67" i="6"/>
  <c r="U138" i="6"/>
  <c r="U133" i="6" s="1"/>
  <c r="D140" i="6"/>
  <c r="U67" i="6" l="1"/>
  <c r="U64" i="6" s="1"/>
  <c r="D69" i="6"/>
  <c r="U140" i="6"/>
  <c r="D141" i="6"/>
  <c r="U170" i="6"/>
  <c r="D171" i="6"/>
  <c r="U171" i="6" s="1"/>
  <c r="U141" i="6" l="1"/>
  <c r="D142" i="6"/>
  <c r="U163" i="6"/>
  <c r="U69" i="6"/>
  <c r="D70" i="6"/>
  <c r="U70" i="6" l="1"/>
  <c r="U68" i="6" s="1"/>
  <c r="D72" i="6"/>
  <c r="U142" i="6"/>
  <c r="D143" i="6"/>
  <c r="D74" i="6" l="1"/>
  <c r="U72" i="6"/>
  <c r="U71" i="6" s="1"/>
  <c r="U143" i="6"/>
  <c r="D144" i="6"/>
  <c r="U144" i="6" s="1"/>
  <c r="D145" i="6"/>
  <c r="U145" i="6" l="1"/>
  <c r="D146" i="6"/>
  <c r="U74" i="6"/>
  <c r="D75" i="6"/>
  <c r="U146" i="6" l="1"/>
  <c r="U139" i="6" s="1"/>
  <c r="D148" i="6"/>
  <c r="D76" i="6"/>
  <c r="U75" i="6"/>
  <c r="U76" i="6" l="1"/>
  <c r="D77" i="6"/>
  <c r="U148" i="6"/>
  <c r="U147" i="6" s="1"/>
  <c r="D150" i="6"/>
  <c r="D79" i="6" l="1"/>
  <c r="U77" i="6"/>
  <c r="U73" i="6" s="1"/>
  <c r="D116" i="6"/>
  <c r="U116" i="6" s="1"/>
  <c r="U115" i="6" s="1"/>
  <c r="U150" i="6"/>
  <c r="D151" i="6"/>
  <c r="U151" i="6" l="1"/>
  <c r="D152" i="6"/>
  <c r="U79" i="6"/>
  <c r="D80" i="6"/>
  <c r="U152" i="6" l="1"/>
  <c r="U149" i="6" s="1"/>
  <c r="D154" i="6"/>
  <c r="U154" i="6" s="1"/>
  <c r="U153" i="6" s="1"/>
  <c r="D81" i="6"/>
  <c r="U80" i="6"/>
  <c r="U81" i="6" l="1"/>
  <c r="D82" i="6"/>
  <c r="D83" i="6" l="1"/>
  <c r="U83" i="6" s="1"/>
  <c r="U82" i="6"/>
  <c r="U78" i="6" l="1"/>
  <c r="U172" i="6" s="1"/>
  <c r="H63" i="7" l="1"/>
  <c r="G63" i="7"/>
  <c r="H62" i="7"/>
  <c r="G62" i="7"/>
  <c r="H61" i="7"/>
  <c r="G61" i="7"/>
  <c r="H60" i="7"/>
  <c r="G60" i="7"/>
  <c r="H59" i="7"/>
  <c r="G59" i="7"/>
  <c r="H58" i="7"/>
  <c r="G58" i="7"/>
  <c r="H57" i="7"/>
  <c r="G57" i="7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5" i="7"/>
  <c r="G45" i="7"/>
  <c r="H44" i="7"/>
  <c r="G44" i="7"/>
  <c r="H43" i="7"/>
  <c r="G43" i="7"/>
  <c r="H42" i="7"/>
  <c r="G42" i="7"/>
  <c r="H41" i="7"/>
  <c r="G41" i="7"/>
  <c r="H40" i="7"/>
  <c r="G40" i="7"/>
  <c r="H39" i="7"/>
  <c r="G39" i="7"/>
  <c r="H38" i="7"/>
  <c r="G38" i="7"/>
  <c r="F38" i="7"/>
  <c r="E38" i="7"/>
  <c r="D38" i="7"/>
  <c r="C38" i="7"/>
  <c r="H37" i="7"/>
  <c r="G37" i="7"/>
  <c r="H36" i="7"/>
  <c r="G36" i="7"/>
  <c r="H35" i="7"/>
  <c r="G35" i="7"/>
  <c r="H34" i="7"/>
  <c r="G34" i="7"/>
  <c r="H33" i="7"/>
  <c r="G33" i="7"/>
  <c r="H32" i="7"/>
  <c r="H31" i="7" s="1"/>
  <c r="G32" i="7"/>
  <c r="G31" i="7" s="1"/>
  <c r="F31" i="7"/>
  <c r="E31" i="7"/>
  <c r="D31" i="7"/>
  <c r="H30" i="7"/>
  <c r="G30" i="7"/>
  <c r="H29" i="7"/>
  <c r="G29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H13" i="7"/>
  <c r="G13" i="7"/>
  <c r="H12" i="7"/>
  <c r="G12" i="7"/>
  <c r="H11" i="7"/>
  <c r="G11" i="7"/>
  <c r="W159" i="4" l="1"/>
  <c r="W158" i="4"/>
  <c r="W157" i="4"/>
  <c r="W156" i="4"/>
  <c r="W154" i="4"/>
  <c r="W153" i="4"/>
  <c r="W152" i="4"/>
  <c r="W151" i="4"/>
  <c r="W150" i="4" s="1"/>
  <c r="W149" i="4"/>
  <c r="W148" i="4"/>
  <c r="W147" i="4"/>
  <c r="W145" i="4"/>
  <c r="W144" i="4" s="1"/>
  <c r="W143" i="4"/>
  <c r="W142" i="4"/>
  <c r="W141" i="4"/>
  <c r="W140" i="4"/>
  <c r="W139" i="4"/>
  <c r="W138" i="4"/>
  <c r="W137" i="4"/>
  <c r="W135" i="4"/>
  <c r="W134" i="4"/>
  <c r="W133" i="4"/>
  <c r="W132" i="4"/>
  <c r="W131" i="4"/>
  <c r="W130" i="4" s="1"/>
  <c r="W129" i="4"/>
  <c r="W128" i="4"/>
  <c r="W127" i="4"/>
  <c r="W126" i="4"/>
  <c r="W125" i="4"/>
  <c r="W124" i="4"/>
  <c r="W122" i="4"/>
  <c r="W121" i="4"/>
  <c r="W118" i="4" s="1"/>
  <c r="W120" i="4"/>
  <c r="W119" i="4"/>
  <c r="W117" i="4"/>
  <c r="W115" i="4"/>
  <c r="W114" i="4" s="1"/>
  <c r="W113" i="4"/>
  <c r="W111" i="4"/>
  <c r="W110" i="4"/>
  <c r="W109" i="4"/>
  <c r="W108" i="4" s="1"/>
  <c r="W107" i="4"/>
  <c r="W105" i="4"/>
  <c r="W103" i="4"/>
  <c r="W102" i="4"/>
  <c r="W100" i="4"/>
  <c r="W99" i="4"/>
  <c r="W98" i="4"/>
  <c r="W97" i="4"/>
  <c r="W94" i="4" s="1"/>
  <c r="W96" i="4"/>
  <c r="W95" i="4"/>
  <c r="W93" i="4"/>
  <c r="W92" i="4"/>
  <c r="W91" i="4"/>
  <c r="W90" i="4"/>
  <c r="W89" i="4"/>
  <c r="W88" i="4"/>
  <c r="W86" i="4"/>
  <c r="W85" i="4"/>
  <c r="W84" i="4"/>
  <c r="W83" i="4"/>
  <c r="W82" i="4"/>
  <c r="W81" i="4"/>
  <c r="W80" i="4"/>
  <c r="W79" i="4"/>
  <c r="W78" i="4"/>
  <c r="W77" i="4"/>
  <c r="W76" i="4"/>
  <c r="W74" i="4"/>
  <c r="W73" i="4"/>
  <c r="W72" i="4"/>
  <c r="W71" i="4"/>
  <c r="W69" i="4"/>
  <c r="W68" i="4" s="1"/>
  <c r="W67" i="4"/>
  <c r="W66" i="4"/>
  <c r="W64" i="4"/>
  <c r="W63" i="4"/>
  <c r="W62" i="4"/>
  <c r="W60" i="4"/>
  <c r="W59" i="4"/>
  <c r="W57" i="4"/>
  <c r="W56" i="4"/>
  <c r="W54" i="4"/>
  <c r="W53" i="4"/>
  <c r="W52" i="4"/>
  <c r="W51" i="4"/>
  <c r="W50" i="4"/>
  <c r="W49" i="4"/>
  <c r="W48" i="4"/>
  <c r="W47" i="4"/>
  <c r="W46" i="4"/>
  <c r="W44" i="4"/>
  <c r="W43" i="4"/>
  <c r="W41" i="4"/>
  <c r="W39" i="4"/>
  <c r="W38" i="4"/>
  <c r="W36" i="4"/>
  <c r="W35" i="4"/>
  <c r="W34" i="4"/>
  <c r="W32" i="4"/>
  <c r="W31" i="4" s="1"/>
  <c r="W30" i="4"/>
  <c r="W29" i="4" s="1"/>
  <c r="W28" i="4"/>
  <c r="W26" i="4"/>
  <c r="W24" i="4"/>
  <c r="W22" i="4"/>
  <c r="W21" i="4"/>
  <c r="W20" i="4"/>
  <c r="W19" i="4"/>
  <c r="W18" i="4"/>
  <c r="W17" i="4"/>
  <c r="V159" i="4"/>
  <c r="V158" i="4"/>
  <c r="W155" i="4"/>
  <c r="V157" i="4"/>
  <c r="V156" i="4"/>
  <c r="U155" i="4"/>
  <c r="V154" i="4"/>
  <c r="V153" i="4"/>
  <c r="V152" i="4"/>
  <c r="V151" i="4"/>
  <c r="U150" i="4"/>
  <c r="V149" i="4"/>
  <c r="V148" i="4"/>
  <c r="W146" i="4"/>
  <c r="V147" i="4"/>
  <c r="U146" i="4"/>
  <c r="V145" i="4"/>
  <c r="V144" i="4" s="1"/>
  <c r="U144" i="4"/>
  <c r="V143" i="4"/>
  <c r="V142" i="4"/>
  <c r="V141" i="4"/>
  <c r="V140" i="4"/>
  <c r="V139" i="4"/>
  <c r="V138" i="4"/>
  <c r="V137" i="4"/>
  <c r="U136" i="4"/>
  <c r="V135" i="4"/>
  <c r="V134" i="4"/>
  <c r="V133" i="4"/>
  <c r="V132" i="4"/>
  <c r="V131" i="4"/>
  <c r="U130" i="4"/>
  <c r="V129" i="4"/>
  <c r="V128" i="4"/>
  <c r="V127" i="4"/>
  <c r="V126" i="4"/>
  <c r="V125" i="4"/>
  <c r="V124" i="4"/>
  <c r="U123" i="4"/>
  <c r="V122" i="4"/>
  <c r="V121" i="4"/>
  <c r="V120" i="4"/>
  <c r="V119" i="4"/>
  <c r="U118" i="4"/>
  <c r="W116" i="4"/>
  <c r="V117" i="4"/>
  <c r="V116" i="4" s="1"/>
  <c r="U116" i="4"/>
  <c r="V115" i="4"/>
  <c r="V114" i="4" s="1"/>
  <c r="U114" i="4"/>
  <c r="W112" i="4"/>
  <c r="V113" i="4"/>
  <c r="V112" i="4" s="1"/>
  <c r="U112" i="4"/>
  <c r="V111" i="4"/>
  <c r="V110" i="4"/>
  <c r="V109" i="4"/>
  <c r="U108" i="4"/>
  <c r="W106" i="4"/>
  <c r="V107" i="4"/>
  <c r="V106" i="4" s="1"/>
  <c r="U106" i="4"/>
  <c r="W104" i="4"/>
  <c r="V105" i="4"/>
  <c r="V104" i="4" s="1"/>
  <c r="U104" i="4"/>
  <c r="V103" i="4"/>
  <c r="V102" i="4"/>
  <c r="W101" i="4"/>
  <c r="U101" i="4"/>
  <c r="V100" i="4"/>
  <c r="V99" i="4"/>
  <c r="V98" i="4"/>
  <c r="V97" i="4"/>
  <c r="V96" i="4"/>
  <c r="V95" i="4"/>
  <c r="V94" i="4" s="1"/>
  <c r="U94" i="4"/>
  <c r="V93" i="4"/>
  <c r="V92" i="4"/>
  <c r="W87" i="4"/>
  <c r="V91" i="4"/>
  <c r="V90" i="4"/>
  <c r="V89" i="4"/>
  <c r="V88" i="4"/>
  <c r="U87" i="4"/>
  <c r="V86" i="4"/>
  <c r="V85" i="4"/>
  <c r="V84" i="4"/>
  <c r="V83" i="4"/>
  <c r="V82" i="4"/>
  <c r="V81" i="4"/>
  <c r="V80" i="4"/>
  <c r="V79" i="4"/>
  <c r="V78" i="4"/>
  <c r="V77" i="4"/>
  <c r="W75" i="4"/>
  <c r="V76" i="4"/>
  <c r="U75" i="4"/>
  <c r="V74" i="4"/>
  <c r="V73" i="4"/>
  <c r="V72" i="4"/>
  <c r="V71" i="4"/>
  <c r="U70" i="4"/>
  <c r="V69" i="4"/>
  <c r="U68" i="4"/>
  <c r="V67" i="4"/>
  <c r="W65" i="4"/>
  <c r="V66" i="4"/>
  <c r="V65" i="4" s="1"/>
  <c r="U65" i="4"/>
  <c r="V64" i="4"/>
  <c r="V63" i="4"/>
  <c r="V62" i="4"/>
  <c r="U61" i="4"/>
  <c r="V60" i="4"/>
  <c r="W58" i="4"/>
  <c r="V59" i="4"/>
  <c r="U58" i="4"/>
  <c r="V57" i="4"/>
  <c r="W55" i="4"/>
  <c r="V56" i="4"/>
  <c r="V55" i="4" s="1"/>
  <c r="U55" i="4"/>
  <c r="V54" i="4"/>
  <c r="V53" i="4"/>
  <c r="V52" i="4"/>
  <c r="V51" i="4"/>
  <c r="V50" i="4"/>
  <c r="V49" i="4"/>
  <c r="V48" i="4"/>
  <c r="V47" i="4"/>
  <c r="V46" i="4"/>
  <c r="U45" i="4"/>
  <c r="V44" i="4"/>
  <c r="V43" i="4"/>
  <c r="U42" i="4"/>
  <c r="W40" i="4"/>
  <c r="V41" i="4"/>
  <c r="U40" i="4"/>
  <c r="V39" i="4"/>
  <c r="V38" i="4"/>
  <c r="V37" i="4" s="1"/>
  <c r="U37" i="4"/>
  <c r="V36" i="4"/>
  <c r="V35" i="4"/>
  <c r="V34" i="4"/>
  <c r="U33" i="4"/>
  <c r="V32" i="4"/>
  <c r="V31" i="4" s="1"/>
  <c r="U31" i="4"/>
  <c r="V30" i="4"/>
  <c r="V29" i="4" s="1"/>
  <c r="U29" i="4"/>
  <c r="W27" i="4"/>
  <c r="V28" i="4"/>
  <c r="V27" i="4" s="1"/>
  <c r="U27" i="4"/>
  <c r="V26" i="4"/>
  <c r="V25" i="4" s="1"/>
  <c r="W25" i="4"/>
  <c r="U25" i="4"/>
  <c r="W23" i="4"/>
  <c r="V24" i="4"/>
  <c r="V23" i="4" s="1"/>
  <c r="U23" i="4"/>
  <c r="V22" i="4"/>
  <c r="V21" i="4"/>
  <c r="V20" i="4"/>
  <c r="V19" i="4"/>
  <c r="V18" i="4"/>
  <c r="V17" i="4"/>
  <c r="U16" i="4"/>
  <c r="R159" i="4"/>
  <c r="R158" i="4"/>
  <c r="R157" i="4"/>
  <c r="R156" i="4"/>
  <c r="Q155" i="4"/>
  <c r="R154" i="4"/>
  <c r="R153" i="4"/>
  <c r="R152" i="4"/>
  <c r="R151" i="4"/>
  <c r="Q150" i="4"/>
  <c r="R149" i="4"/>
  <c r="R148" i="4"/>
  <c r="R147" i="4"/>
  <c r="Q146" i="4"/>
  <c r="R145" i="4"/>
  <c r="R144" i="4" s="1"/>
  <c r="Q144" i="4"/>
  <c r="R143" i="4"/>
  <c r="R142" i="4"/>
  <c r="R141" i="4"/>
  <c r="R140" i="4"/>
  <c r="R139" i="4"/>
  <c r="R138" i="4"/>
  <c r="R137" i="4"/>
  <c r="Q136" i="4"/>
  <c r="R135" i="4"/>
  <c r="R134" i="4"/>
  <c r="R133" i="4"/>
  <c r="R132" i="4"/>
  <c r="R131" i="4"/>
  <c r="Q130" i="4"/>
  <c r="R129" i="4"/>
  <c r="R128" i="4"/>
  <c r="R127" i="4"/>
  <c r="R126" i="4"/>
  <c r="R125" i="4"/>
  <c r="R124" i="4"/>
  <c r="Q123" i="4"/>
  <c r="R122" i="4"/>
  <c r="R121" i="4"/>
  <c r="R120" i="4"/>
  <c r="R119" i="4"/>
  <c r="Q118" i="4"/>
  <c r="R117" i="4"/>
  <c r="R116" i="4" s="1"/>
  <c r="Q116" i="4"/>
  <c r="R115" i="4"/>
  <c r="R114" i="4" s="1"/>
  <c r="Q114" i="4"/>
  <c r="R113" i="4"/>
  <c r="R112" i="4" s="1"/>
  <c r="Q112" i="4"/>
  <c r="R111" i="4"/>
  <c r="R110" i="4"/>
  <c r="R109" i="4"/>
  <c r="Q108" i="4"/>
  <c r="R107" i="4"/>
  <c r="R106" i="4" s="1"/>
  <c r="Q106" i="4"/>
  <c r="R105" i="4"/>
  <c r="R104" i="4" s="1"/>
  <c r="Q104" i="4"/>
  <c r="R103" i="4"/>
  <c r="R102" i="4"/>
  <c r="Q101" i="4"/>
  <c r="R100" i="4"/>
  <c r="R99" i="4"/>
  <c r="R98" i="4"/>
  <c r="R97" i="4"/>
  <c r="R96" i="4"/>
  <c r="R95" i="4"/>
  <c r="Q94" i="4"/>
  <c r="R93" i="4"/>
  <c r="R92" i="4"/>
  <c r="R91" i="4"/>
  <c r="R90" i="4"/>
  <c r="R89" i="4"/>
  <c r="R88" i="4"/>
  <c r="Q87" i="4"/>
  <c r="R86" i="4"/>
  <c r="R85" i="4"/>
  <c r="R84" i="4"/>
  <c r="R83" i="4"/>
  <c r="R82" i="4"/>
  <c r="R81" i="4"/>
  <c r="R80" i="4"/>
  <c r="R79" i="4"/>
  <c r="R78" i="4"/>
  <c r="R77" i="4"/>
  <c r="R76" i="4"/>
  <c r="Q75" i="4"/>
  <c r="R74" i="4"/>
  <c r="R73" i="4"/>
  <c r="R72" i="4"/>
  <c r="R71" i="4"/>
  <c r="Q70" i="4"/>
  <c r="R69" i="4"/>
  <c r="R68" i="4" s="1"/>
  <c r="Q68" i="4"/>
  <c r="R67" i="4"/>
  <c r="R66" i="4"/>
  <c r="Q65" i="4"/>
  <c r="R64" i="4"/>
  <c r="R63" i="4"/>
  <c r="R62" i="4"/>
  <c r="Q61" i="4"/>
  <c r="R60" i="4"/>
  <c r="R59" i="4"/>
  <c r="Q58" i="4"/>
  <c r="R57" i="4"/>
  <c r="R56" i="4"/>
  <c r="Q55" i="4"/>
  <c r="R54" i="4"/>
  <c r="R53" i="4"/>
  <c r="R52" i="4"/>
  <c r="R51" i="4"/>
  <c r="R50" i="4"/>
  <c r="R49" i="4"/>
  <c r="R48" i="4"/>
  <c r="R47" i="4"/>
  <c r="R46" i="4"/>
  <c r="Q45" i="4"/>
  <c r="R44" i="4"/>
  <c r="R43" i="4"/>
  <c r="Q42" i="4"/>
  <c r="R41" i="4"/>
  <c r="R40" i="4" s="1"/>
  <c r="Q40" i="4"/>
  <c r="R39" i="4"/>
  <c r="R38" i="4"/>
  <c r="Q37" i="4"/>
  <c r="R36" i="4"/>
  <c r="R35" i="4"/>
  <c r="R34" i="4"/>
  <c r="Q33" i="4"/>
  <c r="R32" i="4"/>
  <c r="R31" i="4" s="1"/>
  <c r="Q31" i="4"/>
  <c r="R30" i="4"/>
  <c r="R29" i="4" s="1"/>
  <c r="Q29" i="4"/>
  <c r="R28" i="4"/>
  <c r="R27" i="4" s="1"/>
  <c r="Q27" i="4"/>
  <c r="R26" i="4"/>
  <c r="R25" i="4" s="1"/>
  <c r="Q25" i="4"/>
  <c r="R24" i="4"/>
  <c r="R23" i="4" s="1"/>
  <c r="Q23" i="4"/>
  <c r="R22" i="4"/>
  <c r="R21" i="4"/>
  <c r="R20" i="4"/>
  <c r="R19" i="4"/>
  <c r="R18" i="4"/>
  <c r="R17" i="4"/>
  <c r="Q16" i="4"/>
  <c r="W183" i="1"/>
  <c r="W184" i="1"/>
  <c r="W182" i="1"/>
  <c r="U223" i="1"/>
  <c r="U217" i="1"/>
  <c r="U120" i="1"/>
  <c r="U50" i="1"/>
  <c r="AB358" i="1"/>
  <c r="AB357" i="1"/>
  <c r="AB356" i="1"/>
  <c r="AB355" i="1"/>
  <c r="AB354" i="1"/>
  <c r="AB353" i="1"/>
  <c r="AB352" i="1"/>
  <c r="AB351" i="1"/>
  <c r="AB350" i="1"/>
  <c r="AB348" i="1"/>
  <c r="AB347" i="1"/>
  <c r="AB346" i="1"/>
  <c r="AB345" i="1"/>
  <c r="AB344" i="1"/>
  <c r="AB343" i="1"/>
  <c r="AB341" i="1"/>
  <c r="AB340" i="1"/>
  <c r="AB339" i="1"/>
  <c r="AB338" i="1"/>
  <c r="AB337" i="1"/>
  <c r="AB336" i="1"/>
  <c r="AB335" i="1"/>
  <c r="AB334" i="1"/>
  <c r="AB333" i="1"/>
  <c r="AB331" i="1"/>
  <c r="AB330" i="1"/>
  <c r="AB329" i="1"/>
  <c r="AB328" i="1"/>
  <c r="AB327" i="1"/>
  <c r="AB325" i="1"/>
  <c r="AB324" i="1"/>
  <c r="AB323" i="1"/>
  <c r="AB322" i="1"/>
  <c r="AB321" i="1"/>
  <c r="AB320" i="1"/>
  <c r="AB319" i="1"/>
  <c r="AB317" i="1"/>
  <c r="AB316" i="1"/>
  <c r="AB315" i="1"/>
  <c r="AB314" i="1"/>
  <c r="AB313" i="1"/>
  <c r="AB312" i="1"/>
  <c r="AB311" i="1"/>
  <c r="AB310" i="1"/>
  <c r="AB309" i="1"/>
  <c r="AB308" i="1"/>
  <c r="AB307" i="1"/>
  <c r="AB306" i="1"/>
  <c r="AB305" i="1"/>
  <c r="AB304" i="1"/>
  <c r="AB303" i="1"/>
  <c r="AB302" i="1"/>
  <c r="AB301" i="1"/>
  <c r="AB300" i="1"/>
  <c r="AB298" i="1"/>
  <c r="AB297" i="1"/>
  <c r="AB296" i="1"/>
  <c r="AB295" i="1"/>
  <c r="AB294" i="1"/>
  <c r="AB293" i="1"/>
  <c r="AB292" i="1"/>
  <c r="AB291" i="1"/>
  <c r="AB290" i="1"/>
  <c r="AB289" i="1"/>
  <c r="AB288" i="1"/>
  <c r="AB287" i="1"/>
  <c r="AB286" i="1"/>
  <c r="AB285" i="1"/>
  <c r="AB284" i="1"/>
  <c r="AB283" i="1"/>
  <c r="AB282" i="1"/>
  <c r="AB281" i="1"/>
  <c r="AB280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B266" i="1"/>
  <c r="AB264" i="1"/>
  <c r="AB263" i="1"/>
  <c r="AB262" i="1"/>
  <c r="AB261" i="1"/>
  <c r="AB260" i="1"/>
  <c r="AB259" i="1"/>
  <c r="AB258" i="1"/>
  <c r="AB257" i="1"/>
  <c r="AB256" i="1"/>
  <c r="AB255" i="1"/>
  <c r="AB254" i="1"/>
  <c r="AB253" i="1"/>
  <c r="AB252" i="1"/>
  <c r="AB250" i="1"/>
  <c r="AB249" i="1"/>
  <c r="AB248" i="1"/>
  <c r="AB247" i="1"/>
  <c r="AB246" i="1"/>
  <c r="AB244" i="1"/>
  <c r="AB243" i="1"/>
  <c r="AB242" i="1"/>
  <c r="AB241" i="1"/>
  <c r="AB240" i="1"/>
  <c r="AB239" i="1"/>
  <c r="AB238" i="1"/>
  <c r="AB237" i="1"/>
  <c r="AB236" i="1"/>
  <c r="AB235" i="1"/>
  <c r="AB234" i="1"/>
  <c r="AB233" i="1"/>
  <c r="AB232" i="1"/>
  <c r="AB231" i="1"/>
  <c r="AB230" i="1"/>
  <c r="AB229" i="1"/>
  <c r="AB227" i="1"/>
  <c r="AB226" i="1" s="1"/>
  <c r="AB225" i="1"/>
  <c r="AB224" i="1"/>
  <c r="AB223" i="1"/>
  <c r="AB222" i="1"/>
  <c r="AB221" i="1"/>
  <c r="AB220" i="1"/>
  <c r="AB219" i="1"/>
  <c r="AB218" i="1"/>
  <c r="AB217" i="1"/>
  <c r="AB216" i="1"/>
  <c r="AB215" i="1"/>
  <c r="AB214" i="1"/>
  <c r="AB212" i="1"/>
  <c r="AB211" i="1"/>
  <c r="AB210" i="1"/>
  <c r="AB209" i="1"/>
  <c r="AB207" i="1"/>
  <c r="AB206" i="1"/>
  <c r="AB205" i="1"/>
  <c r="AB204" i="1"/>
  <c r="AB203" i="1"/>
  <c r="AB202" i="1"/>
  <c r="AB200" i="1"/>
  <c r="AB199" i="1"/>
  <c r="AB198" i="1"/>
  <c r="AB197" i="1"/>
  <c r="AB195" i="1"/>
  <c r="AB194" i="1"/>
  <c r="AB192" i="1"/>
  <c r="AB191" i="1"/>
  <c r="AB190" i="1"/>
  <c r="AB189" i="1"/>
  <c r="AB188" i="1"/>
  <c r="AB186" i="1"/>
  <c r="AB185" i="1"/>
  <c r="AB184" i="1"/>
  <c r="AB183" i="1"/>
  <c r="AB182" i="1"/>
  <c r="AB181" i="1"/>
  <c r="AB180" i="1"/>
  <c r="AB179" i="1"/>
  <c r="AB178" i="1"/>
  <c r="AB177" i="1"/>
  <c r="AB175" i="1"/>
  <c r="AB174" i="1"/>
  <c r="AB173" i="1"/>
  <c r="AB172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145" i="1"/>
  <c r="AB144" i="1"/>
  <c r="AB143" i="1"/>
  <c r="AB141" i="1"/>
  <c r="AB140" i="1"/>
  <c r="AB139" i="1"/>
  <c r="AB138" i="1"/>
  <c r="AB137" i="1"/>
  <c r="AB136" i="1"/>
  <c r="AB135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105" i="1"/>
  <c r="AB104" i="1"/>
  <c r="AB102" i="1"/>
  <c r="AB101" i="1"/>
  <c r="AB100" i="1"/>
  <c r="AB98" i="1"/>
  <c r="AB97" i="1"/>
  <c r="AB96" i="1"/>
  <c r="AB95" i="1"/>
  <c r="AB94" i="1"/>
  <c r="AB93" i="1"/>
  <c r="AB92" i="1"/>
  <c r="AB90" i="1"/>
  <c r="AB89" i="1"/>
  <c r="AB88" i="1"/>
  <c r="AB87" i="1"/>
  <c r="AB86" i="1"/>
  <c r="AB85" i="1"/>
  <c r="AB84" i="1"/>
  <c r="AB83" i="1"/>
  <c r="AB82" i="1"/>
  <c r="AB81" i="1"/>
  <c r="AB80" i="1"/>
  <c r="AB78" i="1"/>
  <c r="AB77" i="1"/>
  <c r="AB76" i="1"/>
  <c r="AB75" i="1"/>
  <c r="AB73" i="1"/>
  <c r="AB72" i="1"/>
  <c r="AB71" i="1"/>
  <c r="AB70" i="1"/>
  <c r="AB69" i="1"/>
  <c r="AB68" i="1"/>
  <c r="AB67" i="1"/>
  <c r="AB65" i="1"/>
  <c r="AB64" i="1"/>
  <c r="AB63" i="1"/>
  <c r="AB62" i="1"/>
  <c r="AB61" i="1"/>
  <c r="AB60" i="1"/>
  <c r="AB59" i="1"/>
  <c r="AB58" i="1"/>
  <c r="AB57" i="1"/>
  <c r="AB56" i="1"/>
  <c r="AB54" i="1"/>
  <c r="AB53" i="1"/>
  <c r="AB52" i="1"/>
  <c r="AB50" i="1"/>
  <c r="AB49" i="1" s="1"/>
  <c r="AB48" i="1"/>
  <c r="AB47" i="1"/>
  <c r="AB46" i="1"/>
  <c r="AB44" i="1"/>
  <c r="AB43" i="1"/>
  <c r="AB42" i="1"/>
  <c r="AB41" i="1"/>
  <c r="AB40" i="1"/>
  <c r="AB38" i="1"/>
  <c r="AB37" i="1"/>
  <c r="AB36" i="1"/>
  <c r="AB35" i="1"/>
  <c r="AB34" i="1"/>
  <c r="AB32" i="1"/>
  <c r="AB31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5" i="1"/>
  <c r="AB103" i="1" l="1"/>
  <c r="AB279" i="1"/>
  <c r="AB349" i="1"/>
  <c r="AB33" i="1"/>
  <c r="AB30" i="1"/>
  <c r="AB146" i="1"/>
  <c r="AB45" i="1"/>
  <c r="AB51" i="1"/>
  <c r="AB66" i="1"/>
  <c r="AB79" i="1"/>
  <c r="AB99" i="1"/>
  <c r="AB121" i="1"/>
  <c r="AB142" i="1"/>
  <c r="AB176" i="1"/>
  <c r="AB208" i="1"/>
  <c r="AB245" i="1"/>
  <c r="AB265" i="1"/>
  <c r="AB299" i="1"/>
  <c r="AB318" i="1"/>
  <c r="AB39" i="1"/>
  <c r="AB55" i="1"/>
  <c r="AB91" i="1"/>
  <c r="AB251" i="1"/>
  <c r="AB201" i="1"/>
  <c r="AB228" i="1"/>
  <c r="AB74" i="1"/>
  <c r="AB213" i="1"/>
  <c r="AB16" i="1"/>
  <c r="AB134" i="1"/>
  <c r="AB196" i="1"/>
  <c r="AB326" i="1"/>
  <c r="AB332" i="1"/>
  <c r="AB342" i="1"/>
  <c r="R108" i="4"/>
  <c r="V70" i="4"/>
  <c r="V123" i="4"/>
  <c r="R42" i="4"/>
  <c r="R58" i="4"/>
  <c r="R118" i="4"/>
  <c r="R130" i="4"/>
  <c r="V33" i="4"/>
  <c r="V61" i="4"/>
  <c r="V75" i="4"/>
  <c r="R37" i="4"/>
  <c r="R101" i="4"/>
  <c r="V150" i="4"/>
  <c r="R146" i="4"/>
  <c r="R150" i="4"/>
  <c r="V42" i="4"/>
  <c r="R45" i="4"/>
  <c r="R61" i="4"/>
  <c r="R65" i="4"/>
  <c r="R123" i="4"/>
  <c r="R155" i="4"/>
  <c r="V108" i="4"/>
  <c r="W136" i="4"/>
  <c r="W45" i="4"/>
  <c r="R70" i="4"/>
  <c r="R75" i="4"/>
  <c r="R94" i="4"/>
  <c r="R136" i="4"/>
  <c r="V16" i="4"/>
  <c r="W37" i="4"/>
  <c r="W42" i="4"/>
  <c r="W70" i="4"/>
  <c r="V118" i="4"/>
  <c r="Q160" i="4"/>
  <c r="R16" i="4"/>
  <c r="R33" i="4"/>
  <c r="R55" i="4"/>
  <c r="R87" i="4"/>
  <c r="W33" i="4"/>
  <c r="V40" i="4"/>
  <c r="W61" i="4"/>
  <c r="W123" i="4"/>
  <c r="V130" i="4"/>
  <c r="U160" i="4"/>
  <c r="W16" i="4"/>
  <c r="V45" i="4"/>
  <c r="V58" i="4"/>
  <c r="V136" i="4"/>
  <c r="V146" i="4"/>
  <c r="V68" i="4"/>
  <c r="V87" i="4"/>
  <c r="V101" i="4"/>
  <c r="V155" i="4"/>
  <c r="V160" i="4" l="1"/>
  <c r="R160" i="4"/>
  <c r="W160" i="4"/>
  <c r="Y358" i="1" l="1"/>
  <c r="W358" i="1"/>
  <c r="Y357" i="1"/>
  <c r="W357" i="1"/>
  <c r="Y356" i="1"/>
  <c r="W356" i="1"/>
  <c r="Y355" i="1"/>
  <c r="W355" i="1"/>
  <c r="Y354" i="1"/>
  <c r="W354" i="1"/>
  <c r="Y353" i="1"/>
  <c r="W353" i="1"/>
  <c r="Y352" i="1"/>
  <c r="W352" i="1"/>
  <c r="Y351" i="1"/>
  <c r="W351" i="1"/>
  <c r="W349" i="1" s="1"/>
  <c r="Y350" i="1"/>
  <c r="W350" i="1"/>
  <c r="X349" i="1"/>
  <c r="V349" i="1"/>
  <c r="Y348" i="1"/>
  <c r="W348" i="1"/>
  <c r="Y347" i="1"/>
  <c r="W347" i="1"/>
  <c r="Y346" i="1"/>
  <c r="W346" i="1"/>
  <c r="Y345" i="1"/>
  <c r="W345" i="1"/>
  <c r="Y344" i="1"/>
  <c r="W344" i="1"/>
  <c r="Y343" i="1"/>
  <c r="W343" i="1"/>
  <c r="X342" i="1"/>
  <c r="V342" i="1"/>
  <c r="Y341" i="1"/>
  <c r="W341" i="1"/>
  <c r="Y340" i="1"/>
  <c r="W340" i="1"/>
  <c r="Y339" i="1"/>
  <c r="W339" i="1"/>
  <c r="Y338" i="1"/>
  <c r="W338" i="1"/>
  <c r="Y337" i="1"/>
  <c r="W337" i="1"/>
  <c r="Y336" i="1"/>
  <c r="W336" i="1"/>
  <c r="Y335" i="1"/>
  <c r="W335" i="1"/>
  <c r="Y334" i="1"/>
  <c r="W334" i="1"/>
  <c r="Y333" i="1"/>
  <c r="W333" i="1"/>
  <c r="X332" i="1"/>
  <c r="V332" i="1"/>
  <c r="Y331" i="1"/>
  <c r="W331" i="1"/>
  <c r="Y330" i="1"/>
  <c r="W330" i="1"/>
  <c r="Y329" i="1"/>
  <c r="W329" i="1"/>
  <c r="Y328" i="1"/>
  <c r="W328" i="1"/>
  <c r="Y327" i="1"/>
  <c r="W327" i="1"/>
  <c r="X326" i="1"/>
  <c r="V326" i="1"/>
  <c r="Y325" i="1"/>
  <c r="W325" i="1"/>
  <c r="Y324" i="1"/>
  <c r="W324" i="1"/>
  <c r="Y323" i="1"/>
  <c r="W323" i="1"/>
  <c r="Y322" i="1"/>
  <c r="W322" i="1"/>
  <c r="Y321" i="1"/>
  <c r="W321" i="1"/>
  <c r="Y320" i="1"/>
  <c r="W320" i="1"/>
  <c r="Y319" i="1"/>
  <c r="W319" i="1"/>
  <c r="X318" i="1"/>
  <c r="V318" i="1"/>
  <c r="Y317" i="1"/>
  <c r="W317" i="1"/>
  <c r="Y316" i="1"/>
  <c r="W316" i="1"/>
  <c r="Y315" i="1"/>
  <c r="W315" i="1"/>
  <c r="Y314" i="1"/>
  <c r="W314" i="1"/>
  <c r="Y313" i="1"/>
  <c r="W313" i="1"/>
  <c r="Y312" i="1"/>
  <c r="W312" i="1"/>
  <c r="Y311" i="1"/>
  <c r="W311" i="1"/>
  <c r="Y310" i="1"/>
  <c r="W310" i="1"/>
  <c r="Y309" i="1"/>
  <c r="W309" i="1"/>
  <c r="Y308" i="1"/>
  <c r="W308" i="1"/>
  <c r="Y307" i="1"/>
  <c r="W307" i="1"/>
  <c r="Y306" i="1"/>
  <c r="W306" i="1"/>
  <c r="Y305" i="1"/>
  <c r="W305" i="1"/>
  <c r="Y304" i="1"/>
  <c r="W304" i="1"/>
  <c r="Y303" i="1"/>
  <c r="W303" i="1"/>
  <c r="Y302" i="1"/>
  <c r="W302" i="1"/>
  <c r="Y301" i="1"/>
  <c r="W301" i="1"/>
  <c r="Y300" i="1"/>
  <c r="W300" i="1"/>
  <c r="X299" i="1"/>
  <c r="V299" i="1"/>
  <c r="Y298" i="1"/>
  <c r="W298" i="1"/>
  <c r="Y297" i="1"/>
  <c r="W297" i="1"/>
  <c r="Y296" i="1"/>
  <c r="W296" i="1"/>
  <c r="Y295" i="1"/>
  <c r="W295" i="1"/>
  <c r="Y294" i="1"/>
  <c r="W294" i="1"/>
  <c r="Y293" i="1"/>
  <c r="W293" i="1"/>
  <c r="Y292" i="1"/>
  <c r="W292" i="1"/>
  <c r="Y291" i="1"/>
  <c r="W291" i="1"/>
  <c r="Y290" i="1"/>
  <c r="W290" i="1"/>
  <c r="Y289" i="1"/>
  <c r="W289" i="1"/>
  <c r="Y288" i="1"/>
  <c r="W288" i="1"/>
  <c r="Y287" i="1"/>
  <c r="W287" i="1"/>
  <c r="Y286" i="1"/>
  <c r="W286" i="1"/>
  <c r="Y285" i="1"/>
  <c r="W285" i="1"/>
  <c r="Y284" i="1"/>
  <c r="W284" i="1"/>
  <c r="Y283" i="1"/>
  <c r="W283" i="1"/>
  <c r="Y282" i="1"/>
  <c r="W282" i="1"/>
  <c r="Y281" i="1"/>
  <c r="W281" i="1"/>
  <c r="Y280" i="1"/>
  <c r="W280" i="1"/>
  <c r="X279" i="1"/>
  <c r="V279" i="1"/>
  <c r="Y278" i="1"/>
  <c r="W278" i="1"/>
  <c r="Y277" i="1"/>
  <c r="W277" i="1"/>
  <c r="Y276" i="1"/>
  <c r="W276" i="1"/>
  <c r="Y275" i="1"/>
  <c r="W275" i="1"/>
  <c r="Y274" i="1"/>
  <c r="W274" i="1"/>
  <c r="Y273" i="1"/>
  <c r="W273" i="1"/>
  <c r="Y272" i="1"/>
  <c r="W272" i="1"/>
  <c r="Y271" i="1"/>
  <c r="W271" i="1"/>
  <c r="Y270" i="1"/>
  <c r="W270" i="1"/>
  <c r="Y269" i="1"/>
  <c r="W269" i="1"/>
  <c r="Y268" i="1"/>
  <c r="W268" i="1"/>
  <c r="Y267" i="1"/>
  <c r="W267" i="1"/>
  <c r="Y266" i="1"/>
  <c r="W266" i="1"/>
  <c r="X265" i="1"/>
  <c r="V265" i="1"/>
  <c r="Y264" i="1"/>
  <c r="W264" i="1"/>
  <c r="Y263" i="1"/>
  <c r="W263" i="1"/>
  <c r="Y262" i="1"/>
  <c r="W262" i="1"/>
  <c r="Y261" i="1"/>
  <c r="W261" i="1"/>
  <c r="Y260" i="1"/>
  <c r="W260" i="1"/>
  <c r="Y259" i="1"/>
  <c r="W259" i="1"/>
  <c r="Y258" i="1"/>
  <c r="W258" i="1"/>
  <c r="Y257" i="1"/>
  <c r="W257" i="1"/>
  <c r="Y256" i="1"/>
  <c r="W256" i="1"/>
  <c r="Y255" i="1"/>
  <c r="W255" i="1"/>
  <c r="Y254" i="1"/>
  <c r="W254" i="1"/>
  <c r="Y253" i="1"/>
  <c r="W253" i="1"/>
  <c r="Y252" i="1"/>
  <c r="W252" i="1"/>
  <c r="X251" i="1"/>
  <c r="V251" i="1"/>
  <c r="Y250" i="1"/>
  <c r="W250" i="1"/>
  <c r="Y249" i="1"/>
  <c r="W249" i="1"/>
  <c r="Y248" i="1"/>
  <c r="W248" i="1"/>
  <c r="Y247" i="1"/>
  <c r="W247" i="1"/>
  <c r="Y246" i="1"/>
  <c r="W246" i="1"/>
  <c r="X245" i="1"/>
  <c r="V245" i="1"/>
  <c r="Y244" i="1"/>
  <c r="W244" i="1"/>
  <c r="Y243" i="1"/>
  <c r="W243" i="1"/>
  <c r="Y242" i="1"/>
  <c r="W242" i="1"/>
  <c r="Y241" i="1"/>
  <c r="W241" i="1"/>
  <c r="Y240" i="1"/>
  <c r="W240" i="1"/>
  <c r="Y239" i="1"/>
  <c r="W239" i="1"/>
  <c r="Y238" i="1"/>
  <c r="W238" i="1"/>
  <c r="Y237" i="1"/>
  <c r="W237" i="1"/>
  <c r="Y236" i="1"/>
  <c r="W236" i="1"/>
  <c r="Y235" i="1"/>
  <c r="W235" i="1"/>
  <c r="Y234" i="1"/>
  <c r="W234" i="1"/>
  <c r="Y233" i="1"/>
  <c r="W233" i="1"/>
  <c r="Y232" i="1"/>
  <c r="W232" i="1"/>
  <c r="Y231" i="1"/>
  <c r="W231" i="1"/>
  <c r="Y230" i="1"/>
  <c r="W230" i="1"/>
  <c r="Y229" i="1"/>
  <c r="W229" i="1"/>
  <c r="X228" i="1"/>
  <c r="V228" i="1"/>
  <c r="Y227" i="1"/>
  <c r="Y226" i="1" s="1"/>
  <c r="W227" i="1"/>
  <c r="W226" i="1" s="1"/>
  <c r="X226" i="1"/>
  <c r="V226" i="1"/>
  <c r="Y225" i="1"/>
  <c r="W225" i="1"/>
  <c r="Y224" i="1"/>
  <c r="W224" i="1"/>
  <c r="Y223" i="1"/>
  <c r="W223" i="1"/>
  <c r="Y222" i="1"/>
  <c r="W222" i="1"/>
  <c r="Y221" i="1"/>
  <c r="W221" i="1"/>
  <c r="Y220" i="1"/>
  <c r="W220" i="1"/>
  <c r="Y219" i="1"/>
  <c r="W219" i="1"/>
  <c r="Y218" i="1"/>
  <c r="W218" i="1"/>
  <c r="Y217" i="1"/>
  <c r="W217" i="1"/>
  <c r="Y216" i="1"/>
  <c r="W216" i="1"/>
  <c r="Y215" i="1"/>
  <c r="W215" i="1"/>
  <c r="Y214" i="1"/>
  <c r="W214" i="1"/>
  <c r="X213" i="1"/>
  <c r="V213" i="1"/>
  <c r="Y212" i="1"/>
  <c r="W212" i="1"/>
  <c r="Y211" i="1"/>
  <c r="W211" i="1"/>
  <c r="Y210" i="1"/>
  <c r="W210" i="1"/>
  <c r="Y209" i="1"/>
  <c r="W209" i="1"/>
  <c r="X208" i="1"/>
  <c r="V208" i="1"/>
  <c r="Y207" i="1"/>
  <c r="AD207" i="1" s="1"/>
  <c r="W207" i="1"/>
  <c r="Y206" i="1"/>
  <c r="W206" i="1"/>
  <c r="Y205" i="1"/>
  <c r="AD205" i="1" s="1"/>
  <c r="W205" i="1"/>
  <c r="Y204" i="1"/>
  <c r="W204" i="1"/>
  <c r="Y203" i="1"/>
  <c r="W203" i="1"/>
  <c r="Y202" i="1"/>
  <c r="W202" i="1"/>
  <c r="X201" i="1"/>
  <c r="V201" i="1"/>
  <c r="Y200" i="1"/>
  <c r="W200" i="1"/>
  <c r="Y199" i="1"/>
  <c r="W199" i="1"/>
  <c r="Y198" i="1"/>
  <c r="W198" i="1"/>
  <c r="Y197" i="1"/>
  <c r="W197" i="1"/>
  <c r="X196" i="1"/>
  <c r="V196" i="1"/>
  <c r="Y195" i="1"/>
  <c r="W195" i="1"/>
  <c r="Y194" i="1"/>
  <c r="W194" i="1"/>
  <c r="Y193" i="1"/>
  <c r="W193" i="1"/>
  <c r="Y192" i="1"/>
  <c r="W192" i="1"/>
  <c r="Y191" i="1"/>
  <c r="W191" i="1"/>
  <c r="Y190" i="1"/>
  <c r="W190" i="1"/>
  <c r="Y189" i="1"/>
  <c r="W189" i="1"/>
  <c r="Y188" i="1"/>
  <c r="W188" i="1"/>
  <c r="X187" i="1"/>
  <c r="V187" i="1"/>
  <c r="Y186" i="1"/>
  <c r="W186" i="1"/>
  <c r="Y185" i="1"/>
  <c r="W185" i="1"/>
  <c r="Y184" i="1"/>
  <c r="Y183" i="1"/>
  <c r="Y182" i="1"/>
  <c r="Y181" i="1"/>
  <c r="W181" i="1"/>
  <c r="Y180" i="1"/>
  <c r="W180" i="1"/>
  <c r="Y179" i="1"/>
  <c r="W179" i="1"/>
  <c r="Y178" i="1"/>
  <c r="W178" i="1"/>
  <c r="Y177" i="1"/>
  <c r="W177" i="1"/>
  <c r="X176" i="1"/>
  <c r="V176" i="1"/>
  <c r="Y175" i="1"/>
  <c r="W175" i="1"/>
  <c r="Y174" i="1"/>
  <c r="W174" i="1"/>
  <c r="Y173" i="1"/>
  <c r="W173" i="1"/>
  <c r="Y172" i="1"/>
  <c r="W172" i="1"/>
  <c r="Y171" i="1"/>
  <c r="W171" i="1"/>
  <c r="Y170" i="1"/>
  <c r="W170" i="1"/>
  <c r="Y169" i="1"/>
  <c r="W169" i="1"/>
  <c r="Y168" i="1"/>
  <c r="W168" i="1"/>
  <c r="Y167" i="1"/>
  <c r="W167" i="1"/>
  <c r="Y166" i="1"/>
  <c r="W166" i="1"/>
  <c r="Y165" i="1"/>
  <c r="W165" i="1"/>
  <c r="Y164" i="1"/>
  <c r="W164" i="1"/>
  <c r="Y163" i="1"/>
  <c r="W163" i="1"/>
  <c r="Y162" i="1"/>
  <c r="W162" i="1"/>
  <c r="Y161" i="1"/>
  <c r="W161" i="1"/>
  <c r="Y160" i="1"/>
  <c r="W160" i="1"/>
  <c r="Y159" i="1"/>
  <c r="W159" i="1"/>
  <c r="Y158" i="1"/>
  <c r="W158" i="1"/>
  <c r="Y157" i="1"/>
  <c r="W157" i="1"/>
  <c r="Y156" i="1"/>
  <c r="W156" i="1"/>
  <c r="Y155" i="1"/>
  <c r="W155" i="1"/>
  <c r="Y154" i="1"/>
  <c r="W154" i="1"/>
  <c r="Y153" i="1"/>
  <c r="W153" i="1"/>
  <c r="Y152" i="1"/>
  <c r="W152" i="1"/>
  <c r="Y151" i="1"/>
  <c r="W151" i="1"/>
  <c r="Y150" i="1"/>
  <c r="W150" i="1"/>
  <c r="Y149" i="1"/>
  <c r="W149" i="1"/>
  <c r="Y148" i="1"/>
  <c r="W148" i="1"/>
  <c r="Y147" i="1"/>
  <c r="W147" i="1"/>
  <c r="X146" i="1"/>
  <c r="V146" i="1"/>
  <c r="Y145" i="1"/>
  <c r="W145" i="1"/>
  <c r="Y144" i="1"/>
  <c r="W144" i="1"/>
  <c r="Y143" i="1"/>
  <c r="W143" i="1"/>
  <c r="X142" i="1"/>
  <c r="V142" i="1"/>
  <c r="Y141" i="1"/>
  <c r="W141" i="1"/>
  <c r="Y140" i="1"/>
  <c r="W140" i="1"/>
  <c r="Y139" i="1"/>
  <c r="W139" i="1"/>
  <c r="Y138" i="1"/>
  <c r="W138" i="1"/>
  <c r="Y137" i="1"/>
  <c r="W137" i="1"/>
  <c r="Y136" i="1"/>
  <c r="W136" i="1"/>
  <c r="Y135" i="1"/>
  <c r="W135" i="1"/>
  <c r="X134" i="1"/>
  <c r="V134" i="1"/>
  <c r="Y133" i="1"/>
  <c r="W133" i="1"/>
  <c r="Y132" i="1"/>
  <c r="W132" i="1"/>
  <c r="Y131" i="1"/>
  <c r="W131" i="1"/>
  <c r="Y130" i="1"/>
  <c r="W130" i="1"/>
  <c r="Y129" i="1"/>
  <c r="W129" i="1"/>
  <c r="Y128" i="1"/>
  <c r="W128" i="1"/>
  <c r="Y127" i="1"/>
  <c r="W127" i="1"/>
  <c r="Y126" i="1"/>
  <c r="W126" i="1"/>
  <c r="Y125" i="1"/>
  <c r="W125" i="1"/>
  <c r="Y124" i="1"/>
  <c r="W124" i="1"/>
  <c r="Y123" i="1"/>
  <c r="W123" i="1"/>
  <c r="Y122" i="1"/>
  <c r="W122" i="1"/>
  <c r="X121" i="1"/>
  <c r="V121" i="1"/>
  <c r="Y120" i="1"/>
  <c r="W120" i="1"/>
  <c r="Y119" i="1"/>
  <c r="W119" i="1"/>
  <c r="Y118" i="1"/>
  <c r="W118" i="1"/>
  <c r="Y117" i="1"/>
  <c r="W117" i="1"/>
  <c r="Y116" i="1"/>
  <c r="W116" i="1"/>
  <c r="Y115" i="1"/>
  <c r="W115" i="1"/>
  <c r="Y114" i="1"/>
  <c r="W114" i="1"/>
  <c r="Y113" i="1"/>
  <c r="W113" i="1"/>
  <c r="Y112" i="1"/>
  <c r="W112" i="1"/>
  <c r="Y111" i="1"/>
  <c r="W111" i="1"/>
  <c r="Y110" i="1"/>
  <c r="W110" i="1"/>
  <c r="Y109" i="1"/>
  <c r="W109" i="1"/>
  <c r="Y108" i="1"/>
  <c r="W108" i="1"/>
  <c r="Y107" i="1"/>
  <c r="W107" i="1"/>
  <c r="Y106" i="1"/>
  <c r="W106" i="1"/>
  <c r="Y105" i="1"/>
  <c r="W105" i="1"/>
  <c r="Y104" i="1"/>
  <c r="W104" i="1"/>
  <c r="X103" i="1"/>
  <c r="V103" i="1"/>
  <c r="Y102" i="1"/>
  <c r="W102" i="1"/>
  <c r="Y101" i="1"/>
  <c r="W101" i="1"/>
  <c r="Y100" i="1"/>
  <c r="W100" i="1"/>
  <c r="X99" i="1"/>
  <c r="V99" i="1"/>
  <c r="Y98" i="1"/>
  <c r="W98" i="1"/>
  <c r="Y97" i="1"/>
  <c r="W97" i="1"/>
  <c r="Y96" i="1"/>
  <c r="W96" i="1"/>
  <c r="Y95" i="1"/>
  <c r="W95" i="1"/>
  <c r="Y94" i="1"/>
  <c r="W94" i="1"/>
  <c r="Y93" i="1"/>
  <c r="W93" i="1"/>
  <c r="Y92" i="1"/>
  <c r="W92" i="1"/>
  <c r="X91" i="1"/>
  <c r="V91" i="1"/>
  <c r="Y90" i="1"/>
  <c r="W90" i="1"/>
  <c r="Y89" i="1"/>
  <c r="W89" i="1"/>
  <c r="Y88" i="1"/>
  <c r="W88" i="1"/>
  <c r="Y87" i="1"/>
  <c r="W87" i="1"/>
  <c r="Y86" i="1"/>
  <c r="W86" i="1"/>
  <c r="Y85" i="1"/>
  <c r="W85" i="1"/>
  <c r="Y84" i="1"/>
  <c r="W84" i="1"/>
  <c r="Y83" i="1"/>
  <c r="W83" i="1"/>
  <c r="Y82" i="1"/>
  <c r="W82" i="1"/>
  <c r="Y81" i="1"/>
  <c r="W81" i="1"/>
  <c r="Y80" i="1"/>
  <c r="W80" i="1"/>
  <c r="W79" i="1" s="1"/>
  <c r="X79" i="1"/>
  <c r="V79" i="1"/>
  <c r="Y78" i="1"/>
  <c r="W78" i="1"/>
  <c r="Y77" i="1"/>
  <c r="W77" i="1"/>
  <c r="Y76" i="1"/>
  <c r="W76" i="1"/>
  <c r="Y75" i="1"/>
  <c r="W75" i="1"/>
  <c r="X74" i="1"/>
  <c r="V74" i="1"/>
  <c r="Y73" i="1"/>
  <c r="W73" i="1"/>
  <c r="Y72" i="1"/>
  <c r="W72" i="1"/>
  <c r="Y71" i="1"/>
  <c r="W71" i="1"/>
  <c r="Y70" i="1"/>
  <c r="W70" i="1"/>
  <c r="Y69" i="1"/>
  <c r="W69" i="1"/>
  <c r="Y68" i="1"/>
  <c r="W68" i="1"/>
  <c r="Y67" i="1"/>
  <c r="W67" i="1"/>
  <c r="X66" i="1"/>
  <c r="V66" i="1"/>
  <c r="Y65" i="1"/>
  <c r="W65" i="1"/>
  <c r="Y64" i="1"/>
  <c r="W64" i="1"/>
  <c r="Y63" i="1"/>
  <c r="W63" i="1"/>
  <c r="Y62" i="1"/>
  <c r="W62" i="1"/>
  <c r="Y61" i="1"/>
  <c r="W61" i="1"/>
  <c r="Y60" i="1"/>
  <c r="W60" i="1"/>
  <c r="Y59" i="1"/>
  <c r="W59" i="1"/>
  <c r="Y58" i="1"/>
  <c r="W58" i="1"/>
  <c r="Y57" i="1"/>
  <c r="W57" i="1"/>
  <c r="Y56" i="1"/>
  <c r="W56" i="1"/>
  <c r="W55" i="1" s="1"/>
  <c r="X55" i="1"/>
  <c r="V55" i="1"/>
  <c r="Y54" i="1"/>
  <c r="W54" i="1"/>
  <c r="Y53" i="1"/>
  <c r="W53" i="1"/>
  <c r="Y52" i="1"/>
  <c r="W52" i="1"/>
  <c r="X51" i="1"/>
  <c r="V51" i="1"/>
  <c r="Y50" i="1"/>
  <c r="Y49" i="1" s="1"/>
  <c r="W50" i="1"/>
  <c r="W49" i="1" s="1"/>
  <c r="X49" i="1"/>
  <c r="V49" i="1"/>
  <c r="Y48" i="1"/>
  <c r="W48" i="1"/>
  <c r="Y47" i="1"/>
  <c r="W47" i="1"/>
  <c r="Y46" i="1"/>
  <c r="W46" i="1"/>
  <c r="W45" i="1" s="1"/>
  <c r="X45" i="1"/>
  <c r="V45" i="1"/>
  <c r="Y44" i="1"/>
  <c r="W44" i="1"/>
  <c r="Y43" i="1"/>
  <c r="W43" i="1"/>
  <c r="Y42" i="1"/>
  <c r="W42" i="1"/>
  <c r="Y41" i="1"/>
  <c r="W41" i="1"/>
  <c r="Y40" i="1"/>
  <c r="W40" i="1"/>
  <c r="W39" i="1" s="1"/>
  <c r="X39" i="1"/>
  <c r="V39" i="1"/>
  <c r="Y38" i="1"/>
  <c r="W38" i="1"/>
  <c r="Y37" i="1"/>
  <c r="W37" i="1"/>
  <c r="Y36" i="1"/>
  <c r="W36" i="1"/>
  <c r="Y35" i="1"/>
  <c r="W35" i="1"/>
  <c r="Y34" i="1"/>
  <c r="W34" i="1"/>
  <c r="W33" i="1" s="1"/>
  <c r="X33" i="1"/>
  <c r="V33" i="1"/>
  <c r="Y32" i="1"/>
  <c r="W32" i="1"/>
  <c r="Y31" i="1"/>
  <c r="W31" i="1"/>
  <c r="X30" i="1"/>
  <c r="V30" i="1"/>
  <c r="Y29" i="1"/>
  <c r="W29" i="1"/>
  <c r="Y28" i="1"/>
  <c r="W28" i="1"/>
  <c r="Y27" i="1"/>
  <c r="W27" i="1"/>
  <c r="Y26" i="1"/>
  <c r="W26" i="1"/>
  <c r="Y25" i="1"/>
  <c r="W25" i="1"/>
  <c r="Y24" i="1"/>
  <c r="W24" i="1"/>
  <c r="Y23" i="1"/>
  <c r="W23" i="1"/>
  <c r="Y22" i="1"/>
  <c r="W22" i="1"/>
  <c r="Y21" i="1"/>
  <c r="W21" i="1"/>
  <c r="Y20" i="1"/>
  <c r="W20" i="1"/>
  <c r="Y19" i="1"/>
  <c r="W19" i="1"/>
  <c r="Y18" i="1"/>
  <c r="W18" i="1"/>
  <c r="Y17" i="1"/>
  <c r="W17" i="1"/>
  <c r="X16" i="1"/>
  <c r="V16" i="1"/>
  <c r="Y15" i="1"/>
  <c r="Y14" i="1" s="1"/>
  <c r="W15" i="1"/>
  <c r="W14" i="1" s="1"/>
  <c r="X14" i="1"/>
  <c r="V14" i="1"/>
  <c r="Y251" i="1" l="1"/>
  <c r="Y79" i="1"/>
  <c r="W245" i="1"/>
  <c r="W265" i="1"/>
  <c r="Y196" i="1"/>
  <c r="Y318" i="1"/>
  <c r="Y349" i="1"/>
  <c r="W51" i="1"/>
  <c r="W66" i="1"/>
  <c r="W74" i="1"/>
  <c r="Y228" i="1"/>
  <c r="Y201" i="1"/>
  <c r="Y30" i="1"/>
  <c r="Y74" i="1"/>
  <c r="W146" i="1"/>
  <c r="W187" i="1"/>
  <c r="W196" i="1"/>
  <c r="W279" i="1"/>
  <c r="W299" i="1"/>
  <c r="W342" i="1"/>
  <c r="Y134" i="1"/>
  <c r="W30" i="1"/>
  <c r="Y33" i="1"/>
  <c r="Y45" i="1"/>
  <c r="W91" i="1"/>
  <c r="W103" i="1"/>
  <c r="W121" i="1"/>
  <c r="W201" i="1"/>
  <c r="W213" i="1"/>
  <c r="Y279" i="1"/>
  <c r="Y299" i="1"/>
  <c r="Y326" i="1"/>
  <c r="Y342" i="1"/>
  <c r="X359" i="1"/>
  <c r="Y16" i="1"/>
  <c r="Y91" i="1"/>
  <c r="Y99" i="1"/>
  <c r="Y142" i="1"/>
  <c r="W176" i="1"/>
  <c r="Y187" i="1"/>
  <c r="W208" i="1"/>
  <c r="W16" i="1"/>
  <c r="Y51" i="1"/>
  <c r="W99" i="1"/>
  <c r="W134" i="1"/>
  <c r="W142" i="1"/>
  <c r="W228" i="1"/>
  <c r="Y245" i="1"/>
  <c r="W251" i="1"/>
  <c r="W318" i="1"/>
  <c r="W326" i="1"/>
  <c r="W332" i="1"/>
  <c r="V359" i="1"/>
  <c r="Y55" i="1"/>
  <c r="Y121" i="1"/>
  <c r="Y176" i="1"/>
  <c r="Y213" i="1"/>
  <c r="Y39" i="1"/>
  <c r="Y66" i="1"/>
  <c r="Y103" i="1"/>
  <c r="Y146" i="1"/>
  <c r="Y208" i="1"/>
  <c r="Y265" i="1"/>
  <c r="Y332" i="1"/>
  <c r="T159" i="4"/>
  <c r="P159" i="4"/>
  <c r="X159" i="4" s="1"/>
  <c r="T158" i="4"/>
  <c r="P158" i="4"/>
  <c r="X158" i="4" s="1"/>
  <c r="T157" i="4"/>
  <c r="P157" i="4"/>
  <c r="X157" i="4" s="1"/>
  <c r="T156" i="4"/>
  <c r="P156" i="4"/>
  <c r="X156" i="4" s="1"/>
  <c r="S155" i="4"/>
  <c r="O155" i="4"/>
  <c r="T154" i="4"/>
  <c r="P154" i="4"/>
  <c r="X154" i="4" s="1"/>
  <c r="T153" i="4"/>
  <c r="P153" i="4"/>
  <c r="X153" i="4" s="1"/>
  <c r="T152" i="4"/>
  <c r="P152" i="4"/>
  <c r="X152" i="4" s="1"/>
  <c r="T151" i="4"/>
  <c r="P151" i="4"/>
  <c r="X151" i="4" s="1"/>
  <c r="S150" i="4"/>
  <c r="O150" i="4"/>
  <c r="T149" i="4"/>
  <c r="P149" i="4"/>
  <c r="X149" i="4" s="1"/>
  <c r="T148" i="4"/>
  <c r="P148" i="4"/>
  <c r="X148" i="4" s="1"/>
  <c r="T147" i="4"/>
  <c r="P147" i="4"/>
  <c r="S146" i="4"/>
  <c r="O146" i="4"/>
  <c r="T145" i="4"/>
  <c r="T144" i="4" s="1"/>
  <c r="P145" i="4"/>
  <c r="S144" i="4"/>
  <c r="O144" i="4"/>
  <c r="T143" i="4"/>
  <c r="P143" i="4"/>
  <c r="X143" i="4" s="1"/>
  <c r="T142" i="4"/>
  <c r="P142" i="4"/>
  <c r="X142" i="4" s="1"/>
  <c r="T141" i="4"/>
  <c r="P141" i="4"/>
  <c r="X141" i="4" s="1"/>
  <c r="T140" i="4"/>
  <c r="P140" i="4"/>
  <c r="X140" i="4" s="1"/>
  <c r="T139" i="4"/>
  <c r="P139" i="4"/>
  <c r="X139" i="4" s="1"/>
  <c r="T138" i="4"/>
  <c r="P138" i="4"/>
  <c r="X138" i="4" s="1"/>
  <c r="T137" i="4"/>
  <c r="P137" i="4"/>
  <c r="X137" i="4" s="1"/>
  <c r="S136" i="4"/>
  <c r="O136" i="4"/>
  <c r="T135" i="4"/>
  <c r="P135" i="4"/>
  <c r="X135" i="4" s="1"/>
  <c r="T134" i="4"/>
  <c r="P134" i="4"/>
  <c r="X134" i="4" s="1"/>
  <c r="T133" i="4"/>
  <c r="P133" i="4"/>
  <c r="X133" i="4" s="1"/>
  <c r="T132" i="4"/>
  <c r="P132" i="4"/>
  <c r="X132" i="4" s="1"/>
  <c r="T131" i="4"/>
  <c r="T130" i="4" s="1"/>
  <c r="P131" i="4"/>
  <c r="X131" i="4" s="1"/>
  <c r="S130" i="4"/>
  <c r="O130" i="4"/>
  <c r="T129" i="4"/>
  <c r="P129" i="4"/>
  <c r="X129" i="4" s="1"/>
  <c r="T128" i="4"/>
  <c r="P128" i="4"/>
  <c r="X128" i="4" s="1"/>
  <c r="T127" i="4"/>
  <c r="P127" i="4"/>
  <c r="X127" i="4" s="1"/>
  <c r="T126" i="4"/>
  <c r="P126" i="4"/>
  <c r="X126" i="4" s="1"/>
  <c r="T125" i="4"/>
  <c r="P125" i="4"/>
  <c r="X125" i="4" s="1"/>
  <c r="T124" i="4"/>
  <c r="P124" i="4"/>
  <c r="X124" i="4" s="1"/>
  <c r="S123" i="4"/>
  <c r="O123" i="4"/>
  <c r="T122" i="4"/>
  <c r="P122" i="4"/>
  <c r="X122" i="4" s="1"/>
  <c r="T121" i="4"/>
  <c r="P121" i="4"/>
  <c r="X121" i="4" s="1"/>
  <c r="T120" i="4"/>
  <c r="P120" i="4"/>
  <c r="X120" i="4" s="1"/>
  <c r="T119" i="4"/>
  <c r="P119" i="4"/>
  <c r="X119" i="4" s="1"/>
  <c r="S118" i="4"/>
  <c r="O118" i="4"/>
  <c r="T117" i="4"/>
  <c r="T116" i="4" s="1"/>
  <c r="P117" i="4"/>
  <c r="P116" i="4" s="1"/>
  <c r="S116" i="4"/>
  <c r="O116" i="4"/>
  <c r="T115" i="4"/>
  <c r="T114" i="4" s="1"/>
  <c r="P115" i="4"/>
  <c r="S114" i="4"/>
  <c r="O114" i="4"/>
  <c r="T113" i="4"/>
  <c r="T112" i="4" s="1"/>
  <c r="P113" i="4"/>
  <c r="S112" i="4"/>
  <c r="O112" i="4"/>
  <c r="T111" i="4"/>
  <c r="P111" i="4"/>
  <c r="T110" i="4"/>
  <c r="P110" i="4"/>
  <c r="T109" i="4"/>
  <c r="P109" i="4"/>
  <c r="S108" i="4"/>
  <c r="O108" i="4"/>
  <c r="T107" i="4"/>
  <c r="P107" i="4"/>
  <c r="S106" i="4"/>
  <c r="O106" i="4"/>
  <c r="T105" i="4"/>
  <c r="T104" i="4" s="1"/>
  <c r="P105" i="4"/>
  <c r="S104" i="4"/>
  <c r="O104" i="4"/>
  <c r="T103" i="4"/>
  <c r="P103" i="4"/>
  <c r="T102" i="4"/>
  <c r="P102" i="4"/>
  <c r="S101" i="4"/>
  <c r="O101" i="4"/>
  <c r="T100" i="4"/>
  <c r="P100" i="4"/>
  <c r="T99" i="4"/>
  <c r="P99" i="4"/>
  <c r="T98" i="4"/>
  <c r="P98" i="4"/>
  <c r="T97" i="4"/>
  <c r="P97" i="4"/>
  <c r="T96" i="4"/>
  <c r="P96" i="4"/>
  <c r="T95" i="4"/>
  <c r="P95" i="4"/>
  <c r="S94" i="4"/>
  <c r="O94" i="4"/>
  <c r="T93" i="4"/>
  <c r="P93" i="4"/>
  <c r="T92" i="4"/>
  <c r="P92" i="4"/>
  <c r="T91" i="4"/>
  <c r="P91" i="4"/>
  <c r="T90" i="4"/>
  <c r="P90" i="4"/>
  <c r="T89" i="4"/>
  <c r="P89" i="4"/>
  <c r="T88" i="4"/>
  <c r="P88" i="4"/>
  <c r="S87" i="4"/>
  <c r="O87" i="4"/>
  <c r="T86" i="4"/>
  <c r="P86" i="4"/>
  <c r="T85" i="4"/>
  <c r="P85" i="4"/>
  <c r="T84" i="4"/>
  <c r="P84" i="4"/>
  <c r="T83" i="4"/>
  <c r="P83" i="4"/>
  <c r="T82" i="4"/>
  <c r="P82" i="4"/>
  <c r="T81" i="4"/>
  <c r="P81" i="4"/>
  <c r="T80" i="4"/>
  <c r="P80" i="4"/>
  <c r="T79" i="4"/>
  <c r="P79" i="4"/>
  <c r="T78" i="4"/>
  <c r="P78" i="4"/>
  <c r="T77" i="4"/>
  <c r="P77" i="4"/>
  <c r="T76" i="4"/>
  <c r="P76" i="4"/>
  <c r="S75" i="4"/>
  <c r="O75" i="4"/>
  <c r="T74" i="4"/>
  <c r="P74" i="4"/>
  <c r="T73" i="4"/>
  <c r="P73" i="4"/>
  <c r="T72" i="4"/>
  <c r="P72" i="4"/>
  <c r="T71" i="4"/>
  <c r="P71" i="4"/>
  <c r="S70" i="4"/>
  <c r="O70" i="4"/>
  <c r="T69" i="4"/>
  <c r="T68" i="4" s="1"/>
  <c r="P69" i="4"/>
  <c r="S68" i="4"/>
  <c r="O68" i="4"/>
  <c r="T67" i="4"/>
  <c r="P67" i="4"/>
  <c r="T66" i="4"/>
  <c r="P66" i="4"/>
  <c r="S65" i="4"/>
  <c r="O65" i="4"/>
  <c r="T64" i="4"/>
  <c r="P64" i="4"/>
  <c r="T63" i="4"/>
  <c r="P63" i="4"/>
  <c r="T62" i="4"/>
  <c r="P62" i="4"/>
  <c r="S61" i="4"/>
  <c r="O61" i="4"/>
  <c r="T60" i="4"/>
  <c r="P60" i="4"/>
  <c r="T59" i="4"/>
  <c r="P59" i="4"/>
  <c r="S58" i="4"/>
  <c r="O58" i="4"/>
  <c r="T57" i="4"/>
  <c r="P57" i="4"/>
  <c r="T56" i="4"/>
  <c r="P56" i="4"/>
  <c r="S55" i="4"/>
  <c r="O55" i="4"/>
  <c r="T54" i="4"/>
  <c r="P54" i="4"/>
  <c r="T53" i="4"/>
  <c r="P53" i="4"/>
  <c r="T52" i="4"/>
  <c r="P52" i="4"/>
  <c r="T51" i="4"/>
  <c r="P51" i="4"/>
  <c r="T50" i="4"/>
  <c r="P50" i="4"/>
  <c r="T49" i="4"/>
  <c r="P49" i="4"/>
  <c r="T48" i="4"/>
  <c r="P48" i="4"/>
  <c r="T47" i="4"/>
  <c r="P47" i="4"/>
  <c r="T46" i="4"/>
  <c r="P46" i="4"/>
  <c r="S45" i="4"/>
  <c r="O45" i="4"/>
  <c r="T44" i="4"/>
  <c r="P44" i="4"/>
  <c r="T43" i="4"/>
  <c r="P43" i="4"/>
  <c r="S42" i="4"/>
  <c r="O42" i="4"/>
  <c r="T41" i="4"/>
  <c r="T40" i="4" s="1"/>
  <c r="P41" i="4"/>
  <c r="S40" i="4"/>
  <c r="O40" i="4"/>
  <c r="T39" i="4"/>
  <c r="P39" i="4"/>
  <c r="T38" i="4"/>
  <c r="P38" i="4"/>
  <c r="S37" i="4"/>
  <c r="O37" i="4"/>
  <c r="T36" i="4"/>
  <c r="P36" i="4"/>
  <c r="T35" i="4"/>
  <c r="P35" i="4"/>
  <c r="T34" i="4"/>
  <c r="P34" i="4"/>
  <c r="S33" i="4"/>
  <c r="O33" i="4"/>
  <c r="T32" i="4"/>
  <c r="T31" i="4" s="1"/>
  <c r="P32" i="4"/>
  <c r="S31" i="4"/>
  <c r="O31" i="4"/>
  <c r="T30" i="4"/>
  <c r="T29" i="4" s="1"/>
  <c r="P30" i="4"/>
  <c r="S29" i="4"/>
  <c r="O29" i="4"/>
  <c r="T28" i="4"/>
  <c r="T27" i="4" s="1"/>
  <c r="P28" i="4"/>
  <c r="S27" i="4"/>
  <c r="O27" i="4"/>
  <c r="T26" i="4"/>
  <c r="T25" i="4" s="1"/>
  <c r="P26" i="4"/>
  <c r="S25" i="4"/>
  <c r="O25" i="4"/>
  <c r="T24" i="4"/>
  <c r="T23" i="4" s="1"/>
  <c r="P24" i="4"/>
  <c r="S23" i="4"/>
  <c r="O23" i="4"/>
  <c r="T22" i="4"/>
  <c r="P22" i="4"/>
  <c r="T21" i="4"/>
  <c r="P21" i="4"/>
  <c r="T20" i="4"/>
  <c r="P20" i="4"/>
  <c r="T19" i="4"/>
  <c r="P19" i="4"/>
  <c r="T18" i="4"/>
  <c r="P18" i="4"/>
  <c r="D18" i="4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2" i="4" s="1"/>
  <c r="D33" i="4" s="1"/>
  <c r="D34" i="4" s="1"/>
  <c r="D35" i="4" s="1"/>
  <c r="D36" i="4" s="1"/>
  <c r="D37" i="4" s="1"/>
  <c r="D38" i="4" s="1"/>
  <c r="D39" i="4" s="1"/>
  <c r="D40" i="4" s="1"/>
  <c r="D41" i="4" s="1"/>
  <c r="D42" i="4" s="1"/>
  <c r="D43" i="4" s="1"/>
  <c r="D44" i="4" s="1"/>
  <c r="D45" i="4" s="1"/>
  <c r="D47" i="4" s="1"/>
  <c r="D48" i="4" s="1"/>
  <c r="D50" i="4" s="1"/>
  <c r="D51" i="4" s="1"/>
  <c r="D52" i="4" s="1"/>
  <c r="D53" i="4" s="1"/>
  <c r="D54" i="4" s="1"/>
  <c r="D55" i="4" s="1"/>
  <c r="D56" i="4" s="1"/>
  <c r="D58" i="4" s="1"/>
  <c r="D59" i="4" s="1"/>
  <c r="D60" i="4" s="1"/>
  <c r="D61" i="4" s="1"/>
  <c r="D62" i="4" s="1"/>
  <c r="D63" i="4" s="1"/>
  <c r="D64" i="4" s="1"/>
  <c r="D65" i="4" s="1"/>
  <c r="D66" i="4" s="1"/>
  <c r="D67" i="4" s="1"/>
  <c r="D68" i="4" s="1"/>
  <c r="D69" i="4" s="1"/>
  <c r="D70" i="4" s="1"/>
  <c r="D71" i="4" s="1"/>
  <c r="D72" i="4" s="1"/>
  <c r="D73" i="4" s="1"/>
  <c r="D74" i="4" s="1"/>
  <c r="D75" i="4" s="1"/>
  <c r="D76" i="4" s="1"/>
  <c r="D77" i="4" s="1"/>
  <c r="D78" i="4" s="1"/>
  <c r="D79" i="4" s="1"/>
  <c r="D80" i="4" s="1"/>
  <c r="D81" i="4" s="1"/>
  <c r="D82" i="4" s="1"/>
  <c r="D83" i="4" s="1"/>
  <c r="D84" i="4" s="1"/>
  <c r="D85" i="4" s="1"/>
  <c r="D86" i="4" s="1"/>
  <c r="D87" i="4" s="1"/>
  <c r="D88" i="4" s="1"/>
  <c r="D89" i="4" s="1"/>
  <c r="D90" i="4" s="1"/>
  <c r="D91" i="4" s="1"/>
  <c r="D92" i="4" s="1"/>
  <c r="D93" i="4" s="1"/>
  <c r="D94" i="4" s="1"/>
  <c r="D95" i="4" s="1"/>
  <c r="D96" i="4" s="1"/>
  <c r="D97" i="4" s="1"/>
  <c r="D98" i="4" s="1"/>
  <c r="D99" i="4" s="1"/>
  <c r="D100" i="4" s="1"/>
  <c r="D101" i="4" s="1"/>
  <c r="D102" i="4" s="1"/>
  <c r="D103" i="4" s="1"/>
  <c r="D104" i="4" s="1"/>
  <c r="D105" i="4" s="1"/>
  <c r="D106" i="4" s="1"/>
  <c r="D107" i="4" s="1"/>
  <c r="D108" i="4" s="1"/>
  <c r="D109" i="4" s="1"/>
  <c r="D110" i="4" s="1"/>
  <c r="D111" i="4" s="1"/>
  <c r="D112" i="4" s="1"/>
  <c r="D113" i="4" s="1"/>
  <c r="D114" i="4" s="1"/>
  <c r="D115" i="4" s="1"/>
  <c r="D116" i="4" s="1"/>
  <c r="D117" i="4" s="1"/>
  <c r="D118" i="4" s="1"/>
  <c r="D119" i="4" s="1"/>
  <c r="D120" i="4" s="1"/>
  <c r="D121" i="4" s="1"/>
  <c r="D122" i="4" s="1"/>
  <c r="D123" i="4" s="1"/>
  <c r="D124" i="4" s="1"/>
  <c r="D125" i="4" s="1"/>
  <c r="D126" i="4" s="1"/>
  <c r="D127" i="4" s="1"/>
  <c r="D128" i="4" s="1"/>
  <c r="D129" i="4" s="1"/>
  <c r="D130" i="4" s="1"/>
  <c r="D131" i="4" s="1"/>
  <c r="D132" i="4" s="1"/>
  <c r="D133" i="4" s="1"/>
  <c r="D134" i="4" s="1"/>
  <c r="D135" i="4" s="1"/>
  <c r="D136" i="4" s="1"/>
  <c r="D137" i="4" s="1"/>
  <c r="D138" i="4" s="1"/>
  <c r="D139" i="4" s="1"/>
  <c r="D140" i="4" s="1"/>
  <c r="D141" i="4" s="1"/>
  <c r="D142" i="4" s="1"/>
  <c r="D143" i="4" s="1"/>
  <c r="D144" i="4" s="1"/>
  <c r="D145" i="4" s="1"/>
  <c r="D146" i="4" s="1"/>
  <c r="D147" i="4" s="1"/>
  <c r="D148" i="4" s="1"/>
  <c r="D149" i="4" s="1"/>
  <c r="D150" i="4" s="1"/>
  <c r="D151" i="4" s="1"/>
  <c r="D152" i="4" s="1"/>
  <c r="D153" i="4" s="1"/>
  <c r="D154" i="4" s="1"/>
  <c r="D155" i="4" s="1"/>
  <c r="T17" i="4"/>
  <c r="P17" i="4"/>
  <c r="X17" i="4" s="1"/>
  <c r="S16" i="4"/>
  <c r="O16" i="4"/>
  <c r="AA358" i="1"/>
  <c r="U358" i="1"/>
  <c r="S358" i="1"/>
  <c r="AA357" i="1"/>
  <c r="U357" i="1"/>
  <c r="S357" i="1"/>
  <c r="AA356" i="1"/>
  <c r="U356" i="1"/>
  <c r="S356" i="1"/>
  <c r="AA355" i="1"/>
  <c r="U355" i="1"/>
  <c r="S355" i="1"/>
  <c r="AA354" i="1"/>
  <c r="U354" i="1"/>
  <c r="S354" i="1"/>
  <c r="AA353" i="1"/>
  <c r="U353" i="1"/>
  <c r="S353" i="1"/>
  <c r="AA352" i="1"/>
  <c r="U352" i="1"/>
  <c r="S352" i="1"/>
  <c r="AA351" i="1"/>
  <c r="U351" i="1"/>
  <c r="S351" i="1"/>
  <c r="AA350" i="1"/>
  <c r="U350" i="1"/>
  <c r="S350" i="1"/>
  <c r="Z349" i="1"/>
  <c r="T349" i="1"/>
  <c r="R349" i="1"/>
  <c r="AA348" i="1"/>
  <c r="U348" i="1"/>
  <c r="S348" i="1"/>
  <c r="AA347" i="1"/>
  <c r="U347" i="1"/>
  <c r="S347" i="1"/>
  <c r="AA346" i="1"/>
  <c r="U346" i="1"/>
  <c r="S346" i="1"/>
  <c r="AA345" i="1"/>
  <c r="U345" i="1"/>
  <c r="S345" i="1"/>
  <c r="AA344" i="1"/>
  <c r="U344" i="1"/>
  <c r="S344" i="1"/>
  <c r="AA343" i="1"/>
  <c r="U343" i="1"/>
  <c r="S343" i="1"/>
  <c r="Z342" i="1"/>
  <c r="T342" i="1"/>
  <c r="R342" i="1"/>
  <c r="AA341" i="1"/>
  <c r="U341" i="1"/>
  <c r="S341" i="1"/>
  <c r="AA340" i="1"/>
  <c r="U340" i="1"/>
  <c r="S340" i="1"/>
  <c r="AA339" i="1"/>
  <c r="U339" i="1"/>
  <c r="S339" i="1"/>
  <c r="AA338" i="1"/>
  <c r="U338" i="1"/>
  <c r="S338" i="1"/>
  <c r="AA337" i="1"/>
  <c r="U337" i="1"/>
  <c r="S337" i="1"/>
  <c r="AA336" i="1"/>
  <c r="U336" i="1"/>
  <c r="S336" i="1"/>
  <c r="AA335" i="1"/>
  <c r="U335" i="1"/>
  <c r="S335" i="1"/>
  <c r="AA334" i="1"/>
  <c r="U334" i="1"/>
  <c r="S334" i="1"/>
  <c r="AA333" i="1"/>
  <c r="U333" i="1"/>
  <c r="S333" i="1"/>
  <c r="Z332" i="1"/>
  <c r="T332" i="1"/>
  <c r="R332" i="1"/>
  <c r="AA331" i="1"/>
  <c r="U331" i="1"/>
  <c r="S331" i="1"/>
  <c r="AA330" i="1"/>
  <c r="U330" i="1"/>
  <c r="S330" i="1"/>
  <c r="AA329" i="1"/>
  <c r="U329" i="1"/>
  <c r="S329" i="1"/>
  <c r="AA328" i="1"/>
  <c r="U328" i="1"/>
  <c r="S328" i="1"/>
  <c r="AA327" i="1"/>
  <c r="U327" i="1"/>
  <c r="S327" i="1"/>
  <c r="Z326" i="1"/>
  <c r="T326" i="1"/>
  <c r="R326" i="1"/>
  <c r="AA325" i="1"/>
  <c r="U325" i="1"/>
  <c r="S325" i="1"/>
  <c r="AA324" i="1"/>
  <c r="U324" i="1"/>
  <c r="S324" i="1"/>
  <c r="AA323" i="1"/>
  <c r="U323" i="1"/>
  <c r="S323" i="1"/>
  <c r="AA322" i="1"/>
  <c r="U322" i="1"/>
  <c r="S322" i="1"/>
  <c r="AA321" i="1"/>
  <c r="U321" i="1"/>
  <c r="S321" i="1"/>
  <c r="AA320" i="1"/>
  <c r="U320" i="1"/>
  <c r="S320" i="1"/>
  <c r="AA319" i="1"/>
  <c r="U319" i="1"/>
  <c r="S319" i="1"/>
  <c r="Z318" i="1"/>
  <c r="T318" i="1"/>
  <c r="R318" i="1"/>
  <c r="AA317" i="1"/>
  <c r="U317" i="1"/>
  <c r="S317" i="1"/>
  <c r="AA316" i="1"/>
  <c r="U316" i="1"/>
  <c r="S316" i="1"/>
  <c r="AA315" i="1"/>
  <c r="U315" i="1"/>
  <c r="S315" i="1"/>
  <c r="AA314" i="1"/>
  <c r="U314" i="1"/>
  <c r="S314" i="1"/>
  <c r="AA313" i="1"/>
  <c r="U313" i="1"/>
  <c r="S313" i="1"/>
  <c r="AA312" i="1"/>
  <c r="U312" i="1"/>
  <c r="S312" i="1"/>
  <c r="AA311" i="1"/>
  <c r="U311" i="1"/>
  <c r="S311" i="1"/>
  <c r="AA310" i="1"/>
  <c r="U310" i="1"/>
  <c r="S310" i="1"/>
  <c r="AA309" i="1"/>
  <c r="U309" i="1"/>
  <c r="S309" i="1"/>
  <c r="AA308" i="1"/>
  <c r="U308" i="1"/>
  <c r="S308" i="1"/>
  <c r="AA307" i="1"/>
  <c r="U307" i="1"/>
  <c r="S307" i="1"/>
  <c r="AA306" i="1"/>
  <c r="U306" i="1"/>
  <c r="S306" i="1"/>
  <c r="AA305" i="1"/>
  <c r="U305" i="1"/>
  <c r="S305" i="1"/>
  <c r="AA304" i="1"/>
  <c r="U304" i="1"/>
  <c r="S304" i="1"/>
  <c r="AA303" i="1"/>
  <c r="U303" i="1"/>
  <c r="S303" i="1"/>
  <c r="AA302" i="1"/>
  <c r="U302" i="1"/>
  <c r="S302" i="1"/>
  <c r="AA301" i="1"/>
  <c r="U301" i="1"/>
  <c r="S301" i="1"/>
  <c r="AA300" i="1"/>
  <c r="U300" i="1"/>
  <c r="S300" i="1"/>
  <c r="Z299" i="1"/>
  <c r="T299" i="1"/>
  <c r="R299" i="1"/>
  <c r="AA298" i="1"/>
  <c r="U298" i="1"/>
  <c r="S298" i="1"/>
  <c r="AA297" i="1"/>
  <c r="U297" i="1"/>
  <c r="S297" i="1"/>
  <c r="AA296" i="1"/>
  <c r="U296" i="1"/>
  <c r="S296" i="1"/>
  <c r="AA295" i="1"/>
  <c r="U295" i="1"/>
  <c r="S295" i="1"/>
  <c r="AA294" i="1"/>
  <c r="U294" i="1"/>
  <c r="S294" i="1"/>
  <c r="AA293" i="1"/>
  <c r="U293" i="1"/>
  <c r="S293" i="1"/>
  <c r="AA292" i="1"/>
  <c r="U292" i="1"/>
  <c r="S292" i="1"/>
  <c r="AA291" i="1"/>
  <c r="U291" i="1"/>
  <c r="S291" i="1"/>
  <c r="AA290" i="1"/>
  <c r="U290" i="1"/>
  <c r="S290" i="1"/>
  <c r="AA289" i="1"/>
  <c r="U289" i="1"/>
  <c r="S289" i="1"/>
  <c r="AA288" i="1"/>
  <c r="U288" i="1"/>
  <c r="S288" i="1"/>
  <c r="AA287" i="1"/>
  <c r="U287" i="1"/>
  <c r="S287" i="1"/>
  <c r="AA286" i="1"/>
  <c r="U286" i="1"/>
  <c r="S286" i="1"/>
  <c r="AA285" i="1"/>
  <c r="U285" i="1"/>
  <c r="S285" i="1"/>
  <c r="AA284" i="1"/>
  <c r="U284" i="1"/>
  <c r="S284" i="1"/>
  <c r="AA283" i="1"/>
  <c r="U283" i="1"/>
  <c r="S283" i="1"/>
  <c r="AA282" i="1"/>
  <c r="U282" i="1"/>
  <c r="S282" i="1"/>
  <c r="AA281" i="1"/>
  <c r="U281" i="1"/>
  <c r="S281" i="1"/>
  <c r="AA280" i="1"/>
  <c r="U280" i="1"/>
  <c r="S280" i="1"/>
  <c r="Z279" i="1"/>
  <c r="T279" i="1"/>
  <c r="R279" i="1"/>
  <c r="AA278" i="1"/>
  <c r="U278" i="1"/>
  <c r="S278" i="1"/>
  <c r="AA277" i="1"/>
  <c r="U277" i="1"/>
  <c r="S277" i="1"/>
  <c r="AA276" i="1"/>
  <c r="U276" i="1"/>
  <c r="S276" i="1"/>
  <c r="AA275" i="1"/>
  <c r="U275" i="1"/>
  <c r="S275" i="1"/>
  <c r="AA274" i="1"/>
  <c r="U274" i="1"/>
  <c r="S274" i="1"/>
  <c r="AA273" i="1"/>
  <c r="U273" i="1"/>
  <c r="S273" i="1"/>
  <c r="AA272" i="1"/>
  <c r="U272" i="1"/>
  <c r="S272" i="1"/>
  <c r="AA271" i="1"/>
  <c r="U271" i="1"/>
  <c r="S271" i="1"/>
  <c r="AA270" i="1"/>
  <c r="U270" i="1"/>
  <c r="S270" i="1"/>
  <c r="AA269" i="1"/>
  <c r="U269" i="1"/>
  <c r="S269" i="1"/>
  <c r="AA268" i="1"/>
  <c r="U268" i="1"/>
  <c r="S268" i="1"/>
  <c r="AA267" i="1"/>
  <c r="U267" i="1"/>
  <c r="S267" i="1"/>
  <c r="AA266" i="1"/>
  <c r="U266" i="1"/>
  <c r="S266" i="1"/>
  <c r="Z265" i="1"/>
  <c r="T265" i="1"/>
  <c r="R265" i="1"/>
  <c r="AA264" i="1"/>
  <c r="U264" i="1"/>
  <c r="S264" i="1"/>
  <c r="AA263" i="1"/>
  <c r="U263" i="1"/>
  <c r="S263" i="1"/>
  <c r="AA262" i="1"/>
  <c r="U262" i="1"/>
  <c r="S262" i="1"/>
  <c r="AA261" i="1"/>
  <c r="U261" i="1"/>
  <c r="S261" i="1"/>
  <c r="AA260" i="1"/>
  <c r="U260" i="1"/>
  <c r="S260" i="1"/>
  <c r="AA259" i="1"/>
  <c r="U259" i="1"/>
  <c r="S259" i="1"/>
  <c r="AA258" i="1"/>
  <c r="U258" i="1"/>
  <c r="S258" i="1"/>
  <c r="AA257" i="1"/>
  <c r="U257" i="1"/>
  <c r="S257" i="1"/>
  <c r="AA256" i="1"/>
  <c r="U256" i="1"/>
  <c r="S256" i="1"/>
  <c r="AA255" i="1"/>
  <c r="U255" i="1"/>
  <c r="S255" i="1"/>
  <c r="AA254" i="1"/>
  <c r="U254" i="1"/>
  <c r="S254" i="1"/>
  <c r="AA253" i="1"/>
  <c r="U253" i="1"/>
  <c r="S253" i="1"/>
  <c r="AA252" i="1"/>
  <c r="U252" i="1"/>
  <c r="S252" i="1"/>
  <c r="Z251" i="1"/>
  <c r="T251" i="1"/>
  <c r="R251" i="1"/>
  <c r="AA250" i="1"/>
  <c r="U250" i="1"/>
  <c r="S250" i="1"/>
  <c r="AA249" i="1"/>
  <c r="U249" i="1"/>
  <c r="S249" i="1"/>
  <c r="AA248" i="1"/>
  <c r="U248" i="1"/>
  <c r="S248" i="1"/>
  <c r="AA247" i="1"/>
  <c r="U247" i="1"/>
  <c r="S247" i="1"/>
  <c r="AA246" i="1"/>
  <c r="U246" i="1"/>
  <c r="S246" i="1"/>
  <c r="Z245" i="1"/>
  <c r="T245" i="1"/>
  <c r="R245" i="1"/>
  <c r="AA244" i="1"/>
  <c r="U244" i="1"/>
  <c r="S244" i="1"/>
  <c r="AA243" i="1"/>
  <c r="U243" i="1"/>
  <c r="S243" i="1"/>
  <c r="AA242" i="1"/>
  <c r="U242" i="1"/>
  <c r="S242" i="1"/>
  <c r="AA241" i="1"/>
  <c r="U241" i="1"/>
  <c r="S241" i="1"/>
  <c r="AA240" i="1"/>
  <c r="U240" i="1"/>
  <c r="S240" i="1"/>
  <c r="AA239" i="1"/>
  <c r="U239" i="1"/>
  <c r="S239" i="1"/>
  <c r="AA238" i="1"/>
  <c r="U238" i="1"/>
  <c r="S238" i="1"/>
  <c r="AA237" i="1"/>
  <c r="U237" i="1"/>
  <c r="S237" i="1"/>
  <c r="AA236" i="1"/>
  <c r="U236" i="1"/>
  <c r="S236" i="1"/>
  <c r="AA235" i="1"/>
  <c r="U235" i="1"/>
  <c r="S235" i="1"/>
  <c r="AA234" i="1"/>
  <c r="U234" i="1"/>
  <c r="S234" i="1"/>
  <c r="AA233" i="1"/>
  <c r="U233" i="1"/>
  <c r="S233" i="1"/>
  <c r="AA232" i="1"/>
  <c r="U232" i="1"/>
  <c r="S232" i="1"/>
  <c r="AA231" i="1"/>
  <c r="U231" i="1"/>
  <c r="S231" i="1"/>
  <c r="AA230" i="1"/>
  <c r="U230" i="1"/>
  <c r="S230" i="1"/>
  <c r="AA229" i="1"/>
  <c r="U229" i="1"/>
  <c r="S229" i="1"/>
  <c r="Z228" i="1"/>
  <c r="T228" i="1"/>
  <c r="R228" i="1"/>
  <c r="AA227" i="1"/>
  <c r="U227" i="1"/>
  <c r="U226" i="1" s="1"/>
  <c r="S227" i="1"/>
  <c r="Z226" i="1"/>
  <c r="T226" i="1"/>
  <c r="R226" i="1"/>
  <c r="AA225" i="1"/>
  <c r="U225" i="1"/>
  <c r="S225" i="1"/>
  <c r="AA224" i="1"/>
  <c r="U224" i="1"/>
  <c r="S224" i="1"/>
  <c r="AA223" i="1"/>
  <c r="S223" i="1"/>
  <c r="AA222" i="1"/>
  <c r="U222" i="1"/>
  <c r="S222" i="1"/>
  <c r="AA221" i="1"/>
  <c r="U221" i="1"/>
  <c r="S221" i="1"/>
  <c r="AA220" i="1"/>
  <c r="U220" i="1"/>
  <c r="S220" i="1"/>
  <c r="AA219" i="1"/>
  <c r="U219" i="1"/>
  <c r="S219" i="1"/>
  <c r="AA218" i="1"/>
  <c r="U218" i="1"/>
  <c r="S218" i="1"/>
  <c r="AA217" i="1"/>
  <c r="S217" i="1"/>
  <c r="AA216" i="1"/>
  <c r="U216" i="1"/>
  <c r="S216" i="1"/>
  <c r="AA215" i="1"/>
  <c r="U215" i="1"/>
  <c r="S215" i="1"/>
  <c r="AA214" i="1"/>
  <c r="U214" i="1"/>
  <c r="S214" i="1"/>
  <c r="Z213" i="1"/>
  <c r="T213" i="1"/>
  <c r="R213" i="1"/>
  <c r="AA212" i="1"/>
  <c r="U212" i="1"/>
  <c r="S212" i="1"/>
  <c r="AA211" i="1"/>
  <c r="U211" i="1"/>
  <c r="S211" i="1"/>
  <c r="AA210" i="1"/>
  <c r="U210" i="1"/>
  <c r="S210" i="1"/>
  <c r="AA209" i="1"/>
  <c r="U209" i="1"/>
  <c r="S209" i="1"/>
  <c r="Z208" i="1"/>
  <c r="T208" i="1"/>
  <c r="R208" i="1"/>
  <c r="AA207" i="1"/>
  <c r="U207" i="1"/>
  <c r="S207" i="1"/>
  <c r="AA206" i="1"/>
  <c r="U206" i="1"/>
  <c r="S206" i="1"/>
  <c r="AA205" i="1"/>
  <c r="U205" i="1"/>
  <c r="S205" i="1"/>
  <c r="AA204" i="1"/>
  <c r="U204" i="1"/>
  <c r="S204" i="1"/>
  <c r="AA203" i="1"/>
  <c r="U203" i="1"/>
  <c r="S203" i="1"/>
  <c r="AA202" i="1"/>
  <c r="U202" i="1"/>
  <c r="S202" i="1"/>
  <c r="Z201" i="1"/>
  <c r="T201" i="1"/>
  <c r="R201" i="1"/>
  <c r="AA200" i="1"/>
  <c r="U200" i="1"/>
  <c r="S200" i="1"/>
  <c r="AA199" i="1"/>
  <c r="U199" i="1"/>
  <c r="S199" i="1"/>
  <c r="AA198" i="1"/>
  <c r="U198" i="1"/>
  <c r="S198" i="1"/>
  <c r="AA197" i="1"/>
  <c r="U197" i="1"/>
  <c r="S197" i="1"/>
  <c r="Z196" i="1"/>
  <c r="T196" i="1"/>
  <c r="R196" i="1"/>
  <c r="AA195" i="1"/>
  <c r="U195" i="1"/>
  <c r="S195" i="1"/>
  <c r="AA194" i="1"/>
  <c r="U194" i="1"/>
  <c r="S194" i="1"/>
  <c r="D194" i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D281" i="1" s="1"/>
  <c r="D282" i="1" s="1"/>
  <c r="D283" i="1" s="1"/>
  <c r="D284" i="1" s="1"/>
  <c r="D285" i="1" s="1"/>
  <c r="D286" i="1" s="1"/>
  <c r="D287" i="1" s="1"/>
  <c r="D288" i="1" s="1"/>
  <c r="D289" i="1" s="1"/>
  <c r="D290" i="1" s="1"/>
  <c r="D291" i="1" s="1"/>
  <c r="D292" i="1" s="1"/>
  <c r="D293" i="1" s="1"/>
  <c r="D294" i="1" s="1"/>
  <c r="D295" i="1" s="1"/>
  <c r="D296" i="1" s="1"/>
  <c r="D297" i="1" s="1"/>
  <c r="D298" i="1" s="1"/>
  <c r="D299" i="1" s="1"/>
  <c r="D300" i="1" s="1"/>
  <c r="D301" i="1" s="1"/>
  <c r="D302" i="1" s="1"/>
  <c r="D303" i="1" s="1"/>
  <c r="D304" i="1" s="1"/>
  <c r="D305" i="1" s="1"/>
  <c r="D306" i="1" s="1"/>
  <c r="D307" i="1" s="1"/>
  <c r="D308" i="1" s="1"/>
  <c r="D309" i="1" s="1"/>
  <c r="D310" i="1" s="1"/>
  <c r="D311" i="1" s="1"/>
  <c r="D312" i="1" s="1"/>
  <c r="D313" i="1" s="1"/>
  <c r="D314" i="1" s="1"/>
  <c r="D315" i="1" s="1"/>
  <c r="D316" i="1" s="1"/>
  <c r="D317" i="1" s="1"/>
  <c r="D318" i="1" s="1"/>
  <c r="D319" i="1" s="1"/>
  <c r="D320" i="1" s="1"/>
  <c r="D321" i="1" s="1"/>
  <c r="D322" i="1" s="1"/>
  <c r="D323" i="1" s="1"/>
  <c r="D324" i="1" s="1"/>
  <c r="D325" i="1" s="1"/>
  <c r="D326" i="1" s="1"/>
  <c r="D327" i="1" s="1"/>
  <c r="D328" i="1" s="1"/>
  <c r="D329" i="1" s="1"/>
  <c r="D330" i="1" s="1"/>
  <c r="D331" i="1" s="1"/>
  <c r="D332" i="1" s="1"/>
  <c r="D333" i="1" s="1"/>
  <c r="D334" i="1" s="1"/>
  <c r="D335" i="1" s="1"/>
  <c r="D336" i="1" s="1"/>
  <c r="D337" i="1" s="1"/>
  <c r="D338" i="1" s="1"/>
  <c r="D339" i="1" s="1"/>
  <c r="D340" i="1" s="1"/>
  <c r="D341" i="1" s="1"/>
  <c r="D342" i="1" s="1"/>
  <c r="D343" i="1" s="1"/>
  <c r="D344" i="1" s="1"/>
  <c r="D345" i="1" s="1"/>
  <c r="D346" i="1" s="1"/>
  <c r="D347" i="1" s="1"/>
  <c r="D348" i="1" s="1"/>
  <c r="D349" i="1" s="1"/>
  <c r="D350" i="1" s="1"/>
  <c r="D351" i="1" s="1"/>
  <c r="D352" i="1" s="1"/>
  <c r="D353" i="1" s="1"/>
  <c r="D354" i="1" s="1"/>
  <c r="D355" i="1" s="1"/>
  <c r="D356" i="1" s="1"/>
  <c r="D357" i="1" s="1"/>
  <c r="D358" i="1" s="1"/>
  <c r="AA193" i="1"/>
  <c r="U193" i="1"/>
  <c r="R193" i="1"/>
  <c r="AB193" i="1" s="1"/>
  <c r="AB187" i="1" s="1"/>
  <c r="AA192" i="1"/>
  <c r="U192" i="1"/>
  <c r="AA191" i="1"/>
  <c r="U191" i="1"/>
  <c r="S191" i="1"/>
  <c r="AA190" i="1"/>
  <c r="U190" i="1"/>
  <c r="S190" i="1"/>
  <c r="AA189" i="1"/>
  <c r="U189" i="1"/>
  <c r="S189" i="1"/>
  <c r="AA188" i="1"/>
  <c r="U188" i="1"/>
  <c r="S188" i="1"/>
  <c r="Z187" i="1"/>
  <c r="T187" i="1"/>
  <c r="AA186" i="1"/>
  <c r="U186" i="1"/>
  <c r="S186" i="1"/>
  <c r="AA185" i="1"/>
  <c r="U185" i="1"/>
  <c r="S185" i="1"/>
  <c r="AA184" i="1"/>
  <c r="U184" i="1"/>
  <c r="S184" i="1"/>
  <c r="AA183" i="1"/>
  <c r="U183" i="1"/>
  <c r="S183" i="1"/>
  <c r="AA182" i="1"/>
  <c r="U182" i="1"/>
  <c r="S182" i="1"/>
  <c r="AA181" i="1"/>
  <c r="U181" i="1"/>
  <c r="S181" i="1"/>
  <c r="AA180" i="1"/>
  <c r="U180" i="1"/>
  <c r="S180" i="1"/>
  <c r="AA179" i="1"/>
  <c r="U179" i="1"/>
  <c r="S179" i="1"/>
  <c r="AA178" i="1"/>
  <c r="U178" i="1"/>
  <c r="S178" i="1"/>
  <c r="AA177" i="1"/>
  <c r="U177" i="1"/>
  <c r="S177" i="1"/>
  <c r="Z176" i="1"/>
  <c r="T176" i="1"/>
  <c r="R176" i="1"/>
  <c r="AA175" i="1"/>
  <c r="U175" i="1"/>
  <c r="S175" i="1"/>
  <c r="AA174" i="1"/>
  <c r="U174" i="1"/>
  <c r="S174" i="1"/>
  <c r="AA173" i="1"/>
  <c r="U173" i="1"/>
  <c r="S173" i="1"/>
  <c r="AA172" i="1"/>
  <c r="U172" i="1"/>
  <c r="S172" i="1"/>
  <c r="AA171" i="1"/>
  <c r="U171" i="1"/>
  <c r="S171" i="1"/>
  <c r="AA170" i="1"/>
  <c r="U170" i="1"/>
  <c r="S170" i="1"/>
  <c r="AA169" i="1"/>
  <c r="U169" i="1"/>
  <c r="S169" i="1"/>
  <c r="AA168" i="1"/>
  <c r="U168" i="1"/>
  <c r="S168" i="1"/>
  <c r="AA167" i="1"/>
  <c r="U167" i="1"/>
  <c r="S167" i="1"/>
  <c r="AA166" i="1"/>
  <c r="U166" i="1"/>
  <c r="S166" i="1"/>
  <c r="AA165" i="1"/>
  <c r="U165" i="1"/>
  <c r="S165" i="1"/>
  <c r="AA164" i="1"/>
  <c r="U164" i="1"/>
  <c r="S164" i="1"/>
  <c r="AA163" i="1"/>
  <c r="U163" i="1"/>
  <c r="S163" i="1"/>
  <c r="AA162" i="1"/>
  <c r="U162" i="1"/>
  <c r="S162" i="1"/>
  <c r="AA161" i="1"/>
  <c r="U161" i="1"/>
  <c r="S161" i="1"/>
  <c r="AA160" i="1"/>
  <c r="U160" i="1"/>
  <c r="S160" i="1"/>
  <c r="AA159" i="1"/>
  <c r="U159" i="1"/>
  <c r="S159" i="1"/>
  <c r="AA158" i="1"/>
  <c r="U158" i="1"/>
  <c r="S158" i="1"/>
  <c r="AA157" i="1"/>
  <c r="U157" i="1"/>
  <c r="S157" i="1"/>
  <c r="AA156" i="1"/>
  <c r="U156" i="1"/>
  <c r="S156" i="1"/>
  <c r="AA155" i="1"/>
  <c r="U155" i="1"/>
  <c r="S155" i="1"/>
  <c r="AA154" i="1"/>
  <c r="U154" i="1"/>
  <c r="S154" i="1"/>
  <c r="AA153" i="1"/>
  <c r="U153" i="1"/>
  <c r="S153" i="1"/>
  <c r="AA152" i="1"/>
  <c r="U152" i="1"/>
  <c r="S152" i="1"/>
  <c r="AA151" i="1"/>
  <c r="U151" i="1"/>
  <c r="S151" i="1"/>
  <c r="AA150" i="1"/>
  <c r="U150" i="1"/>
  <c r="S150" i="1"/>
  <c r="AA149" i="1"/>
  <c r="U149" i="1"/>
  <c r="S149" i="1"/>
  <c r="AA148" i="1"/>
  <c r="U148" i="1"/>
  <c r="S148" i="1"/>
  <c r="AA147" i="1"/>
  <c r="U147" i="1"/>
  <c r="S147" i="1"/>
  <c r="Z146" i="1"/>
  <c r="T146" i="1"/>
  <c r="R146" i="1"/>
  <c r="AA145" i="1"/>
  <c r="U145" i="1"/>
  <c r="S145" i="1"/>
  <c r="AA144" i="1"/>
  <c r="U144" i="1"/>
  <c r="S144" i="1"/>
  <c r="AA143" i="1"/>
  <c r="U143" i="1"/>
  <c r="S143" i="1"/>
  <c r="Z142" i="1"/>
  <c r="T142" i="1"/>
  <c r="R142" i="1"/>
  <c r="AA141" i="1"/>
  <c r="U141" i="1"/>
  <c r="S141" i="1"/>
  <c r="AA140" i="1"/>
  <c r="U140" i="1"/>
  <c r="S140" i="1"/>
  <c r="AA139" i="1"/>
  <c r="U139" i="1"/>
  <c r="S139" i="1"/>
  <c r="AA138" i="1"/>
  <c r="U138" i="1"/>
  <c r="S138" i="1"/>
  <c r="AA137" i="1"/>
  <c r="U137" i="1"/>
  <c r="S137" i="1"/>
  <c r="AA136" i="1"/>
  <c r="U136" i="1"/>
  <c r="S136" i="1"/>
  <c r="AA135" i="1"/>
  <c r="U135" i="1"/>
  <c r="S135" i="1"/>
  <c r="Z134" i="1"/>
  <c r="T134" i="1"/>
  <c r="R134" i="1"/>
  <c r="AA133" i="1"/>
  <c r="U133" i="1"/>
  <c r="S133" i="1"/>
  <c r="AA132" i="1"/>
  <c r="U132" i="1"/>
  <c r="S132" i="1"/>
  <c r="AA131" i="1"/>
  <c r="U131" i="1"/>
  <c r="S131" i="1"/>
  <c r="AA130" i="1"/>
  <c r="U130" i="1"/>
  <c r="S130" i="1"/>
  <c r="AA129" i="1"/>
  <c r="U129" i="1"/>
  <c r="S129" i="1"/>
  <c r="AA128" i="1"/>
  <c r="U128" i="1"/>
  <c r="S128" i="1"/>
  <c r="AA127" i="1"/>
  <c r="U127" i="1"/>
  <c r="S127" i="1"/>
  <c r="AA126" i="1"/>
  <c r="U126" i="1"/>
  <c r="S126" i="1"/>
  <c r="AA125" i="1"/>
  <c r="U125" i="1"/>
  <c r="S125" i="1"/>
  <c r="AA124" i="1"/>
  <c r="U124" i="1"/>
  <c r="S124" i="1"/>
  <c r="AA123" i="1"/>
  <c r="U123" i="1"/>
  <c r="S123" i="1"/>
  <c r="AA122" i="1"/>
  <c r="U122" i="1"/>
  <c r="S122" i="1"/>
  <c r="Z121" i="1"/>
  <c r="T121" i="1"/>
  <c r="R121" i="1"/>
  <c r="AA120" i="1"/>
  <c r="S120" i="1"/>
  <c r="AA119" i="1"/>
  <c r="U119" i="1"/>
  <c r="S119" i="1"/>
  <c r="AA118" i="1"/>
  <c r="U118" i="1"/>
  <c r="S118" i="1"/>
  <c r="AA117" i="1"/>
  <c r="U117" i="1"/>
  <c r="S117" i="1"/>
  <c r="AA116" i="1"/>
  <c r="U116" i="1"/>
  <c r="S116" i="1"/>
  <c r="AA115" i="1"/>
  <c r="U115" i="1"/>
  <c r="S115" i="1"/>
  <c r="AA114" i="1"/>
  <c r="U114" i="1"/>
  <c r="S114" i="1"/>
  <c r="AA113" i="1"/>
  <c r="U113" i="1"/>
  <c r="S113" i="1"/>
  <c r="AA112" i="1"/>
  <c r="U112" i="1"/>
  <c r="S112" i="1"/>
  <c r="AA111" i="1"/>
  <c r="U111" i="1"/>
  <c r="S111" i="1"/>
  <c r="AA110" i="1"/>
  <c r="U110" i="1"/>
  <c r="S110" i="1"/>
  <c r="AA109" i="1"/>
  <c r="U109" i="1"/>
  <c r="S109" i="1"/>
  <c r="AA108" i="1"/>
  <c r="U108" i="1"/>
  <c r="S108" i="1"/>
  <c r="AA107" i="1"/>
  <c r="U107" i="1"/>
  <c r="S107" i="1"/>
  <c r="AA106" i="1"/>
  <c r="U106" i="1"/>
  <c r="S106" i="1"/>
  <c r="AA105" i="1"/>
  <c r="U105" i="1"/>
  <c r="S105" i="1"/>
  <c r="AA104" i="1"/>
  <c r="U104" i="1"/>
  <c r="S104" i="1"/>
  <c r="Z103" i="1"/>
  <c r="T103" i="1"/>
  <c r="R103" i="1"/>
  <c r="AA102" i="1"/>
  <c r="U102" i="1"/>
  <c r="S102" i="1"/>
  <c r="AA101" i="1"/>
  <c r="U101" i="1"/>
  <c r="S101" i="1"/>
  <c r="AA100" i="1"/>
  <c r="U100" i="1"/>
  <c r="S100" i="1"/>
  <c r="Z99" i="1"/>
  <c r="T99" i="1"/>
  <c r="R99" i="1"/>
  <c r="AA98" i="1"/>
  <c r="U98" i="1"/>
  <c r="S98" i="1"/>
  <c r="AA97" i="1"/>
  <c r="U97" i="1"/>
  <c r="S97" i="1"/>
  <c r="AA96" i="1"/>
  <c r="U96" i="1"/>
  <c r="S96" i="1"/>
  <c r="AA95" i="1"/>
  <c r="U95" i="1"/>
  <c r="S95" i="1"/>
  <c r="AA94" i="1"/>
  <c r="U94" i="1"/>
  <c r="S94" i="1"/>
  <c r="AA93" i="1"/>
  <c r="U93" i="1"/>
  <c r="S93" i="1"/>
  <c r="AA92" i="1"/>
  <c r="U92" i="1"/>
  <c r="S92" i="1"/>
  <c r="Z91" i="1"/>
  <c r="T91" i="1"/>
  <c r="R91" i="1"/>
  <c r="AA90" i="1"/>
  <c r="U90" i="1"/>
  <c r="S90" i="1"/>
  <c r="AA89" i="1"/>
  <c r="U89" i="1"/>
  <c r="S89" i="1"/>
  <c r="AA88" i="1"/>
  <c r="U88" i="1"/>
  <c r="S88" i="1"/>
  <c r="AA87" i="1"/>
  <c r="U87" i="1"/>
  <c r="S87" i="1"/>
  <c r="AA86" i="1"/>
  <c r="U86" i="1"/>
  <c r="S86" i="1"/>
  <c r="AA85" i="1"/>
  <c r="U85" i="1"/>
  <c r="S85" i="1"/>
  <c r="AA84" i="1"/>
  <c r="U84" i="1"/>
  <c r="S84" i="1"/>
  <c r="AA83" i="1"/>
  <c r="U83" i="1"/>
  <c r="S83" i="1"/>
  <c r="AA82" i="1"/>
  <c r="U82" i="1"/>
  <c r="S82" i="1"/>
  <c r="AA81" i="1"/>
  <c r="U81" i="1"/>
  <c r="S81" i="1"/>
  <c r="AA80" i="1"/>
  <c r="U80" i="1"/>
  <c r="S80" i="1"/>
  <c r="Z79" i="1"/>
  <c r="T79" i="1"/>
  <c r="R79" i="1"/>
  <c r="AA78" i="1"/>
  <c r="U78" i="1"/>
  <c r="S78" i="1"/>
  <c r="AA77" i="1"/>
  <c r="U77" i="1"/>
  <c r="S77" i="1"/>
  <c r="AA76" i="1"/>
  <c r="U76" i="1"/>
  <c r="S76" i="1"/>
  <c r="AA75" i="1"/>
  <c r="U75" i="1"/>
  <c r="S75" i="1"/>
  <c r="Z74" i="1"/>
  <c r="T74" i="1"/>
  <c r="R74" i="1"/>
  <c r="AA73" i="1"/>
  <c r="U73" i="1"/>
  <c r="S73" i="1"/>
  <c r="AA72" i="1"/>
  <c r="U72" i="1"/>
  <c r="S72" i="1"/>
  <c r="AA71" i="1"/>
  <c r="U71" i="1"/>
  <c r="S71" i="1"/>
  <c r="AA70" i="1"/>
  <c r="U70" i="1"/>
  <c r="S70" i="1"/>
  <c r="AA69" i="1"/>
  <c r="U69" i="1"/>
  <c r="S69" i="1"/>
  <c r="AA68" i="1"/>
  <c r="U68" i="1"/>
  <c r="S68" i="1"/>
  <c r="AA67" i="1"/>
  <c r="U67" i="1"/>
  <c r="S67" i="1"/>
  <c r="Z66" i="1"/>
  <c r="T66" i="1"/>
  <c r="R66" i="1"/>
  <c r="AA65" i="1"/>
  <c r="U65" i="1"/>
  <c r="S65" i="1"/>
  <c r="AA64" i="1"/>
  <c r="U64" i="1"/>
  <c r="S64" i="1"/>
  <c r="AA63" i="1"/>
  <c r="U63" i="1"/>
  <c r="S63" i="1"/>
  <c r="AA62" i="1"/>
  <c r="U62" i="1"/>
  <c r="S62" i="1"/>
  <c r="AA61" i="1"/>
  <c r="U61" i="1"/>
  <c r="S61" i="1"/>
  <c r="AA60" i="1"/>
  <c r="U60" i="1"/>
  <c r="S60" i="1"/>
  <c r="AA59" i="1"/>
  <c r="U59" i="1"/>
  <c r="S59" i="1"/>
  <c r="AA58" i="1"/>
  <c r="U58" i="1"/>
  <c r="S58" i="1"/>
  <c r="AA57" i="1"/>
  <c r="U57" i="1"/>
  <c r="S57" i="1"/>
  <c r="AA56" i="1"/>
  <c r="U56" i="1"/>
  <c r="S56" i="1"/>
  <c r="Z55" i="1"/>
  <c r="T55" i="1"/>
  <c r="R55" i="1"/>
  <c r="AA54" i="1"/>
  <c r="U54" i="1"/>
  <c r="S54" i="1"/>
  <c r="AA53" i="1"/>
  <c r="U53" i="1"/>
  <c r="S53" i="1"/>
  <c r="AA52" i="1"/>
  <c r="U52" i="1"/>
  <c r="S52" i="1"/>
  <c r="Z51" i="1"/>
  <c r="T51" i="1"/>
  <c r="R51" i="1"/>
  <c r="AA50" i="1"/>
  <c r="U49" i="1"/>
  <c r="S50" i="1"/>
  <c r="Z49" i="1"/>
  <c r="T49" i="1"/>
  <c r="R49" i="1"/>
  <c r="AA48" i="1"/>
  <c r="U48" i="1"/>
  <c r="S48" i="1"/>
  <c r="AA47" i="1"/>
  <c r="U47" i="1"/>
  <c r="S47" i="1"/>
  <c r="AA46" i="1"/>
  <c r="U46" i="1"/>
  <c r="S46" i="1"/>
  <c r="Z45" i="1"/>
  <c r="T45" i="1"/>
  <c r="R45" i="1"/>
  <c r="AA44" i="1"/>
  <c r="U44" i="1"/>
  <c r="S44" i="1"/>
  <c r="AA43" i="1"/>
  <c r="U43" i="1"/>
  <c r="S43" i="1"/>
  <c r="AA42" i="1"/>
  <c r="U42" i="1"/>
  <c r="S42" i="1"/>
  <c r="AA41" i="1"/>
  <c r="U41" i="1"/>
  <c r="S41" i="1"/>
  <c r="AA40" i="1"/>
  <c r="U40" i="1"/>
  <c r="S40" i="1"/>
  <c r="Z39" i="1"/>
  <c r="T39" i="1"/>
  <c r="R39" i="1"/>
  <c r="AA38" i="1"/>
  <c r="U38" i="1"/>
  <c r="S38" i="1"/>
  <c r="AA37" i="1"/>
  <c r="U37" i="1"/>
  <c r="S37" i="1"/>
  <c r="AA36" i="1"/>
  <c r="U36" i="1"/>
  <c r="S36" i="1"/>
  <c r="AA35" i="1"/>
  <c r="U35" i="1"/>
  <c r="S35" i="1"/>
  <c r="AA34" i="1"/>
  <c r="U34" i="1"/>
  <c r="S34" i="1"/>
  <c r="Z33" i="1"/>
  <c r="T33" i="1"/>
  <c r="R33" i="1"/>
  <c r="AA32" i="1"/>
  <c r="U32" i="1"/>
  <c r="S32" i="1"/>
  <c r="AA31" i="1"/>
  <c r="U31" i="1"/>
  <c r="S31" i="1"/>
  <c r="Z30" i="1"/>
  <c r="T30" i="1"/>
  <c r="R30" i="1"/>
  <c r="AA29" i="1"/>
  <c r="U29" i="1"/>
  <c r="S29" i="1"/>
  <c r="AA28" i="1"/>
  <c r="U28" i="1"/>
  <c r="S28" i="1"/>
  <c r="AA27" i="1"/>
  <c r="U27" i="1"/>
  <c r="S27" i="1"/>
  <c r="AA26" i="1"/>
  <c r="U26" i="1"/>
  <c r="S26" i="1"/>
  <c r="AA25" i="1"/>
  <c r="U25" i="1"/>
  <c r="S25" i="1"/>
  <c r="AA24" i="1"/>
  <c r="U24" i="1"/>
  <c r="S24" i="1"/>
  <c r="AA23" i="1"/>
  <c r="U23" i="1"/>
  <c r="S23" i="1"/>
  <c r="AA22" i="1"/>
  <c r="U22" i="1"/>
  <c r="S22" i="1"/>
  <c r="AA21" i="1"/>
  <c r="U21" i="1"/>
  <c r="S21" i="1"/>
  <c r="AA20" i="1"/>
  <c r="U20" i="1"/>
  <c r="S20" i="1"/>
  <c r="AA19" i="1"/>
  <c r="U19" i="1"/>
  <c r="S19" i="1"/>
  <c r="AA18" i="1"/>
  <c r="U18" i="1"/>
  <c r="S18" i="1"/>
  <c r="AA17" i="1"/>
  <c r="U17" i="1"/>
  <c r="S17" i="1"/>
  <c r="Z16" i="1"/>
  <c r="T16" i="1"/>
  <c r="R16" i="1"/>
  <c r="E16" i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D16" i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AA15" i="1"/>
  <c r="AA14" i="1" s="1"/>
  <c r="U15" i="1"/>
  <c r="U14" i="1" s="1"/>
  <c r="S15" i="1"/>
  <c r="Z14" i="1"/>
  <c r="T14" i="1"/>
  <c r="R14" i="1"/>
  <c r="T136" i="4" l="1"/>
  <c r="AC34" i="1"/>
  <c r="AC18" i="1"/>
  <c r="AC22" i="1"/>
  <c r="AC26" i="1"/>
  <c r="AC38" i="1"/>
  <c r="AC42" i="1"/>
  <c r="AC54" i="1"/>
  <c r="X19" i="4"/>
  <c r="X21" i="4"/>
  <c r="X35" i="4"/>
  <c r="X39" i="4"/>
  <c r="X41" i="4"/>
  <c r="X43" i="4"/>
  <c r="X47" i="4"/>
  <c r="X49" i="4"/>
  <c r="X51" i="4"/>
  <c r="X53" i="4"/>
  <c r="X57" i="4"/>
  <c r="X59" i="4"/>
  <c r="X63" i="4"/>
  <c r="X67" i="4"/>
  <c r="X69" i="4"/>
  <c r="X68" i="4" s="1"/>
  <c r="X71" i="4"/>
  <c r="X73" i="4"/>
  <c r="X77" i="4"/>
  <c r="X79" i="4"/>
  <c r="X81" i="4"/>
  <c r="X83" i="4"/>
  <c r="X85" i="4"/>
  <c r="X89" i="4"/>
  <c r="X91" i="4"/>
  <c r="X93" i="4"/>
  <c r="X95" i="4"/>
  <c r="X97" i="4"/>
  <c r="X99" i="4"/>
  <c r="X103" i="4"/>
  <c r="X105" i="4"/>
  <c r="X107" i="4"/>
  <c r="X106" i="4" s="1"/>
  <c r="X109" i="4"/>
  <c r="X111" i="4"/>
  <c r="X113" i="4"/>
  <c r="X112" i="4" s="1"/>
  <c r="X115" i="4"/>
  <c r="X114" i="4" s="1"/>
  <c r="T155" i="4"/>
  <c r="T58" i="4"/>
  <c r="X117" i="4"/>
  <c r="X116" i="4" s="1"/>
  <c r="X145" i="4"/>
  <c r="X144" i="4" s="1"/>
  <c r="X147" i="4"/>
  <c r="X146" i="4" s="1"/>
  <c r="X18" i="4"/>
  <c r="X20" i="4"/>
  <c r="X22" i="4"/>
  <c r="X24" i="4"/>
  <c r="X26" i="4"/>
  <c r="X28" i="4"/>
  <c r="X30" i="4"/>
  <c r="X29" i="4" s="1"/>
  <c r="X32" i="4"/>
  <c r="X34" i="4"/>
  <c r="X36" i="4"/>
  <c r="X38" i="4"/>
  <c r="X37" i="4" s="1"/>
  <c r="X44" i="4"/>
  <c r="X46" i="4"/>
  <c r="X48" i="4"/>
  <c r="X50" i="4"/>
  <c r="X52" i="4"/>
  <c r="X54" i="4"/>
  <c r="X56" i="4"/>
  <c r="X55" i="4" s="1"/>
  <c r="X60" i="4"/>
  <c r="X62" i="4"/>
  <c r="X64" i="4"/>
  <c r="X66" i="4"/>
  <c r="X65" i="4" s="1"/>
  <c r="X72" i="4"/>
  <c r="X74" i="4"/>
  <c r="X76" i="4"/>
  <c r="X78" i="4"/>
  <c r="X80" i="4"/>
  <c r="X82" i="4"/>
  <c r="X84" i="4"/>
  <c r="X86" i="4"/>
  <c r="X88" i="4"/>
  <c r="X90" i="4"/>
  <c r="X92" i="4"/>
  <c r="X96" i="4"/>
  <c r="X98" i="4"/>
  <c r="X100" i="4"/>
  <c r="X102" i="4"/>
  <c r="X101" i="4" s="1"/>
  <c r="X110" i="4"/>
  <c r="P23" i="4"/>
  <c r="X23" i="4"/>
  <c r="P25" i="4"/>
  <c r="X25" i="4"/>
  <c r="P27" i="4"/>
  <c r="X27" i="4"/>
  <c r="P29" i="4"/>
  <c r="P31" i="4"/>
  <c r="X31" i="4"/>
  <c r="P112" i="4"/>
  <c r="T118" i="4"/>
  <c r="X130" i="4"/>
  <c r="P144" i="4"/>
  <c r="X155" i="4"/>
  <c r="P106" i="4"/>
  <c r="P114" i="4"/>
  <c r="P150" i="4"/>
  <c r="X150" i="4"/>
  <c r="P104" i="4"/>
  <c r="X104" i="4"/>
  <c r="P37" i="4"/>
  <c r="P40" i="4"/>
  <c r="X40" i="4"/>
  <c r="P42" i="4"/>
  <c r="X42" i="4"/>
  <c r="P68" i="4"/>
  <c r="X118" i="4"/>
  <c r="P123" i="4"/>
  <c r="X123" i="4"/>
  <c r="P136" i="4"/>
  <c r="X136" i="4"/>
  <c r="AC58" i="1"/>
  <c r="AC197" i="1"/>
  <c r="AC229" i="1"/>
  <c r="AC233" i="1"/>
  <c r="AC237" i="1"/>
  <c r="AC241" i="1"/>
  <c r="AC249" i="1"/>
  <c r="AC253" i="1"/>
  <c r="AC257" i="1"/>
  <c r="AC261" i="1"/>
  <c r="AC269" i="1"/>
  <c r="AC273" i="1"/>
  <c r="AC277" i="1"/>
  <c r="AC281" i="1"/>
  <c r="AC285" i="1"/>
  <c r="AC289" i="1"/>
  <c r="AC293" i="1"/>
  <c r="AC297" i="1"/>
  <c r="AC301" i="1"/>
  <c r="AC305" i="1"/>
  <c r="AC19" i="1"/>
  <c r="AC23" i="1"/>
  <c r="AC27" i="1"/>
  <c r="AC31" i="1"/>
  <c r="AC35" i="1"/>
  <c r="AC43" i="1"/>
  <c r="AC47" i="1"/>
  <c r="AC59" i="1"/>
  <c r="AC63" i="1"/>
  <c r="AC67" i="1"/>
  <c r="AC71" i="1"/>
  <c r="AC75" i="1"/>
  <c r="AC83" i="1"/>
  <c r="AC87" i="1"/>
  <c r="AC95" i="1"/>
  <c r="AC107" i="1"/>
  <c r="AC111" i="1"/>
  <c r="AC115" i="1"/>
  <c r="AC119" i="1"/>
  <c r="AC123" i="1"/>
  <c r="AC127" i="1"/>
  <c r="AC131" i="1"/>
  <c r="AC135" i="1"/>
  <c r="AC139" i="1"/>
  <c r="AC143" i="1"/>
  <c r="AC147" i="1"/>
  <c r="AC151" i="1"/>
  <c r="AC155" i="1"/>
  <c r="AC159" i="1"/>
  <c r="AC163" i="1"/>
  <c r="AC167" i="1"/>
  <c r="AC171" i="1"/>
  <c r="AC175" i="1"/>
  <c r="AC179" i="1"/>
  <c r="AC183" i="1"/>
  <c r="AC190" i="1"/>
  <c r="AC194" i="1"/>
  <c r="AC198" i="1"/>
  <c r="AC202" i="1"/>
  <c r="AC206" i="1"/>
  <c r="AC210" i="1"/>
  <c r="AC214" i="1"/>
  <c r="AC218" i="1"/>
  <c r="AC222" i="1"/>
  <c r="AC230" i="1"/>
  <c r="AC234" i="1"/>
  <c r="AC238" i="1"/>
  <c r="AC242" i="1"/>
  <c r="AC246" i="1"/>
  <c r="AC250" i="1"/>
  <c r="AC254" i="1"/>
  <c r="AC258" i="1"/>
  <c r="AC262" i="1"/>
  <c r="AC266" i="1"/>
  <c r="AC270" i="1"/>
  <c r="AC274" i="1"/>
  <c r="AC278" i="1"/>
  <c r="AC282" i="1"/>
  <c r="AC286" i="1"/>
  <c r="AC290" i="1"/>
  <c r="AC294" i="1"/>
  <c r="AC298" i="1"/>
  <c r="AC302" i="1"/>
  <c r="AC306" i="1"/>
  <c r="AC310" i="1"/>
  <c r="AC314" i="1"/>
  <c r="AC322" i="1"/>
  <c r="AC330" i="1"/>
  <c r="AC334" i="1"/>
  <c r="AC338" i="1"/>
  <c r="AC346" i="1"/>
  <c r="AC350" i="1"/>
  <c r="AC354" i="1"/>
  <c r="AC358" i="1"/>
  <c r="W359" i="1"/>
  <c r="AC46" i="1"/>
  <c r="AC50" i="1"/>
  <c r="AC49" i="1" s="1"/>
  <c r="AC62" i="1"/>
  <c r="AC70" i="1"/>
  <c r="AC78" i="1"/>
  <c r="AC82" i="1"/>
  <c r="AC86" i="1"/>
  <c r="AC90" i="1"/>
  <c r="AC94" i="1"/>
  <c r="AC98" i="1"/>
  <c r="AC102" i="1"/>
  <c r="AC106" i="1"/>
  <c r="AC110" i="1"/>
  <c r="AC114" i="1"/>
  <c r="AC118" i="1"/>
  <c r="AC122" i="1"/>
  <c r="AC126" i="1"/>
  <c r="AC130" i="1"/>
  <c r="AC138" i="1"/>
  <c r="AC150" i="1"/>
  <c r="AC154" i="1"/>
  <c r="AC158" i="1"/>
  <c r="AC162" i="1"/>
  <c r="AC166" i="1"/>
  <c r="AC170" i="1"/>
  <c r="AC174" i="1"/>
  <c r="AC178" i="1"/>
  <c r="AC182" i="1"/>
  <c r="AC186" i="1"/>
  <c r="AC189" i="1"/>
  <c r="AC205" i="1"/>
  <c r="AC209" i="1"/>
  <c r="AC217" i="1"/>
  <c r="AC221" i="1"/>
  <c r="AC225" i="1"/>
  <c r="AC309" i="1"/>
  <c r="AC313" i="1"/>
  <c r="AC317" i="1"/>
  <c r="AC321" i="1"/>
  <c r="AC325" i="1"/>
  <c r="AC329" i="1"/>
  <c r="AC333" i="1"/>
  <c r="AC337" i="1"/>
  <c r="AC341" i="1"/>
  <c r="AC345" i="1"/>
  <c r="AC353" i="1"/>
  <c r="AC357" i="1"/>
  <c r="AC17" i="1"/>
  <c r="AC21" i="1"/>
  <c r="AC25" i="1"/>
  <c r="AC29" i="1"/>
  <c r="AC37" i="1"/>
  <c r="AC41" i="1"/>
  <c r="AC53" i="1"/>
  <c r="AC57" i="1"/>
  <c r="AC61" i="1"/>
  <c r="AC65" i="1"/>
  <c r="AC69" i="1"/>
  <c r="AC73" i="1"/>
  <c r="AC77" i="1"/>
  <c r="AC81" i="1"/>
  <c r="AC85" i="1"/>
  <c r="AC89" i="1"/>
  <c r="AC93" i="1"/>
  <c r="AC97" i="1"/>
  <c r="AC101" i="1"/>
  <c r="AC105" i="1"/>
  <c r="AC109" i="1"/>
  <c r="AC113" i="1"/>
  <c r="AC117" i="1"/>
  <c r="AC125" i="1"/>
  <c r="AC129" i="1"/>
  <c r="AC133" i="1"/>
  <c r="AC137" i="1"/>
  <c r="AC141" i="1"/>
  <c r="AC145" i="1"/>
  <c r="AC149" i="1"/>
  <c r="AC153" i="1"/>
  <c r="AC157" i="1"/>
  <c r="AC161" i="1"/>
  <c r="AC165" i="1"/>
  <c r="AC169" i="1"/>
  <c r="AC173" i="1"/>
  <c r="AC177" i="1"/>
  <c r="AC181" i="1"/>
  <c r="AC185" i="1"/>
  <c r="AC188" i="1"/>
  <c r="AC200" i="1"/>
  <c r="AC204" i="1"/>
  <c r="AC212" i="1"/>
  <c r="AC216" i="1"/>
  <c r="AC220" i="1"/>
  <c r="AC224" i="1"/>
  <c r="AC232" i="1"/>
  <c r="AC236" i="1"/>
  <c r="AC240" i="1"/>
  <c r="AC244" i="1"/>
  <c r="AC248" i="1"/>
  <c r="AC252" i="1"/>
  <c r="AC256" i="1"/>
  <c r="AC260" i="1"/>
  <c r="AC264" i="1"/>
  <c r="AC268" i="1"/>
  <c r="AC272" i="1"/>
  <c r="AC276" i="1"/>
  <c r="AC280" i="1"/>
  <c r="AC284" i="1"/>
  <c r="AC288" i="1"/>
  <c r="AC292" i="1"/>
  <c r="AC296" i="1"/>
  <c r="AC300" i="1"/>
  <c r="AC304" i="1"/>
  <c r="AC308" i="1"/>
  <c r="AC312" i="1"/>
  <c r="AC316" i="1"/>
  <c r="AC320" i="1"/>
  <c r="AC324" i="1"/>
  <c r="AC328" i="1"/>
  <c r="AC336" i="1"/>
  <c r="AC340" i="1"/>
  <c r="AC344" i="1"/>
  <c r="AC348" i="1"/>
  <c r="AC352" i="1"/>
  <c r="AC356" i="1"/>
  <c r="Y359" i="1"/>
  <c r="S14" i="1"/>
  <c r="AC14" i="1" s="1"/>
  <c r="AC15" i="1"/>
  <c r="AB14" i="1"/>
  <c r="AB359" i="1" s="1"/>
  <c r="AC20" i="1"/>
  <c r="AC24" i="1"/>
  <c r="AC28" i="1"/>
  <c r="AC32" i="1"/>
  <c r="AC36" i="1"/>
  <c r="AC33" i="1" s="1"/>
  <c r="AC40" i="1"/>
  <c r="AC44" i="1"/>
  <c r="AC48" i="1"/>
  <c r="AC52" i="1"/>
  <c r="AC56" i="1"/>
  <c r="AC60" i="1"/>
  <c r="AC64" i="1"/>
  <c r="AC68" i="1"/>
  <c r="AC72" i="1"/>
  <c r="AC76" i="1"/>
  <c r="AC80" i="1"/>
  <c r="AC84" i="1"/>
  <c r="AC88" i="1"/>
  <c r="AC92" i="1"/>
  <c r="AC96" i="1"/>
  <c r="AC100" i="1"/>
  <c r="AC104" i="1"/>
  <c r="AC108" i="1"/>
  <c r="AC112" i="1"/>
  <c r="AC116" i="1"/>
  <c r="AC120" i="1"/>
  <c r="AC124" i="1"/>
  <c r="AC128" i="1"/>
  <c r="AC132" i="1"/>
  <c r="AC136" i="1"/>
  <c r="AC140" i="1"/>
  <c r="AC144" i="1"/>
  <c r="AC148" i="1"/>
  <c r="AC152" i="1"/>
  <c r="AC156" i="1"/>
  <c r="AC160" i="1"/>
  <c r="AC164" i="1"/>
  <c r="AC168" i="1"/>
  <c r="AC172" i="1"/>
  <c r="AC180" i="1"/>
  <c r="AC184" i="1"/>
  <c r="AC191" i="1"/>
  <c r="AC195" i="1"/>
  <c r="AC199" i="1"/>
  <c r="AC203" i="1"/>
  <c r="AC207" i="1"/>
  <c r="AC211" i="1"/>
  <c r="AC215" i="1"/>
  <c r="AC219" i="1"/>
  <c r="AC223" i="1"/>
  <c r="AC227" i="1"/>
  <c r="AC226" i="1" s="1"/>
  <c r="AC231" i="1"/>
  <c r="AC235" i="1"/>
  <c r="AC239" i="1"/>
  <c r="AC243" i="1"/>
  <c r="AC247" i="1"/>
  <c r="AC255" i="1"/>
  <c r="AC259" i="1"/>
  <c r="AC263" i="1"/>
  <c r="AC267" i="1"/>
  <c r="AC271" i="1"/>
  <c r="AC275" i="1"/>
  <c r="AC283" i="1"/>
  <c r="AC287" i="1"/>
  <c r="AC291" i="1"/>
  <c r="AC295" i="1"/>
  <c r="AC303" i="1"/>
  <c r="AC307" i="1"/>
  <c r="AC311" i="1"/>
  <c r="AC315" i="1"/>
  <c r="AC319" i="1"/>
  <c r="AC323" i="1"/>
  <c r="AC327" i="1"/>
  <c r="AC326" i="1" s="1"/>
  <c r="AC331" i="1"/>
  <c r="AC335" i="1"/>
  <c r="AC339" i="1"/>
  <c r="AC343" i="1"/>
  <c r="AC342" i="1" s="1"/>
  <c r="AC347" i="1"/>
  <c r="AC351" i="1"/>
  <c r="AC355" i="1"/>
  <c r="S226" i="1"/>
  <c r="S49" i="1"/>
  <c r="T45" i="4"/>
  <c r="P65" i="4"/>
  <c r="T94" i="4"/>
  <c r="P58" i="4"/>
  <c r="P101" i="4"/>
  <c r="T108" i="4"/>
  <c r="P146" i="4"/>
  <c r="P33" i="4"/>
  <c r="T87" i="4"/>
  <c r="P108" i="4"/>
  <c r="P87" i="4"/>
  <c r="P16" i="4"/>
  <c r="T42" i="4"/>
  <c r="P75" i="4"/>
  <c r="P118" i="4"/>
  <c r="T123" i="4"/>
  <c r="P130" i="4"/>
  <c r="P155" i="4"/>
  <c r="O160" i="4"/>
  <c r="P45" i="4"/>
  <c r="P70" i="4"/>
  <c r="P94" i="4"/>
  <c r="T106" i="4"/>
  <c r="T37" i="4"/>
  <c r="P55" i="4"/>
  <c r="P61" i="4"/>
  <c r="T65" i="4"/>
  <c r="T70" i="4"/>
  <c r="T75" i="4"/>
  <c r="T101" i="4"/>
  <c r="T146" i="4"/>
  <c r="T150" i="4"/>
  <c r="T33" i="4"/>
  <c r="T61" i="4"/>
  <c r="D156" i="4"/>
  <c r="D157" i="4" s="1"/>
  <c r="D158" i="4" s="1"/>
  <c r="D159" i="4" s="1"/>
  <c r="D46" i="4"/>
  <c r="S160" i="4"/>
  <c r="T16" i="4"/>
  <c r="T55" i="4"/>
  <c r="AA79" i="1"/>
  <c r="S30" i="1"/>
  <c r="AA134" i="1"/>
  <c r="U142" i="1"/>
  <c r="S33" i="1"/>
  <c r="U99" i="1"/>
  <c r="U134" i="1"/>
  <c r="S208" i="1"/>
  <c r="U79" i="1"/>
  <c r="AA213" i="1"/>
  <c r="AA279" i="1"/>
  <c r="U16" i="1"/>
  <c r="T359" i="1"/>
  <c r="S134" i="1"/>
  <c r="S176" i="1"/>
  <c r="U213" i="1"/>
  <c r="AA228" i="1"/>
  <c r="S251" i="1"/>
  <c r="AA349" i="1"/>
  <c r="AA16" i="1"/>
  <c r="U228" i="1"/>
  <c r="U342" i="1"/>
  <c r="U33" i="1"/>
  <c r="U265" i="1"/>
  <c r="S16" i="1"/>
  <c r="AA176" i="1"/>
  <c r="U332" i="1"/>
  <c r="U45" i="1"/>
  <c r="S45" i="1"/>
  <c r="AA51" i="1"/>
  <c r="AA99" i="1"/>
  <c r="AA121" i="1"/>
  <c r="AA142" i="1"/>
  <c r="AA332" i="1"/>
  <c r="U39" i="1"/>
  <c r="U30" i="1"/>
  <c r="S39" i="1"/>
  <c r="U55" i="1"/>
  <c r="S66" i="1"/>
  <c r="S74" i="1"/>
  <c r="U121" i="1"/>
  <c r="S142" i="1"/>
  <c r="S121" i="1"/>
  <c r="AA146" i="1"/>
  <c r="S201" i="1"/>
  <c r="U91" i="1"/>
  <c r="U103" i="1"/>
  <c r="AA342" i="1"/>
  <c r="S342" i="1"/>
  <c r="S349" i="1"/>
  <c r="S213" i="1"/>
  <c r="AA318" i="1"/>
  <c r="U279" i="1"/>
  <c r="U349" i="1"/>
  <c r="AA30" i="1"/>
  <c r="AA33" i="1"/>
  <c r="AA39" i="1"/>
  <c r="AA45" i="1"/>
  <c r="AA49" i="1"/>
  <c r="AA55" i="1"/>
  <c r="U66" i="1"/>
  <c r="U74" i="1"/>
  <c r="AA91" i="1"/>
  <c r="U51" i="1"/>
  <c r="S55" i="1"/>
  <c r="AA66" i="1"/>
  <c r="AA74" i="1"/>
  <c r="S99" i="1"/>
  <c r="AA103" i="1"/>
  <c r="S51" i="1"/>
  <c r="S103" i="1"/>
  <c r="R187" i="1"/>
  <c r="U176" i="1"/>
  <c r="S146" i="1"/>
  <c r="S193" i="1"/>
  <c r="AC193" i="1" s="1"/>
  <c r="S228" i="1"/>
  <c r="AA245" i="1"/>
  <c r="AA226" i="1"/>
  <c r="U299" i="1"/>
  <c r="U251" i="1"/>
  <c r="AA265" i="1"/>
  <c r="S279" i="1"/>
  <c r="S265" i="1"/>
  <c r="S332" i="1"/>
  <c r="E112" i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356" i="1" s="1"/>
  <c r="E357" i="1" s="1"/>
  <c r="E358" i="1" s="1"/>
  <c r="E111" i="1"/>
  <c r="D112" i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11" i="1"/>
  <c r="Z359" i="1"/>
  <c r="AA196" i="1"/>
  <c r="U146" i="1"/>
  <c r="S196" i="1"/>
  <c r="AA208" i="1"/>
  <c r="U187" i="1"/>
  <c r="S79" i="1"/>
  <c r="S91" i="1"/>
  <c r="AA187" i="1"/>
  <c r="S192" i="1"/>
  <c r="AC192" i="1" s="1"/>
  <c r="U196" i="1"/>
  <c r="U208" i="1"/>
  <c r="U201" i="1"/>
  <c r="AA201" i="1"/>
  <c r="U245" i="1"/>
  <c r="S245" i="1"/>
  <c r="AA251" i="1"/>
  <c r="S299" i="1"/>
  <c r="S318" i="1"/>
  <c r="AA299" i="1"/>
  <c r="U326" i="1"/>
  <c r="S326" i="1"/>
  <c r="U318" i="1"/>
  <c r="AA326" i="1"/>
  <c r="X108" i="4" l="1"/>
  <c r="X70" i="4"/>
  <c r="X75" i="4"/>
  <c r="AC99" i="1"/>
  <c r="AC51" i="1"/>
  <c r="AC79" i="1"/>
  <c r="AC39" i="1"/>
  <c r="AC16" i="1"/>
  <c r="AC208" i="1"/>
  <c r="X16" i="4"/>
  <c r="X94" i="4"/>
  <c r="X87" i="4"/>
  <c r="X61" i="4"/>
  <c r="X33" i="4"/>
  <c r="X58" i="4"/>
  <c r="X45" i="4"/>
  <c r="AC176" i="1"/>
  <c r="AC121" i="1"/>
  <c r="AC201" i="1"/>
  <c r="AC134" i="1"/>
  <c r="AC228" i="1"/>
  <c r="AC318" i="1"/>
  <c r="AC91" i="1"/>
  <c r="AC299" i="1"/>
  <c r="AC251" i="1"/>
  <c r="AC187" i="1"/>
  <c r="AC265" i="1"/>
  <c r="AC213" i="1"/>
  <c r="AC146" i="1"/>
  <c r="AC66" i="1"/>
  <c r="AC196" i="1"/>
  <c r="AC103" i="1"/>
  <c r="AC55" i="1"/>
  <c r="AC279" i="1"/>
  <c r="AC332" i="1"/>
  <c r="AC245" i="1"/>
  <c r="AC142" i="1"/>
  <c r="AC45" i="1"/>
  <c r="AC349" i="1"/>
  <c r="AC74" i="1"/>
  <c r="AC30" i="1"/>
  <c r="P160" i="4"/>
  <c r="T160" i="4"/>
  <c r="R359" i="1"/>
  <c r="U359" i="1"/>
  <c r="AA359" i="1"/>
  <c r="S187" i="1"/>
  <c r="X160" i="4" l="1"/>
  <c r="AC359" i="1"/>
  <c r="S359" i="1"/>
</calcChain>
</file>

<file path=xl/sharedStrings.xml><?xml version="1.0" encoding="utf-8"?>
<sst xmlns="http://schemas.openxmlformats.org/spreadsheetml/2006/main" count="869" uniqueCount="526">
  <si>
    <t>Код  профиля</t>
  </si>
  <si>
    <t>Код КСГ 2016</t>
  </si>
  <si>
    <t>КПГ / КСГ</t>
  </si>
  <si>
    <t>Всего:</t>
  </si>
  <si>
    <t>стоимость</t>
  </si>
  <si>
    <t>Акушерство и гинекология</t>
  </si>
  <si>
    <t>Аллергология и иммунология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</si>
  <si>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</si>
  <si>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</si>
  <si>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</si>
  <si>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Болезни печени, невирусные (уровень 2)</t>
  </si>
  <si>
    <t>Болезни поджелудочной железы</t>
  </si>
  <si>
    <t>Гематология</t>
  </si>
  <si>
    <t>Анемии (уровень 1)</t>
  </si>
  <si>
    <t>Детская кардиология</t>
  </si>
  <si>
    <t>Врожденные аномалии сердечно-сосудистой системы, дети</t>
  </si>
  <si>
    <t>Инфекционные болезни</t>
  </si>
  <si>
    <t>Другие инфекционные и паразитарные болезни, дети</t>
  </si>
  <si>
    <t>Респираторные инфекции верхних дыхательных путей, дети</t>
  </si>
  <si>
    <t>Кардиология</t>
  </si>
  <si>
    <t>Нестабильная стенокардия, инфаркт миокарда, легочная эмболия (уровень 1)</t>
  </si>
  <si>
    <t>Нарушения ритма и проводимости (уровень 1)</t>
  </si>
  <si>
    <t>Неврология</t>
  </si>
  <si>
    <t>Инфаркт мозга (уровень 1)</t>
  </si>
  <si>
    <t>Другие цереброваскулярные болезни</t>
  </si>
  <si>
    <t>Нейрохирургия</t>
  </si>
  <si>
    <t>Неонатология</t>
  </si>
  <si>
    <t>Онкология</t>
  </si>
  <si>
    <t>Злокачественое новообразование не классифицированное без специального противоопухолевого лечения</t>
  </si>
  <si>
    <t>Оториноларингология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</si>
  <si>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</si>
  <si>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</si>
  <si>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</si>
  <si>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</si>
  <si>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Офтальмология</t>
  </si>
  <si>
    <t>Операции на органе зрения (уровень 1)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</si>
  <si>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</si>
  <si>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</si>
  <si>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</si>
  <si>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</si>
  <si>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Педиатрия</t>
  </si>
  <si>
    <t>Другие болезни органов пищеварения, дети</t>
  </si>
  <si>
    <t>Пульмонология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</si>
  <si>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</si>
  <si>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</si>
  <si>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</si>
  <si>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</si>
  <si>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</si>
  <si>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</si>
  <si>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Сердечно-сосудистая хирургия</t>
  </si>
  <si>
    <t>Диагностическое обследование сердечно-сосудистой системы</t>
  </si>
  <si>
    <t>Операции на сосудах (уровень 3)</t>
  </si>
  <si>
    <t>Операции на сосудах (уровень 4)</t>
  </si>
  <si>
    <t>Операции на сосудах (уровень 5)</t>
  </si>
  <si>
    <t>Терапия</t>
  </si>
  <si>
    <t>Болезни пищевода, гастрит, дуоденит , другие болезни желудка и двенадцатиперстной кишки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</si>
  <si>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</si>
  <si>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</si>
  <si>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</si>
  <si>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</si>
  <si>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</si>
  <si>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</si>
  <si>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</si>
  <si>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Камни мочевой системы; симптомы, относящиеся к мочевой системе</t>
  </si>
  <si>
    <t>Торакальная хирургия</t>
  </si>
  <si>
    <t>Травматология и ортопедия</t>
  </si>
  <si>
    <t>Урология</t>
  </si>
  <si>
    <t>Хирургия (абдоминальная)</t>
  </si>
  <si>
    <t>Операции на желчном пузыре и желчевыводящих путях (уровень 2)</t>
  </si>
  <si>
    <t>Операции по поводу грыж, взрослые (уровень 1)</t>
  </si>
  <si>
    <t>Челюстно-лицевая хирургия</t>
  </si>
  <si>
    <t>Эндокринология</t>
  </si>
  <si>
    <t>Сахарный диабет, взрослые (уровень 2)</t>
  </si>
  <si>
    <t>Код профиля 2016</t>
  </si>
  <si>
    <t>Болезни системы кровообращения, взрослые</t>
  </si>
  <si>
    <t>Болезни нервной системы, хромосомные аномалии</t>
  </si>
  <si>
    <t>Болезни и травмы позвоночника, спинного мозга, последствия внутричерепной травмы, сотрясение головного мозга</t>
  </si>
  <si>
    <t>Другие болезни почек</t>
  </si>
  <si>
    <t>Заболевания опорно-двигательного аппарата, травмы</t>
  </si>
  <si>
    <t>Сахарный диабет, взрослые</t>
  </si>
  <si>
    <t>Всего</t>
  </si>
  <si>
    <t>Итого:</t>
  </si>
  <si>
    <t xml:space="preserve">Распределение дополнительных объемов специализированной медицинской помощи между федеральными государственными учреждениями  за счет иных межбюджетных трансфертов, представляемых из бюджета Федерального фонда обязательного медицинского страхования в рамках базовой программы обязательного медицинского страхования  на 2016 год в разрезе КСГ в условиях дневных стационаров при поликлинике </t>
  </si>
  <si>
    <t xml:space="preserve">Распределение дополнительных объемов специализированной медицинской помощи между федеральными государственными учреждениями  за счет иных межбюджетных трансфертов, представляемых из бюджета Федерального фонда обязательного медицинского страхования в рамках базовой программы обязательного медицинского страхования  на 2016 год в разрезе КПГ / КСГ в условиях круглосуточного стационара </t>
  </si>
  <si>
    <t>Хабаровский филиал Федерального государственного автономного учреждения "Межотраслевой научно-технический комплекс "Микрохирургия глаза" имени академика С.Н. Федорова Министерства здравоохранения Российской Федерации</t>
  </si>
  <si>
    <t>Федеральное государственное бюджетное учреждение "Федеральный центр сердечно-сосудистой хирургии" Министерства здравоохранения  Российской Федерации (г. Хабаровск)</t>
  </si>
  <si>
    <t>Хабаровский филиал Федерального государственного бюджетного учреждения "Научно-клинический центр оториноларингологии Федерального медико-биологического агентства"</t>
  </si>
  <si>
    <t>Хабаровский филиал Федерального государственного бюджетного научного учреждения "Дальневосточный научный центр физиологии и патологии дыхания" - Научно-исследовательский институт охраны материнства и детства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</si>
  <si>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</si>
  <si>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</si>
  <si>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Хабаровская больница Федерального государственного бюджетного  учреждения здравоохранения "Дальневосточный окружной медицинский центр Федерального медико-биологического агентства"</t>
  </si>
  <si>
    <t>Таблица № 2</t>
  </si>
  <si>
    <t>Таблица № 1</t>
  </si>
  <si>
    <t>базовая ставка с 01.01.2016</t>
  </si>
  <si>
    <t>базовая ставка с 01.02.2016</t>
  </si>
  <si>
    <t>базовая ставка с 01.07.2016</t>
  </si>
  <si>
    <t>КЗ (коэффициент относительной затратоемкости)</t>
  </si>
  <si>
    <t>КУ (управленческий коэффициент) с 01.01.16</t>
  </si>
  <si>
    <t>КУ (управленческий коэффициент) с 01.02.16</t>
  </si>
  <si>
    <t>КУ (управленческий коэффициент) с 01.04.16</t>
  </si>
  <si>
    <t>КУ (управленческий коэффициент) с 01.07.16</t>
  </si>
  <si>
    <t>КУ (управленческий коэффициент) с 01.09.16</t>
  </si>
  <si>
    <t>районный коэффициент</t>
  </si>
  <si>
    <t>с 01.01.2016</t>
  </si>
  <si>
    <t>с 01.02.16</t>
  </si>
  <si>
    <t>план</t>
  </si>
  <si>
    <t>0352007</t>
  </si>
  <si>
    <t>0352006</t>
  </si>
  <si>
    <t>1 районная группа</t>
  </si>
  <si>
    <t>2 районная группа</t>
  </si>
  <si>
    <t>3 районная группа</t>
  </si>
  <si>
    <t>4 районная группа</t>
  </si>
  <si>
    <t>4 районная группа с 01.02.16</t>
  </si>
  <si>
    <t>подуровень 3.1.</t>
  </si>
  <si>
    <t>подуровень 3.3.</t>
  </si>
  <si>
    <t>подуровень 2.1.</t>
  </si>
  <si>
    <t>подуровень 1.4.</t>
  </si>
  <si>
    <t>количество больных</t>
  </si>
  <si>
    <t>КУСмо на 01.01.16</t>
  </si>
  <si>
    <t>КУСмо на 01.02.16</t>
  </si>
  <si>
    <t>КУСмо на 01.05.16</t>
  </si>
  <si>
    <t>КУСмо на 01.06.16</t>
  </si>
  <si>
    <t>Акушерство</t>
  </si>
  <si>
    <t>Беременность без патологии, дородовая госпитализация в отделение сестринского ухода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</si>
  <si>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</si>
  <si>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</si>
  <si>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</si>
  <si>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</si>
  <si>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</si>
  <si>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</si>
  <si>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</si>
  <si>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</si>
  <si>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</si>
  <si>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</si>
  <si>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</si>
  <si>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</si>
  <si>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</si>
  <si>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Нарушения с вовлечением иммунного механизма</t>
  </si>
  <si>
    <t>Воспалительные заболевания кишечника</t>
  </si>
  <si>
    <t>Болезни печени, невирусные (уровень 1)</t>
  </si>
  <si>
    <t>Анемии (уровень 2)</t>
  </si>
  <si>
    <t>Анемии (уровень 3)</t>
  </si>
  <si>
    <t>Нарушения свертываемости крови</t>
  </si>
  <si>
    <t>Другие болезни крови и кроветворных органов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</si>
  <si>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</si>
  <si>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</si>
  <si>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</si>
  <si>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</si>
  <si>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</si>
  <si>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</si>
  <si>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</si>
  <si>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</si>
  <si>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</si>
  <si>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</si>
  <si>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</si>
  <si>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</si>
  <si>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</si>
  <si>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</si>
  <si>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</si>
  <si>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</si>
  <si>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</si>
  <si>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</si>
  <si>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</si>
  <si>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</si>
  <si>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</si>
  <si>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</si>
  <si>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</si>
  <si>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</si>
  <si>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</si>
  <si>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</si>
  <si>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</si>
  <si>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</si>
  <si>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</si>
  <si>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</si>
  <si>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</si>
  <si>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</si>
  <si>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</si>
  <si>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</si>
  <si>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</si>
  <si>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</si>
  <si>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</si>
  <si>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</si>
  <si>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</si>
  <si>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Респираторные инфекции верхних дыхательных путей с осложнениями, взрослые</t>
  </si>
  <si>
    <t>Клещевой энцефалит</t>
  </si>
  <si>
    <t>Нестабильная стенокардия, инфаркт миокарда, легочная эмболия (уровень 2)</t>
  </si>
  <si>
    <t>Нестабильная стенокардия, инфаркт миокарда, легочная эмболия (уровень 3)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</si>
  <si>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</si>
  <si>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</si>
  <si>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</si>
  <si>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</si>
  <si>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</si>
  <si>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</si>
  <si>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</si>
  <si>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</si>
  <si>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</si>
  <si>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</si>
  <si>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</si>
  <si>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</si>
  <si>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</si>
  <si>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</si>
  <si>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</si>
  <si>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препаратов иммуноглобулина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</si>
  <si>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</si>
  <si>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</si>
  <si>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</si>
  <si>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</si>
  <si>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2)</t>
  </si>
  <si>
    <t>Инфаркт мозга (уровень 3)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</si>
  <si>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</si>
  <si>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</si>
  <si>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</si>
  <si>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</si>
  <si>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</si>
  <si>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</si>
  <si>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</si>
  <si>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</si>
  <si>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</si>
  <si>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</si>
  <si>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</si>
  <si>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</si>
  <si>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</si>
  <si>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</si>
  <si>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</si>
  <si>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</si>
  <si>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</si>
  <si>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</si>
  <si>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</si>
  <si>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</si>
  <si>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</si>
  <si>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</si>
  <si>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</si>
  <si>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</si>
  <si>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</si>
  <si>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</si>
  <si>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</si>
  <si>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</si>
  <si>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</si>
  <si>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</si>
  <si>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</si>
  <si>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</si>
  <si>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Тиреоидэктомия при злокачественных новообразованиях щитовидной железы</t>
  </si>
  <si>
    <t xml:space="preserve">Мастэктомия (уровень 1); другие операции при злокачественном новообразовании молочной железы </t>
  </si>
  <si>
    <t>Мастэктомия, уровень 2</t>
  </si>
  <si>
    <t>Операции при злокачественном новобразовании желчного пузыря, желчных протоков</t>
  </si>
  <si>
    <t>Операции при злокачественном новообразовании пищевода, желудка</t>
  </si>
  <si>
    <t>Другие операции при злокачественном новообразовании брюшной полости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</si>
  <si>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</si>
  <si>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</si>
  <si>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</si>
  <si>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</si>
  <si>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</si>
  <si>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</si>
  <si>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</si>
  <si>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</si>
  <si>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</si>
  <si>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</si>
  <si>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(уровень 1)</t>
  </si>
  <si>
    <t>Лучевая терапия (уровень 2)</t>
  </si>
  <si>
    <t>Лучевая терапия (уровень 3)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</si>
  <si>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</si>
  <si>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</si>
  <si>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</si>
  <si>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</si>
  <si>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5)</t>
  </si>
  <si>
    <t>Замена речевого процессора</t>
  </si>
  <si>
    <t>Операции на органе зрения (уровень 2)</t>
  </si>
  <si>
    <t>Болезни глаза</t>
  </si>
  <si>
    <t>Травмы глаза</t>
  </si>
  <si>
    <t>Нарушения всасывания,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</si>
  <si>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</si>
  <si>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</si>
  <si>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</si>
  <si>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</si>
  <si>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</si>
  <si>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Ревматические болезни сердца (уровень 1)</t>
  </si>
  <si>
    <t>Ревматические болезни сердца (уровень 2)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</si>
  <si>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</si>
  <si>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</si>
  <si>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</si>
  <si>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</si>
  <si>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</si>
  <si>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</si>
  <si>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</si>
  <si>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</si>
  <si>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</si>
  <si>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</si>
  <si>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Новообразования доброкачественные, insitu, неопределенного и неуточненного характера органов пищеварения</t>
  </si>
  <si>
    <t>Другие болезни сердца (уровень 1)</t>
  </si>
  <si>
    <t>Другие болезни сердца (уровень 2)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</si>
  <si>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</si>
  <si>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</si>
  <si>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Тубулоинтерстициальные болезни почек, другие болезни мочевой системы</t>
  </si>
  <si>
    <t>Госпитализация в диагностических целях с постановкой / подтверждением диагноза злокачественного новообразования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</si>
  <si>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</si>
  <si>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</si>
  <si>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</si>
  <si>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</si>
  <si>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</si>
  <si>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</si>
  <si>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</si>
  <si>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</si>
  <si>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</si>
  <si>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</si>
  <si>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</si>
  <si>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</si>
  <si>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</si>
  <si>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</si>
  <si>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</si>
  <si>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</si>
  <si>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</si>
  <si>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</si>
  <si>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</si>
  <si>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</si>
  <si>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</si>
  <si>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</si>
  <si>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</si>
  <si>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</si>
  <si>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</si>
  <si>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</si>
  <si>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</si>
  <si>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</si>
  <si>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</si>
  <si>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</si>
  <si>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</si>
  <si>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</si>
  <si>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</si>
  <si>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</si>
  <si>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</si>
  <si>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</si>
  <si>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</si>
  <si>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</si>
  <si>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</si>
  <si>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</si>
  <si>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</si>
  <si>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</si>
  <si>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</si>
  <si>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</si>
  <si>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</si>
  <si>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</si>
  <si>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</si>
  <si>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</si>
  <si>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</si>
  <si>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</si>
  <si>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</si>
  <si>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Операции на желчном пузыре и желчевыводящих путях (уровень 1)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</si>
  <si>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</si>
  <si>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</si>
  <si>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</si>
  <si>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</si>
  <si>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</si>
  <si>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</si>
  <si>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</si>
  <si>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</si>
  <si>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</si>
  <si>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</si>
  <si>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</si>
  <si>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</si>
  <si>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</si>
  <si>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</si>
  <si>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</si>
  <si>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(камбустиология)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</si>
  <si>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</si>
  <si>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</si>
  <si>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</si>
  <si>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</si>
  <si>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</si>
  <si>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</si>
  <si>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</si>
  <si>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</si>
  <si>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</si>
  <si>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</si>
  <si>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</si>
  <si>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</si>
  <si>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Сахарный диабет, взрослые (уровень 1)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</si>
  <si>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</si>
  <si>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</si>
  <si>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</si>
  <si>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</si>
  <si>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</si>
  <si>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</si>
  <si>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</si>
  <si>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</si>
  <si>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</si>
  <si>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</si>
  <si>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</si>
  <si>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</si>
  <si>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</si>
  <si>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</si>
  <si>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</si>
  <si>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</si>
  <si>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</si>
  <si>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</si>
  <si>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</si>
  <si>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</si>
  <si>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</si>
  <si>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онкогематологическими,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</si>
  <si>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</si>
  <si>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</si>
  <si>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коэффициент относительной затратоемкости</t>
  </si>
  <si>
    <t>управленческий коэффициент</t>
  </si>
  <si>
    <t>управленческий коэффициент c 01/07/2016</t>
  </si>
  <si>
    <t>2107803</t>
  </si>
  <si>
    <t>6341001</t>
  </si>
  <si>
    <t>подуровень 3.1</t>
  </si>
  <si>
    <t>подуровень 1.3</t>
  </si>
  <si>
    <t>№</t>
  </si>
  <si>
    <t>КУСмо на 01.01.2016</t>
  </si>
  <si>
    <t>КУСмо на 01.02.2016</t>
  </si>
  <si>
    <t>КУСмо на 01.06.2016</t>
  </si>
  <si>
    <t>Акушерское дело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</si>
  <si>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</si>
  <si>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</si>
  <si>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</si>
  <si>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Аборт медикаментозный</t>
  </si>
  <si>
    <t>Болезни органов пищеварения, взрослые</t>
  </si>
  <si>
    <t>Болезни крови</t>
  </si>
  <si>
    <t>Дерматозы</t>
  </si>
  <si>
    <t>Болезни системы кровообращения, дети</t>
  </si>
  <si>
    <t>Лекарственная терапия при других злокачественных новообразованиях лимфоидной и кроветворной тканей, дети</t>
  </si>
  <si>
    <t xml:space="preserve">Операции на мужских половых органах, дети </t>
  </si>
  <si>
    <t>Операции на почке и мочевыделительной системе, дети</t>
  </si>
  <si>
    <t xml:space="preserve">Операции по поводу грыж, дети </t>
  </si>
  <si>
    <t>Другие болезни эндокринной системы, дети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</si>
  <si>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</si>
  <si>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</si>
  <si>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</si>
  <si>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1, 4</t>
  </si>
  <si>
    <t>Другие вирусные гепатиты</t>
  </si>
  <si>
    <t>Респираторные инфекции верхних дыхательных путей, взрослые</t>
  </si>
  <si>
    <t>Болезни системы кровообращения с применением инвазивных методов</t>
  </si>
  <si>
    <t>Операции на кишечнике и анальной области  (уровень 1)</t>
  </si>
  <si>
    <t>Операции на кишечнике и анальной области  (уровень 2)</t>
  </si>
  <si>
    <t>Комплексное лечение заболеваний нервной системы с применением иммуноглобулина</t>
  </si>
  <si>
    <t xml:space="preserve">Операции на периферической нервной системе </t>
  </si>
  <si>
    <t>Нарушения, возникшие в перинатальном периоде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</si>
  <si>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</si>
  <si>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</si>
  <si>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</si>
  <si>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</si>
  <si>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ЗНО лимфоидной и кроветворной тканей), взрослые (уровень 1)</t>
  </si>
  <si>
    <t>Лекарственная терапия при ЗНО других локализаций (кроме ЗНО лимфоидной и кроветворной тканей), взрослые (уровень 2)</t>
  </si>
  <si>
    <r>
      <t>Болезни</t>
    </r>
    <r>
      <rPr>
        <b/>
        <sz val="12"/>
        <rFont val="Times New Roman"/>
        <family val="1"/>
        <charset val="204"/>
      </rPr>
      <t xml:space="preserve"> уха,</t>
    </r>
    <r>
      <rPr>
        <sz val="11"/>
        <rFont val="Times New Roman"/>
        <family val="1"/>
        <charset val="204"/>
      </rPr>
      <t xml:space="preserve"> горла, носа</t>
    </r>
  </si>
  <si>
    <t xml:space="preserve"> Замена речевого процессора</t>
  </si>
  <si>
    <t>Болезни и травмы глаза</t>
  </si>
  <si>
    <t>Системные поражения соединительной ткани, артропатии, спондилопатии, дети</t>
  </si>
  <si>
    <t>Болезни органов дыхания</t>
  </si>
  <si>
    <t>Системные поражения соединительной ткани, артропатии, спондилопатии, взрослые</t>
  </si>
  <si>
    <t>Диагностическое обследование при болезнях системы кровообращения</t>
  </si>
  <si>
    <t>Отравления и другие воздействия внешних причин</t>
  </si>
  <si>
    <t xml:space="preserve">Операции на нижних дыхательных путях и легочной ткани, органах средостения </t>
  </si>
  <si>
    <t>Болезни, врожденные аномалии, повреждения мочевой системы и мужских половых органов</t>
  </si>
  <si>
    <t xml:space="preserve">Болезни , новообразования молочной железы </t>
  </si>
  <si>
    <t>Операции на органах кроветворения и иммунной системы</t>
  </si>
  <si>
    <t xml:space="preserve">Операции на молочной железе </t>
  </si>
  <si>
    <t>Хирургия (комбустиология)</t>
  </si>
  <si>
    <t xml:space="preserve">Ожоги и отморожения 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</si>
  <si>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</si>
  <si>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Лечение кистозного фиброза с применением ингаляционной антибактериальной терапии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</si>
  <si>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</si>
  <si>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</si>
  <si>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руб.</t>
  </si>
  <si>
    <t>Таблица № 3</t>
  </si>
  <si>
    <t xml:space="preserve">Распределение дополнительных объемов специализированной медицинской помощи между федеральными государственными учреждениями  за счет иных межбюджетных трансфертов, представляемых из бюджета Федерального фонда обязательного медицинского страхования в рамках базовой программы обязательного медицинского страхования  на 2016 год   в разрезе  КСГ в  условиях  стационара дневного прибывания             
</t>
  </si>
  <si>
    <t>(руб.)</t>
  </si>
  <si>
    <t>ВСЕГО</t>
  </si>
  <si>
    <t>количество закон. случаев</t>
  </si>
  <si>
    <t>Нефрология</t>
  </si>
  <si>
    <t>Таблица № 4</t>
  </si>
  <si>
    <t xml:space="preserve">Распределение дополнительных объемов высокотехнологичной медицинской помощи между федеральными государственными учреждениями  за счет иных межбюджетных трансфертов, представляемых из бюджета Федерального фонда обязательного медицинского страхования в рамках базовой программы обязательного медицинского страхования  на 2016 год </t>
  </si>
  <si>
    <t>ВМП 3</t>
  </si>
  <si>
    <t xml:space="preserve">ВМП 4 </t>
  </si>
  <si>
    <t>ВМП 5</t>
  </si>
  <si>
    <t>Детская хирургия в период новорожденности</t>
  </si>
  <si>
    <t xml:space="preserve">ВМП 7 </t>
  </si>
  <si>
    <t>Дерматовенерология</t>
  </si>
  <si>
    <t>ВМП 8</t>
  </si>
  <si>
    <t>ВМП 9</t>
  </si>
  <si>
    <t>ВМП 11</t>
  </si>
  <si>
    <t>ВМП 12</t>
  </si>
  <si>
    <t>ВМП 13</t>
  </si>
  <si>
    <t>ВМП 14</t>
  </si>
  <si>
    <t>ВМП 18</t>
  </si>
  <si>
    <t>ВМП 19</t>
  </si>
  <si>
    <t>ВМП 20</t>
  </si>
  <si>
    <t>ВМП22</t>
  </si>
  <si>
    <t>ВМП23</t>
  </si>
  <si>
    <t>ВМП 24</t>
  </si>
  <si>
    <t>ВМП 25 (стенты)</t>
  </si>
  <si>
    <t>ВМП 26 (стенты)</t>
  </si>
  <si>
    <t>ВМП 27 (кардиостимуляторы)</t>
  </si>
  <si>
    <t>ВМП 28 (кардиостимуляторы)</t>
  </si>
  <si>
    <t>ВМП 29</t>
  </si>
  <si>
    <t>ВМП 30</t>
  </si>
  <si>
    <t>ВМП 31</t>
  </si>
  <si>
    <t>ВМП 32</t>
  </si>
  <si>
    <t>ВМП 33(эндопротезы)</t>
  </si>
  <si>
    <t>ВМП 34</t>
  </si>
  <si>
    <t>ВМП 35</t>
  </si>
  <si>
    <t>Абдоминальная хирургия</t>
  </si>
  <si>
    <t>ВМП 1</t>
  </si>
  <si>
    <t>ВМП 2</t>
  </si>
  <si>
    <t>ВМП 36</t>
  </si>
  <si>
    <t>ВМП 37</t>
  </si>
  <si>
    <t>ВМП 15</t>
  </si>
  <si>
    <t>ВМП 17 (лейкозы)</t>
  </si>
  <si>
    <t>коэффициент относительной затратоемкости с 01.07</t>
  </si>
  <si>
    <t>управленческий коэффициент с 01.07</t>
  </si>
  <si>
    <t>Хабаровский филиал ФГАУ "МНТК "Микрохирургия глаза" им.акад.С.Н.Федорова" МЗ РФ</t>
  </si>
  <si>
    <t>с 01.02.2016</t>
  </si>
  <si>
    <t>6349008</t>
  </si>
  <si>
    <t>0353001</t>
  </si>
  <si>
    <t>подуровень 2.1</t>
  </si>
  <si>
    <t>Экстракорпоральное оплодотворение</t>
  </si>
  <si>
    <t>5.1.</t>
  </si>
  <si>
    <t>1-3 этап</t>
  </si>
  <si>
    <t>5.2.</t>
  </si>
  <si>
    <t>1-4 этап</t>
  </si>
  <si>
    <t>Инфекционные и паразитарные болезни, взрослые</t>
  </si>
  <si>
    <t>Инфекционные и паразитарные болезни, дети</t>
  </si>
  <si>
    <t>Злокачественое новообразование без специального противоопухолевого лечения</t>
  </si>
  <si>
    <t>Болезни уха, горла, носа</t>
  </si>
  <si>
    <t xml:space="preserve">к Приложению №10 </t>
  </si>
  <si>
    <t>к Решению Комиссии по 
разработке ТП ОМС от 15.12.2016 №13</t>
  </si>
  <si>
    <t>к Приложению № 10</t>
  </si>
  <si>
    <t xml:space="preserve">к Приложению № 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</si>
</sst>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0.000"/>
    <numFmt numFmtId="168" formatCode="#,##0.000"/>
  </numFmts>
  <fonts count="4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2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b/>
      <sz val="1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i/>
      <sz val="11"/>
      <color theme="0"/>
      <name val="Calibri"/>
      <family val="2"/>
      <charset val="204"/>
      <scheme val="minor"/>
    </font>
    <font>
      <sz val="8"/>
      <name val="Times New Roman"/>
      <family val="2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2">
    <xf numFmtId="0" fontId="0" fillId="0" borderId="0"/>
    <xf numFmtId="0" fontId="3" fillId="0" borderId="0"/>
    <xf numFmtId="0" fontId="18" fillId="0" borderId="0"/>
    <xf numFmtId="0" fontId="19" fillId="0" borderId="0"/>
    <xf numFmtId="0" fontId="3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Fill="0" applyBorder="0" applyProtection="0">
      <alignment wrapText="1"/>
      <protection locked="0"/>
    </xf>
    <xf numFmtId="9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</cellStyleXfs>
  <cellXfs count="261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7" fillId="0" borderId="0" xfId="0" applyFont="1" applyFill="1"/>
    <xf numFmtId="1" fontId="14" fillId="0" borderId="4" xfId="1" applyNumberFormat="1" applyFont="1" applyFill="1" applyBorder="1" applyAlignment="1">
      <alignment horizontal="center" vertical="center" wrapText="1"/>
    </xf>
    <xf numFmtId="1" fontId="14" fillId="0" borderId="2" xfId="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7" fillId="0" borderId="2" xfId="0" applyFont="1" applyFill="1" applyBorder="1"/>
    <xf numFmtId="167" fontId="11" fillId="0" borderId="4" xfId="1" applyNumberFormat="1" applyFont="1" applyFill="1" applyBorder="1" applyAlignment="1">
      <alignment horizontal="center" vertical="center" wrapText="1"/>
    </xf>
    <xf numFmtId="167" fontId="11" fillId="0" borderId="2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/>
    <xf numFmtId="1" fontId="11" fillId="0" borderId="4" xfId="1" applyNumberFormat="1" applyFont="1" applyFill="1" applyBorder="1" applyAlignment="1">
      <alignment horizontal="center" vertical="center" wrapText="1"/>
    </xf>
    <xf numFmtId="167" fontId="10" fillId="0" borderId="4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/>
    <xf numFmtId="0" fontId="20" fillId="0" borderId="0" xfId="0" applyFont="1" applyFill="1"/>
    <xf numFmtId="0" fontId="5" fillId="0" borderId="0" xfId="0" applyFont="1" applyFill="1"/>
    <xf numFmtId="0" fontId="16" fillId="0" borderId="0" xfId="0" applyFont="1" applyFill="1"/>
    <xf numFmtId="0" fontId="16" fillId="0" borderId="2" xfId="0" applyFont="1" applyFill="1" applyBorder="1"/>
    <xf numFmtId="0" fontId="26" fillId="0" borderId="2" xfId="1" applyFont="1" applyFill="1" applyBorder="1" applyAlignment="1">
      <alignment horizontal="center" vertical="center" wrapText="1"/>
    </xf>
    <xf numFmtId="167" fontId="27" fillId="0" borderId="4" xfId="1" applyNumberFormat="1" applyFont="1" applyFill="1" applyBorder="1" applyAlignment="1">
      <alignment horizontal="center" vertical="center" wrapText="1"/>
    </xf>
    <xf numFmtId="1" fontId="27" fillId="0" borderId="4" xfId="1" applyNumberFormat="1" applyFont="1" applyFill="1" applyBorder="1" applyAlignment="1">
      <alignment horizontal="center" vertical="center" wrapText="1"/>
    </xf>
    <xf numFmtId="0" fontId="28" fillId="0" borderId="0" xfId="0" applyFont="1" applyFill="1"/>
    <xf numFmtId="0" fontId="9" fillId="0" borderId="0" xfId="0" applyFont="1" applyFill="1" applyAlignment="1"/>
    <xf numFmtId="0" fontId="9" fillId="0" borderId="0" xfId="0" applyFont="1" applyFill="1"/>
    <xf numFmtId="0" fontId="9" fillId="0" borderId="0" xfId="0" applyFont="1" applyFill="1" applyAlignment="1">
      <alignment wrapText="1"/>
    </xf>
    <xf numFmtId="0" fontId="29" fillId="0" borderId="0" xfId="0" applyFont="1" applyFill="1"/>
    <xf numFmtId="0" fontId="16" fillId="0" borderId="2" xfId="0" applyFont="1" applyFill="1" applyBorder="1" applyAlignment="1">
      <alignment horizontal="center"/>
    </xf>
    <xf numFmtId="14" fontId="16" fillId="0" borderId="2" xfId="0" applyNumberFormat="1" applyFont="1" applyFill="1" applyBorder="1" applyAlignment="1"/>
    <xf numFmtId="14" fontId="16" fillId="0" borderId="2" xfId="0" applyNumberFormat="1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167" fontId="10" fillId="0" borderId="2" xfId="1" applyNumberFormat="1" applyFont="1" applyFill="1" applyBorder="1" applyAlignment="1">
      <alignment horizontal="center" vertical="center" wrapText="1"/>
    </xf>
    <xf numFmtId="0" fontId="6" fillId="2" borderId="2" xfId="0" applyFont="1" applyFill="1" applyBorder="1"/>
    <xf numFmtId="0" fontId="4" fillId="2" borderId="2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vertical="center" wrapText="1"/>
    </xf>
    <xf numFmtId="0" fontId="7" fillId="2" borderId="2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wrapText="1"/>
    </xf>
    <xf numFmtId="164" fontId="9" fillId="0" borderId="2" xfId="1" applyNumberFormat="1" applyFont="1" applyFill="1" applyBorder="1" applyAlignment="1">
      <alignment horizontal="center" vertical="center" wrapText="1"/>
    </xf>
    <xf numFmtId="166" fontId="9" fillId="0" borderId="2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horizontal="center" vertical="center" wrapText="1"/>
    </xf>
    <xf numFmtId="164" fontId="9" fillId="2" borderId="2" xfId="1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9" fillId="3" borderId="2" xfId="1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164" fontId="17" fillId="3" borderId="2" xfId="1" applyNumberFormat="1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center" wrapText="1"/>
    </xf>
    <xf numFmtId="0" fontId="5" fillId="0" borderId="0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2" fillId="0" borderId="1" xfId="0" applyFont="1" applyFill="1" applyBorder="1"/>
    <xf numFmtId="166" fontId="8" fillId="0" borderId="2" xfId="1" applyNumberFormat="1" applyFont="1" applyFill="1" applyBorder="1" applyAlignment="1">
      <alignment vertical="center" wrapText="1"/>
    </xf>
    <xf numFmtId="166" fontId="8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4" fontId="8" fillId="0" borderId="2" xfId="1" applyNumberFormat="1" applyFont="1" applyFill="1" applyBorder="1" applyAlignment="1">
      <alignment horizontal="center" vertical="center" wrapText="1"/>
    </xf>
    <xf numFmtId="168" fontId="8" fillId="0" borderId="2" xfId="1" applyNumberFormat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vertical="center" wrapText="1"/>
    </xf>
    <xf numFmtId="4" fontId="12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168" fontId="9" fillId="0" borderId="2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vertical="center" wrapText="1"/>
    </xf>
    <xf numFmtId="1" fontId="27" fillId="0" borderId="2" xfId="1" applyNumberFormat="1" applyFont="1" applyFill="1" applyBorder="1" applyAlignment="1">
      <alignment horizontal="center" vertical="center" wrapText="1"/>
    </xf>
    <xf numFmtId="166" fontId="13" fillId="0" borderId="2" xfId="1" applyNumberFormat="1" applyFont="1" applyFill="1" applyBorder="1" applyAlignment="1">
      <alignment vertical="center" wrapText="1"/>
    </xf>
    <xf numFmtId="167" fontId="27" fillId="0" borderId="2" xfId="1" applyNumberFormat="1" applyFont="1" applyFill="1" applyBorder="1" applyAlignment="1">
      <alignment horizontal="center" vertical="center" wrapText="1"/>
    </xf>
    <xf numFmtId="167" fontId="33" fillId="0" borderId="2" xfId="1" applyNumberFormat="1" applyFont="1" applyFill="1" applyBorder="1" applyAlignment="1">
      <alignment horizontal="center" vertical="center" wrapText="1"/>
    </xf>
    <xf numFmtId="167" fontId="33" fillId="0" borderId="4" xfId="1" applyNumberFormat="1" applyFont="1" applyFill="1" applyBorder="1" applyAlignment="1">
      <alignment horizontal="center" vertical="center" wrapText="1"/>
    </xf>
    <xf numFmtId="0" fontId="34" fillId="0" borderId="2" xfId="0" applyFont="1" applyFill="1" applyBorder="1"/>
    <xf numFmtId="0" fontId="28" fillId="2" borderId="2" xfId="0" applyFont="1" applyFill="1" applyBorder="1" applyAlignment="1">
      <alignment horizontal="center"/>
    </xf>
    <xf numFmtId="164" fontId="8" fillId="2" borderId="2" xfId="1" applyNumberFormat="1" applyFont="1" applyFill="1" applyBorder="1" applyAlignment="1">
      <alignment vertical="center" wrapText="1"/>
    </xf>
    <xf numFmtId="0" fontId="8" fillId="2" borderId="2" xfId="1" applyFont="1" applyFill="1" applyBorder="1" applyAlignment="1">
      <alignment horizontal="center" vertical="center" wrapText="1"/>
    </xf>
    <xf numFmtId="166" fontId="8" fillId="2" borderId="2" xfId="1" applyNumberFormat="1" applyFont="1" applyFill="1" applyBorder="1" applyAlignment="1">
      <alignment horizontal="center" vertical="center" wrapText="1"/>
    </xf>
    <xf numFmtId="4" fontId="24" fillId="0" borderId="2" xfId="1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2" fontId="24" fillId="0" borderId="2" xfId="0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/>
    <xf numFmtId="0" fontId="17" fillId="2" borderId="2" xfId="0" applyFont="1" applyFill="1" applyBorder="1" applyAlignment="1">
      <alignment horizontal="center" vertical="center" wrapText="1"/>
    </xf>
    <xf numFmtId="2" fontId="17" fillId="2" borderId="2" xfId="0" applyNumberFormat="1" applyFont="1" applyFill="1" applyBorder="1" applyAlignment="1">
      <alignment horizontal="center" vertical="center" wrapText="1"/>
    </xf>
    <xf numFmtId="164" fontId="23" fillId="2" borderId="2" xfId="1" applyNumberFormat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2" fontId="24" fillId="2" borderId="2" xfId="0" applyNumberFormat="1" applyFont="1" applyFill="1" applyBorder="1" applyAlignment="1">
      <alignment horizontal="center" vertical="center" wrapText="1"/>
    </xf>
    <xf numFmtId="164" fontId="23" fillId="2" borderId="3" xfId="1" applyNumberFormat="1" applyFont="1" applyFill="1" applyBorder="1" applyAlignment="1">
      <alignment horizontal="center" vertical="center" wrapText="1"/>
    </xf>
    <xf numFmtId="164" fontId="23" fillId="0" borderId="2" xfId="1" applyNumberFormat="1" applyFont="1" applyFill="1" applyBorder="1" applyAlignment="1">
      <alignment horizontal="center" vertical="center" wrapText="1"/>
    </xf>
    <xf numFmtId="167" fontId="31" fillId="0" borderId="2" xfId="1" applyNumberFormat="1" applyFont="1" applyFill="1" applyBorder="1" applyAlignment="1">
      <alignment horizontal="center" vertical="center" wrapText="1"/>
    </xf>
    <xf numFmtId="4" fontId="24" fillId="2" borderId="2" xfId="1" applyNumberFormat="1" applyFont="1" applyFill="1" applyBorder="1" applyAlignment="1">
      <alignment horizontal="center" vertical="center" wrapText="1"/>
    </xf>
    <xf numFmtId="4" fontId="17" fillId="2" borderId="2" xfId="1" applyNumberFormat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left" vertical="center" wrapText="1"/>
    </xf>
    <xf numFmtId="0" fontId="2" fillId="2" borderId="2" xfId="0" applyFont="1" applyFill="1" applyBorder="1"/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right"/>
    </xf>
    <xf numFmtId="0" fontId="17" fillId="2" borderId="2" xfId="1" applyFont="1" applyFill="1" applyBorder="1" applyAlignment="1">
      <alignment vertical="center" wrapText="1"/>
    </xf>
    <xf numFmtId="166" fontId="17" fillId="2" borderId="2" xfId="1" applyNumberFormat="1" applyFont="1" applyFill="1" applyBorder="1" applyAlignment="1">
      <alignment horizontal="center" vertical="center" wrapText="1"/>
    </xf>
    <xf numFmtId="164" fontId="17" fillId="2" borderId="2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right" wrapText="1"/>
    </xf>
    <xf numFmtId="1" fontId="10" fillId="0" borderId="2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64" fontId="21" fillId="0" borderId="2" xfId="1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1" fontId="27" fillId="0" borderId="4" xfId="1" applyNumberFormat="1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wrapText="1"/>
    </xf>
    <xf numFmtId="164" fontId="35" fillId="0" borderId="2" xfId="1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/>
    </xf>
    <xf numFmtId="164" fontId="23" fillId="2" borderId="4" xfId="1" applyNumberFormat="1" applyFont="1" applyFill="1" applyBorder="1" applyAlignment="1">
      <alignment horizontal="center" vertical="center" wrapText="1"/>
    </xf>
    <xf numFmtId="164" fontId="23" fillId="2" borderId="2" xfId="1" applyNumberFormat="1" applyFont="1" applyFill="1" applyBorder="1" applyAlignment="1">
      <alignment horizontal="right" vertical="center" wrapText="1"/>
    </xf>
    <xf numFmtId="3" fontId="16" fillId="0" borderId="0" xfId="0" applyNumberFormat="1" applyFont="1" applyFill="1"/>
    <xf numFmtId="164" fontId="9" fillId="0" borderId="3" xfId="1" applyNumberFormat="1" applyFont="1" applyFill="1" applyBorder="1" applyAlignment="1">
      <alignment vertical="center" wrapText="1"/>
    </xf>
    <xf numFmtId="0" fontId="9" fillId="0" borderId="3" xfId="1" applyFont="1" applyFill="1" applyBorder="1" applyAlignment="1">
      <alignment vertical="center" wrapText="1"/>
    </xf>
    <xf numFmtId="0" fontId="0" fillId="0" borderId="0" xfId="0" applyFill="1"/>
    <xf numFmtId="0" fontId="5" fillId="0" borderId="0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vertical="center" wrapText="1"/>
    </xf>
    <xf numFmtId="0" fontId="37" fillId="0" borderId="1" xfId="0" applyFont="1" applyFill="1" applyBorder="1" applyAlignment="1"/>
    <xf numFmtId="0" fontId="0" fillId="0" borderId="0" xfId="0" applyFill="1" applyAlignment="1">
      <alignment horizontal="center"/>
    </xf>
    <xf numFmtId="164" fontId="38" fillId="0" borderId="2" xfId="1" applyNumberFormat="1" applyFont="1" applyFill="1" applyBorder="1" applyAlignment="1">
      <alignment horizontal="center" vertical="center" wrapText="1"/>
    </xf>
    <xf numFmtId="0" fontId="39" fillId="0" borderId="2" xfId="1" applyFont="1" applyFill="1" applyBorder="1" applyAlignment="1">
      <alignment vertical="center" wrapText="1"/>
    </xf>
    <xf numFmtId="164" fontId="40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vertical="center" wrapText="1"/>
    </xf>
    <xf numFmtId="164" fontId="41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164" fontId="42" fillId="0" borderId="2" xfId="1" applyNumberFormat="1" applyFont="1" applyFill="1" applyBorder="1" applyAlignment="1">
      <alignment horizontal="center" vertical="center" wrapText="1"/>
    </xf>
    <xf numFmtId="164" fontId="41" fillId="0" borderId="2" xfId="1" applyNumberFormat="1" applyFont="1" applyFill="1" applyBorder="1" applyAlignment="1">
      <alignment horizontal="center" vertical="center"/>
    </xf>
    <xf numFmtId="165" fontId="41" fillId="0" borderId="2" xfId="1" applyNumberFormat="1" applyFont="1" applyFill="1" applyBorder="1" applyAlignment="1">
      <alignment horizontal="center" vertical="center"/>
    </xf>
    <xf numFmtId="164" fontId="40" fillId="0" borderId="2" xfId="1" applyNumberFormat="1" applyFont="1" applyFill="1" applyBorder="1" applyAlignment="1">
      <alignment horizontal="right"/>
    </xf>
    <xf numFmtId="165" fontId="40" fillId="0" borderId="2" xfId="1" applyNumberFormat="1" applyFont="1" applyFill="1" applyBorder="1" applyAlignment="1">
      <alignment horizontal="right"/>
    </xf>
    <xf numFmtId="164" fontId="43" fillId="0" borderId="2" xfId="1" applyNumberFormat="1" applyFont="1" applyFill="1" applyBorder="1" applyAlignment="1">
      <alignment horizontal="right"/>
    </xf>
    <xf numFmtId="164" fontId="38" fillId="0" borderId="2" xfId="1" applyNumberFormat="1" applyFont="1" applyFill="1" applyBorder="1" applyAlignment="1">
      <alignment horizontal="right"/>
    </xf>
    <xf numFmtId="165" fontId="38" fillId="0" borderId="2" xfId="1" applyNumberFormat="1" applyFont="1" applyFill="1" applyBorder="1" applyAlignment="1">
      <alignment horizontal="right"/>
    </xf>
    <xf numFmtId="164" fontId="41" fillId="0" borderId="2" xfId="1" applyNumberFormat="1" applyFont="1" applyFill="1" applyBorder="1" applyAlignment="1">
      <alignment horizontal="right"/>
    </xf>
    <xf numFmtId="165" fontId="41" fillId="0" borderId="2" xfId="1" applyNumberFormat="1" applyFont="1" applyFill="1" applyBorder="1" applyAlignment="1">
      <alignment horizontal="right"/>
    </xf>
    <xf numFmtId="164" fontId="5" fillId="0" borderId="2" xfId="1" applyNumberFormat="1" applyFont="1" applyFill="1" applyBorder="1" applyAlignment="1">
      <alignment horizontal="right"/>
    </xf>
    <xf numFmtId="164" fontId="4" fillId="0" borderId="2" xfId="1" applyNumberFormat="1" applyFont="1" applyFill="1" applyBorder="1" applyAlignment="1">
      <alignment horizontal="right"/>
    </xf>
    <xf numFmtId="164" fontId="39" fillId="0" borderId="2" xfId="1" applyNumberFormat="1" applyFont="1" applyFill="1" applyBorder="1" applyAlignment="1">
      <alignment horizontal="right"/>
    </xf>
    <xf numFmtId="3" fontId="4" fillId="0" borderId="2" xfId="1" applyNumberFormat="1" applyFont="1" applyFill="1" applyBorder="1" applyAlignment="1">
      <alignment horizontal="left" vertical="center" wrapText="1"/>
    </xf>
    <xf numFmtId="165" fontId="4" fillId="0" borderId="2" xfId="1" applyNumberFormat="1" applyFont="1" applyFill="1" applyBorder="1" applyAlignment="1">
      <alignment horizontal="right"/>
    </xf>
    <xf numFmtId="0" fontId="36" fillId="0" borderId="0" xfId="0" applyFont="1" applyFill="1"/>
    <xf numFmtId="165" fontId="2" fillId="0" borderId="0" xfId="0" applyNumberFormat="1" applyFont="1" applyFill="1" applyAlignment="1">
      <alignment horizontal="center"/>
    </xf>
    <xf numFmtId="0" fontId="28" fillId="0" borderId="0" xfId="0" applyFont="1" applyFill="1" applyBorder="1" applyAlignment="1">
      <alignment horizontal="center" vertical="top" wrapText="1"/>
    </xf>
    <xf numFmtId="0" fontId="11" fillId="0" borderId="2" xfId="1" applyFont="1" applyFill="1" applyBorder="1" applyAlignment="1">
      <alignment horizontal="center" vertical="center" wrapText="1"/>
    </xf>
    <xf numFmtId="0" fontId="16" fillId="2" borderId="2" xfId="0" applyFont="1" applyFill="1" applyBorder="1"/>
    <xf numFmtId="3" fontId="17" fillId="2" borderId="2" xfId="1" applyNumberFormat="1" applyFont="1" applyFill="1" applyBorder="1" applyAlignment="1">
      <alignment horizontal="center" vertical="center" wrapText="1"/>
    </xf>
    <xf numFmtId="3" fontId="17" fillId="2" borderId="2" xfId="1" applyNumberFormat="1" applyFont="1" applyFill="1" applyBorder="1" applyAlignment="1">
      <alignment horizontal="right" vertical="center" wrapText="1"/>
    </xf>
    <xf numFmtId="164" fontId="8" fillId="2" borderId="3" xfId="1" applyNumberFormat="1" applyFont="1" applyFill="1" applyBorder="1" applyAlignment="1">
      <alignment vertical="center" wrapText="1"/>
    </xf>
    <xf numFmtId="166" fontId="8" fillId="2" borderId="15" xfId="1" applyNumberFormat="1" applyFont="1" applyFill="1" applyBorder="1" applyAlignment="1">
      <alignment horizontal="center" vertical="center" wrapText="1"/>
    </xf>
    <xf numFmtId="4" fontId="9" fillId="0" borderId="3" xfId="1" applyNumberFormat="1" applyFont="1" applyFill="1" applyBorder="1" applyAlignment="1">
      <alignment horizontal="center" vertical="center" wrapText="1"/>
    </xf>
    <xf numFmtId="4" fontId="24" fillId="0" borderId="3" xfId="1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4" fontId="9" fillId="0" borderId="13" xfId="1" applyNumberFormat="1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center" vertical="center" wrapText="1"/>
    </xf>
    <xf numFmtId="164" fontId="28" fillId="0" borderId="2" xfId="0" applyNumberFormat="1" applyFont="1" applyFill="1" applyBorder="1" applyAlignment="1">
      <alignment horizontal="right"/>
    </xf>
    <xf numFmtId="0" fontId="8" fillId="2" borderId="2" xfId="0" applyFont="1" applyFill="1" applyBorder="1" applyAlignment="1">
      <alignment horizontal="center" vertical="center" wrapText="1"/>
    </xf>
    <xf numFmtId="3" fontId="9" fillId="2" borderId="3" xfId="1" applyNumberFormat="1" applyFont="1" applyFill="1" applyBorder="1" applyAlignment="1">
      <alignment horizontal="center" vertical="center" wrapText="1"/>
    </xf>
    <xf numFmtId="16" fontId="16" fillId="0" borderId="2" xfId="0" applyNumberFormat="1" applyFont="1" applyFill="1" applyBorder="1"/>
    <xf numFmtId="2" fontId="8" fillId="2" borderId="3" xfId="0" applyNumberFormat="1" applyFont="1" applyFill="1" applyBorder="1" applyAlignment="1">
      <alignment horizontal="center" vertical="center" wrapText="1"/>
    </xf>
    <xf numFmtId="0" fontId="28" fillId="2" borderId="2" xfId="0" applyFont="1" applyFill="1" applyBorder="1"/>
    <xf numFmtId="4" fontId="8" fillId="2" borderId="3" xfId="1" applyNumberFormat="1" applyFont="1" applyFill="1" applyBorder="1" applyAlignment="1">
      <alignment horizontal="center" vertical="center" wrapText="1"/>
    </xf>
    <xf numFmtId="4" fontId="24" fillId="2" borderId="3" xfId="1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4" fontId="9" fillId="2" borderId="13" xfId="1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right" vertical="center" wrapText="1"/>
    </xf>
    <xf numFmtId="4" fontId="9" fillId="2" borderId="3" xfId="1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 wrapText="1"/>
    </xf>
    <xf numFmtId="3" fontId="8" fillId="2" borderId="3" xfId="1" applyNumberFormat="1" applyFont="1" applyFill="1" applyBorder="1" applyAlignment="1">
      <alignment horizontal="center" vertical="center" wrapText="1"/>
    </xf>
    <xf numFmtId="164" fontId="8" fillId="2" borderId="3" xfId="1" applyNumberFormat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right" vertical="center" wrapText="1"/>
    </xf>
    <xf numFmtId="164" fontId="24" fillId="0" borderId="2" xfId="1" applyNumberFormat="1" applyFont="1" applyFill="1" applyBorder="1" applyAlignment="1">
      <alignment horizontal="right" vertical="center" wrapText="1"/>
    </xf>
    <xf numFmtId="1" fontId="8" fillId="2" borderId="3" xfId="1" applyNumberFormat="1" applyFont="1" applyFill="1" applyBorder="1" applyAlignment="1">
      <alignment horizontal="center" vertical="center" wrapText="1"/>
    </xf>
    <xf numFmtId="164" fontId="8" fillId="2" borderId="3" xfId="1" applyNumberFormat="1" applyFont="1" applyFill="1" applyBorder="1" applyAlignment="1">
      <alignment horizontal="left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top" wrapText="1"/>
    </xf>
    <xf numFmtId="165" fontId="23" fillId="2" borderId="2" xfId="1" applyNumberFormat="1" applyFont="1" applyFill="1" applyBorder="1" applyAlignment="1">
      <alignment horizontal="center" vertical="center" wrapText="1"/>
    </xf>
    <xf numFmtId="164" fontId="28" fillId="0" borderId="1" xfId="0" applyNumberFormat="1" applyFont="1" applyFill="1" applyBorder="1" applyAlignment="1">
      <alignment horizontal="center" vertical="top" wrapText="1"/>
    </xf>
    <xf numFmtId="164" fontId="16" fillId="0" borderId="0" xfId="0" applyNumberFormat="1" applyFont="1" applyFill="1"/>
    <xf numFmtId="4" fontId="2" fillId="0" borderId="0" xfId="0" applyNumberFormat="1" applyFont="1" applyFill="1" applyAlignment="1">
      <alignment horizontal="center"/>
    </xf>
    <xf numFmtId="165" fontId="17" fillId="2" borderId="2" xfId="1" applyNumberFormat="1" applyFont="1" applyFill="1" applyBorder="1" applyAlignment="1">
      <alignment horizontal="center"/>
    </xf>
    <xf numFmtId="165" fontId="17" fillId="3" borderId="2" xfId="1" applyNumberFormat="1" applyFont="1" applyFill="1" applyBorder="1" applyAlignment="1">
      <alignment horizontal="center"/>
    </xf>
    <xf numFmtId="165" fontId="23" fillId="2" borderId="2" xfId="1" applyNumberFormat="1" applyFont="1" applyFill="1" applyBorder="1" applyAlignment="1">
      <alignment horizontal="right" vertical="center" wrapText="1"/>
    </xf>
    <xf numFmtId="0" fontId="24" fillId="0" borderId="0" xfId="0" applyFont="1" applyFill="1" applyAlignment="1">
      <alignment wrapText="1"/>
    </xf>
    <xf numFmtId="1" fontId="21" fillId="0" borderId="4" xfId="1" applyNumberFormat="1" applyFont="1" applyFill="1" applyBorder="1" applyAlignment="1">
      <alignment horizontal="center" vertical="center" wrapText="1"/>
    </xf>
    <xf numFmtId="1" fontId="21" fillId="0" borderId="3" xfId="1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right" wrapText="1"/>
    </xf>
    <xf numFmtId="0" fontId="9" fillId="0" borderId="0" xfId="0" applyFont="1" applyFill="1" applyAlignment="1">
      <alignment horizontal="right" wrapText="1"/>
    </xf>
    <xf numFmtId="0" fontId="4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166" fontId="9" fillId="0" borderId="2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1" fontId="10" fillId="0" borderId="2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14" fontId="20" fillId="0" borderId="2" xfId="0" applyNumberFormat="1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/>
    </xf>
    <xf numFmtId="164" fontId="21" fillId="0" borderId="2" xfId="1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/>
    </xf>
    <xf numFmtId="0" fontId="7" fillId="0" borderId="2" xfId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66" fontId="13" fillId="0" borderId="2" xfId="1" applyNumberFormat="1" applyFont="1" applyFill="1" applyBorder="1" applyAlignment="1">
      <alignment horizontal="center" vertical="center" textRotation="90" wrapText="1"/>
    </xf>
    <xf numFmtId="0" fontId="20" fillId="0" borderId="0" xfId="0" applyFont="1" applyFill="1" applyAlignment="1">
      <alignment horizontal="center" vertical="center" wrapText="1"/>
    </xf>
    <xf numFmtId="1" fontId="27" fillId="0" borderId="2" xfId="1" applyNumberFormat="1" applyFont="1" applyFill="1" applyBorder="1" applyAlignment="1">
      <alignment horizontal="center" vertical="center" wrapText="1"/>
    </xf>
    <xf numFmtId="166" fontId="32" fillId="0" borderId="2" xfId="1" applyNumberFormat="1" applyFont="1" applyFill="1" applyBorder="1" applyAlignment="1">
      <alignment horizontal="center" vertical="center" wrapText="1"/>
    </xf>
    <xf numFmtId="164" fontId="31" fillId="0" borderId="2" xfId="1" applyNumberFormat="1" applyFont="1" applyFill="1" applyBorder="1" applyAlignment="1">
      <alignment horizontal="center" vertical="center" wrapText="1"/>
    </xf>
    <xf numFmtId="166" fontId="13" fillId="0" borderId="2" xfId="1" applyNumberFormat="1" applyFont="1" applyFill="1" applyBorder="1" applyAlignment="1">
      <alignment horizontal="center" vertical="center" wrapText="1"/>
    </xf>
    <xf numFmtId="0" fontId="22" fillId="0" borderId="2" xfId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164" fontId="31" fillId="0" borderId="4" xfId="1" applyNumberFormat="1" applyFont="1" applyFill="1" applyBorder="1" applyAlignment="1">
      <alignment horizontal="center" vertical="center" wrapText="1"/>
    </xf>
    <xf numFmtId="164" fontId="31" fillId="0" borderId="3" xfId="1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1" fontId="27" fillId="0" borderId="4" xfId="1" applyNumberFormat="1" applyFont="1" applyFill="1" applyBorder="1" applyAlignment="1">
      <alignment horizontal="center" vertical="center" wrapText="1"/>
    </xf>
    <xf numFmtId="1" fontId="27" fillId="0" borderId="3" xfId="1" applyNumberFormat="1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wrapText="1"/>
    </xf>
    <xf numFmtId="164" fontId="21" fillId="0" borderId="4" xfId="1" applyNumberFormat="1" applyFont="1" applyFill="1" applyBorder="1" applyAlignment="1">
      <alignment horizontal="center" vertical="center" wrapText="1"/>
    </xf>
    <xf numFmtId="164" fontId="21" fillId="0" borderId="3" xfId="1" applyNumberFormat="1" applyFont="1" applyFill="1" applyBorder="1" applyAlignment="1">
      <alignment horizontal="center" vertical="center" wrapText="1"/>
    </xf>
    <xf numFmtId="1" fontId="31" fillId="0" borderId="2" xfId="1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top" wrapText="1"/>
    </xf>
    <xf numFmtId="166" fontId="13" fillId="0" borderId="11" xfId="1" applyNumberFormat="1" applyFont="1" applyFill="1" applyBorder="1" applyAlignment="1">
      <alignment horizontal="center" vertical="center" wrapText="1"/>
    </xf>
    <xf numFmtId="166" fontId="13" fillId="0" borderId="14" xfId="1" applyNumberFormat="1" applyFont="1" applyFill="1" applyBorder="1" applyAlignment="1">
      <alignment horizontal="center" vertical="center" wrapText="1"/>
    </xf>
    <xf numFmtId="166" fontId="13" fillId="0" borderId="12" xfId="1" applyNumberFormat="1" applyFont="1" applyFill="1" applyBorder="1" applyAlignment="1">
      <alignment horizontal="center" vertical="center" wrapText="1"/>
    </xf>
    <xf numFmtId="1" fontId="21" fillId="0" borderId="2" xfId="1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166" fontId="23" fillId="0" borderId="2" xfId="1" applyNumberFormat="1" applyFont="1" applyFill="1" applyBorder="1" applyAlignment="1">
      <alignment horizontal="center" vertical="center" wrapText="1"/>
    </xf>
    <xf numFmtId="166" fontId="13" fillId="0" borderId="4" xfId="1" applyNumberFormat="1" applyFont="1" applyFill="1" applyBorder="1" applyAlignment="1">
      <alignment horizontal="center" vertical="center" wrapText="1"/>
    </xf>
    <xf numFmtId="166" fontId="13" fillId="0" borderId="13" xfId="1" applyNumberFormat="1" applyFont="1" applyFill="1" applyBorder="1" applyAlignment="1">
      <alignment horizontal="center" vertical="center" wrapText="1"/>
    </xf>
    <xf numFmtId="166" fontId="13" fillId="0" borderId="3" xfId="1" applyNumberFormat="1" applyFont="1" applyFill="1" applyBorder="1" applyAlignment="1">
      <alignment horizontal="center" vertical="center" wrapText="1"/>
    </xf>
    <xf numFmtId="0" fontId="24" fillId="0" borderId="11" xfId="1" applyFont="1" applyFill="1" applyBorder="1" applyAlignment="1">
      <alignment horizontal="center" vertical="center" wrapText="1"/>
    </xf>
    <xf numFmtId="0" fontId="24" fillId="0" borderId="14" xfId="1" applyFont="1" applyFill="1" applyBorder="1" applyAlignment="1">
      <alignment horizontal="center" vertical="center" wrapText="1"/>
    </xf>
    <xf numFmtId="0" fontId="22" fillId="0" borderId="11" xfId="1" applyFont="1" applyFill="1" applyBorder="1" applyAlignment="1">
      <alignment horizontal="center" vertical="center" wrapText="1"/>
    </xf>
    <xf numFmtId="0" fontId="22" fillId="0" borderId="14" xfId="1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D366"/>
  <sheetViews>
    <sheetView tabSelected="1" view="pageBreakPreview" zoomScale="85" zoomScaleNormal="80" zoomScaleSheetLayoutView="85" workbookViewId="0">
      <pane xSplit="17" ySplit="13" topLeftCell="R358" activePane="bottomRight" state="frozen"/>
      <selection pane="topRight" activeCell="R1" sqref="R1"/>
      <selection pane="bottomLeft" activeCell="A14" sqref="A14"/>
      <selection pane="bottomRight" activeCell="R369" sqref="R369"/>
    </sheetView>
  </sheetViews>
  <sheetFormatPr defaultColWidth="9.140625" defaultRowHeight="15.75" x14ac:dyDescent="0.25"/>
  <cols>
    <col min="1" max="1" width="8.28515625" style="3" customWidth="1"/>
    <col min="2" max="2" width="7.140625" style="3" customWidth="1"/>
    <col min="3" max="3" width="45.28515625" style="1" customWidth="1"/>
    <col min="4" max="4" width="11.28515625" style="1" hidden="1" customWidth="1"/>
    <col min="5" max="6" width="11.85546875" style="1" hidden="1" customWidth="1"/>
    <col min="7" max="7" width="10.42578125" style="60" hidden="1" customWidth="1"/>
    <col min="8" max="8" width="10" style="60" hidden="1" customWidth="1"/>
    <col min="9" max="9" width="9" style="60" hidden="1" customWidth="1"/>
    <col min="10" max="10" width="9.140625" style="60" hidden="1" customWidth="1"/>
    <col min="11" max="12" width="10.7109375" style="60" hidden="1" customWidth="1"/>
    <col min="13" max="15" width="4.85546875" style="60" hidden="1" customWidth="1"/>
    <col min="16" max="16" width="7.42578125" style="60" hidden="1" customWidth="1"/>
    <col min="17" max="17" width="11.85546875" style="2" hidden="1" customWidth="1"/>
    <col min="18" max="18" width="14.28515625" style="2" customWidth="1"/>
    <col min="19" max="19" width="18" style="2" customWidth="1"/>
    <col min="20" max="20" width="14.28515625" style="2" customWidth="1"/>
    <col min="21" max="21" width="18" style="2" customWidth="1"/>
    <col min="22" max="22" width="14.28515625" style="2" customWidth="1"/>
    <col min="23" max="23" width="18" style="2" customWidth="1"/>
    <col min="24" max="24" width="14.28515625" style="3" customWidth="1"/>
    <col min="25" max="25" width="18" style="2" customWidth="1"/>
    <col min="26" max="26" width="14.28515625" style="2" customWidth="1"/>
    <col min="27" max="27" width="18" style="2" customWidth="1"/>
    <col min="28" max="28" width="14.28515625" style="3" customWidth="1"/>
    <col min="29" max="29" width="18" style="3" customWidth="1"/>
    <col min="30" max="16384" width="9.140625" style="3"/>
  </cols>
  <sheetData>
    <row r="1" spans="1:29" x14ac:dyDescent="0.25">
      <c r="R1" s="203" t="s">
        <v>92</v>
      </c>
      <c r="S1" s="203"/>
    </row>
    <row r="2" spans="1:29" ht="15.75" customHeight="1" x14ac:dyDescent="0.25">
      <c r="N2" s="41"/>
      <c r="O2" s="41"/>
      <c r="P2" s="41"/>
      <c r="R2" s="198" t="s">
        <v>522</v>
      </c>
      <c r="S2" s="198"/>
      <c r="W2" s="41"/>
      <c r="X2" s="41"/>
    </row>
    <row r="3" spans="1:29" ht="39" customHeight="1" x14ac:dyDescent="0.25">
      <c r="N3" s="61"/>
      <c r="O3" s="61"/>
      <c r="P3" s="61"/>
      <c r="R3" s="197" t="s">
        <v>523</v>
      </c>
      <c r="S3" s="197"/>
      <c r="T3" s="194"/>
      <c r="U3" s="194"/>
      <c r="V3" s="194"/>
      <c r="W3" s="194"/>
      <c r="X3" s="117"/>
      <c r="Y3" s="150"/>
      <c r="Z3" s="117"/>
      <c r="AA3" s="117"/>
      <c r="AB3" s="117"/>
      <c r="AC3" s="117"/>
    </row>
    <row r="4" spans="1:29" ht="98.25" customHeight="1" x14ac:dyDescent="0.25">
      <c r="A4" s="199" t="s">
        <v>83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62"/>
      <c r="U4" s="62"/>
      <c r="V4" s="62"/>
      <c r="W4" s="62"/>
      <c r="X4" s="62"/>
      <c r="Y4" s="62"/>
      <c r="AA4" s="104"/>
      <c r="AB4" s="63"/>
      <c r="AC4" s="104" t="s">
        <v>461</v>
      </c>
    </row>
    <row r="5" spans="1:29" s="18" customFormat="1" ht="143.25" customHeight="1" x14ac:dyDescent="0.25">
      <c r="A5" s="214" t="s">
        <v>0</v>
      </c>
      <c r="B5" s="215" t="s">
        <v>1</v>
      </c>
      <c r="C5" s="200" t="s">
        <v>2</v>
      </c>
      <c r="D5" s="201" t="s">
        <v>93</v>
      </c>
      <c r="E5" s="201" t="s">
        <v>94</v>
      </c>
      <c r="F5" s="201" t="s">
        <v>95</v>
      </c>
      <c r="G5" s="202" t="s">
        <v>96</v>
      </c>
      <c r="H5" s="202" t="s">
        <v>97</v>
      </c>
      <c r="I5" s="202" t="s">
        <v>98</v>
      </c>
      <c r="J5" s="202" t="s">
        <v>99</v>
      </c>
      <c r="K5" s="202" t="s">
        <v>100</v>
      </c>
      <c r="L5" s="202" t="s">
        <v>101</v>
      </c>
      <c r="M5" s="202" t="s">
        <v>102</v>
      </c>
      <c r="N5" s="202"/>
      <c r="O5" s="202"/>
      <c r="P5" s="202"/>
      <c r="Q5" s="202"/>
      <c r="R5" s="195" t="s">
        <v>84</v>
      </c>
      <c r="S5" s="196"/>
      <c r="T5" s="195" t="s">
        <v>85</v>
      </c>
      <c r="U5" s="196"/>
      <c r="V5" s="195" t="s">
        <v>86</v>
      </c>
      <c r="W5" s="196"/>
      <c r="X5" s="195" t="s">
        <v>87</v>
      </c>
      <c r="Y5" s="196"/>
      <c r="Z5" s="209" t="s">
        <v>88</v>
      </c>
      <c r="AA5" s="209"/>
      <c r="AB5" s="195" t="s">
        <v>3</v>
      </c>
      <c r="AC5" s="196"/>
    </row>
    <row r="6" spans="1:29" s="4" customFormat="1" ht="19.5" customHeight="1" x14ac:dyDescent="0.25">
      <c r="A6" s="214"/>
      <c r="B6" s="215"/>
      <c r="C6" s="200"/>
      <c r="D6" s="201"/>
      <c r="E6" s="201"/>
      <c r="F6" s="201"/>
      <c r="G6" s="202"/>
      <c r="H6" s="202"/>
      <c r="I6" s="202"/>
      <c r="J6" s="202"/>
      <c r="K6" s="202"/>
      <c r="L6" s="202"/>
      <c r="M6" s="210" t="s">
        <v>103</v>
      </c>
      <c r="N6" s="210"/>
      <c r="O6" s="210"/>
      <c r="P6" s="210"/>
      <c r="Q6" s="47" t="s">
        <v>104</v>
      </c>
      <c r="R6" s="211" t="s">
        <v>105</v>
      </c>
      <c r="S6" s="211"/>
      <c r="T6" s="211" t="s">
        <v>105</v>
      </c>
      <c r="U6" s="211"/>
      <c r="V6" s="212" t="s">
        <v>106</v>
      </c>
      <c r="W6" s="213"/>
      <c r="X6" s="212" t="s">
        <v>107</v>
      </c>
      <c r="Y6" s="213"/>
      <c r="Z6" s="211" t="s">
        <v>105</v>
      </c>
      <c r="AA6" s="211"/>
      <c r="AB6" s="44"/>
      <c r="AC6" s="45"/>
    </row>
    <row r="7" spans="1:29" s="4" customFormat="1" ht="24.75" customHeight="1" x14ac:dyDescent="0.25">
      <c r="A7" s="214"/>
      <c r="B7" s="215"/>
      <c r="C7" s="200"/>
      <c r="D7" s="201"/>
      <c r="E7" s="201"/>
      <c r="F7" s="201"/>
      <c r="G7" s="202"/>
      <c r="H7" s="202"/>
      <c r="I7" s="202"/>
      <c r="J7" s="202"/>
      <c r="K7" s="202"/>
      <c r="L7" s="202"/>
      <c r="M7" s="217" t="s">
        <v>108</v>
      </c>
      <c r="N7" s="217" t="s">
        <v>109</v>
      </c>
      <c r="O7" s="217" t="s">
        <v>110</v>
      </c>
      <c r="P7" s="217" t="s">
        <v>111</v>
      </c>
      <c r="Q7" s="217" t="s">
        <v>112</v>
      </c>
      <c r="R7" s="204" t="s">
        <v>113</v>
      </c>
      <c r="S7" s="204"/>
      <c r="T7" s="204" t="s">
        <v>114</v>
      </c>
      <c r="U7" s="204"/>
      <c r="V7" s="205" t="s">
        <v>114</v>
      </c>
      <c r="W7" s="206"/>
      <c r="X7" s="205" t="s">
        <v>115</v>
      </c>
      <c r="Y7" s="206"/>
      <c r="Z7" s="204" t="s">
        <v>116</v>
      </c>
      <c r="AA7" s="204"/>
      <c r="AB7" s="46"/>
      <c r="AC7" s="46"/>
    </row>
    <row r="8" spans="1:29" s="4" customFormat="1" ht="21.75" customHeight="1" x14ac:dyDescent="0.25">
      <c r="A8" s="214"/>
      <c r="B8" s="215"/>
      <c r="C8" s="200"/>
      <c r="D8" s="201"/>
      <c r="E8" s="201"/>
      <c r="F8" s="201"/>
      <c r="G8" s="202"/>
      <c r="H8" s="202"/>
      <c r="I8" s="202"/>
      <c r="J8" s="202"/>
      <c r="K8" s="202"/>
      <c r="L8" s="202"/>
      <c r="M8" s="217"/>
      <c r="N8" s="217"/>
      <c r="O8" s="217"/>
      <c r="P8" s="217"/>
      <c r="Q8" s="217"/>
      <c r="R8" s="204">
        <v>2016</v>
      </c>
      <c r="S8" s="204"/>
      <c r="T8" s="204">
        <v>2016</v>
      </c>
      <c r="U8" s="204"/>
      <c r="V8" s="205">
        <v>2016</v>
      </c>
      <c r="W8" s="206"/>
      <c r="X8" s="205">
        <v>2016</v>
      </c>
      <c r="Y8" s="206"/>
      <c r="Z8" s="204">
        <v>2016</v>
      </c>
      <c r="AA8" s="204"/>
      <c r="AB8" s="205">
        <v>2016</v>
      </c>
      <c r="AC8" s="206"/>
    </row>
    <row r="9" spans="1:29" s="7" customFormat="1" ht="30" customHeight="1" x14ac:dyDescent="0.2">
      <c r="A9" s="214"/>
      <c r="B9" s="216"/>
      <c r="C9" s="200"/>
      <c r="D9" s="201"/>
      <c r="E9" s="201"/>
      <c r="F9" s="201"/>
      <c r="G9" s="202"/>
      <c r="H9" s="202"/>
      <c r="I9" s="202"/>
      <c r="J9" s="202"/>
      <c r="K9" s="202"/>
      <c r="L9" s="202"/>
      <c r="M9" s="217"/>
      <c r="N9" s="217"/>
      <c r="O9" s="217"/>
      <c r="P9" s="217"/>
      <c r="Q9" s="217"/>
      <c r="R9" s="6" t="s">
        <v>117</v>
      </c>
      <c r="S9" s="6" t="s">
        <v>4</v>
      </c>
      <c r="T9" s="6" t="s">
        <v>117</v>
      </c>
      <c r="U9" s="6" t="s">
        <v>4</v>
      </c>
      <c r="V9" s="5" t="s">
        <v>117</v>
      </c>
      <c r="W9" s="5" t="s">
        <v>4</v>
      </c>
      <c r="X9" s="5" t="s">
        <v>117</v>
      </c>
      <c r="Y9" s="5" t="s">
        <v>4</v>
      </c>
      <c r="Z9" s="6" t="s">
        <v>117</v>
      </c>
      <c r="AA9" s="6" t="s">
        <v>4</v>
      </c>
      <c r="AB9" s="6" t="s">
        <v>117</v>
      </c>
      <c r="AC9" s="6" t="s">
        <v>4</v>
      </c>
    </row>
    <row r="10" spans="1:29" s="4" customFormat="1" ht="20.25" customHeight="1" x14ac:dyDescent="0.25">
      <c r="A10" s="8"/>
      <c r="B10" s="32"/>
      <c r="C10" s="43" t="s">
        <v>118</v>
      </c>
      <c r="D10" s="48"/>
      <c r="E10" s="48"/>
      <c r="F10" s="48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10"/>
      <c r="S10" s="10">
        <v>1.3</v>
      </c>
      <c r="T10" s="10"/>
      <c r="U10" s="10">
        <v>1.3</v>
      </c>
      <c r="V10" s="9"/>
      <c r="W10" s="9">
        <v>1.3</v>
      </c>
      <c r="X10" s="14"/>
      <c r="Y10" s="9">
        <v>1.04</v>
      </c>
      <c r="Z10" s="10"/>
      <c r="AA10" s="10">
        <v>1.0149999999999999</v>
      </c>
      <c r="AB10" s="11"/>
      <c r="AC10" s="8"/>
    </row>
    <row r="11" spans="1:29" s="4" customFormat="1" ht="20.25" customHeight="1" x14ac:dyDescent="0.25">
      <c r="A11" s="8"/>
      <c r="B11" s="32"/>
      <c r="C11" s="43" t="s">
        <v>119</v>
      </c>
      <c r="D11" s="48"/>
      <c r="E11" s="48"/>
      <c r="F11" s="48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10"/>
      <c r="S11" s="10">
        <v>1.01</v>
      </c>
      <c r="T11" s="10"/>
      <c r="U11" s="10">
        <v>1.25</v>
      </c>
      <c r="V11" s="9"/>
      <c r="W11" s="10">
        <v>1.25</v>
      </c>
      <c r="X11" s="14"/>
      <c r="Y11" s="9">
        <v>1</v>
      </c>
      <c r="Z11" s="10"/>
      <c r="AA11" s="10">
        <v>1.054</v>
      </c>
      <c r="AB11" s="11"/>
      <c r="AC11" s="8"/>
    </row>
    <row r="12" spans="1:29" s="4" customFormat="1" ht="20.25" hidden="1" customHeight="1" x14ac:dyDescent="0.25">
      <c r="A12" s="8"/>
      <c r="B12" s="32"/>
      <c r="C12" s="43" t="s">
        <v>120</v>
      </c>
      <c r="D12" s="48"/>
      <c r="E12" s="48"/>
      <c r="F12" s="48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10"/>
      <c r="S12" s="10"/>
      <c r="T12" s="10"/>
      <c r="U12" s="10"/>
      <c r="V12" s="9"/>
      <c r="W12" s="10"/>
      <c r="X12" s="14"/>
      <c r="Y12" s="9"/>
      <c r="Z12" s="10"/>
      <c r="AA12" s="10"/>
      <c r="AB12" s="11"/>
      <c r="AC12" s="8"/>
    </row>
    <row r="13" spans="1:29" s="4" customFormat="1" ht="20.25" hidden="1" customHeight="1" x14ac:dyDescent="0.25">
      <c r="A13" s="8"/>
      <c r="B13" s="32"/>
      <c r="C13" s="43" t="s">
        <v>121</v>
      </c>
      <c r="D13" s="48"/>
      <c r="E13" s="48"/>
      <c r="F13" s="48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10"/>
      <c r="S13" s="10"/>
      <c r="T13" s="10"/>
      <c r="U13" s="10"/>
      <c r="V13" s="9"/>
      <c r="W13" s="10"/>
      <c r="X13" s="14"/>
      <c r="Y13" s="9"/>
      <c r="Z13" s="10"/>
      <c r="AA13" s="10"/>
      <c r="AB13" s="11"/>
      <c r="AC13" s="8"/>
    </row>
    <row r="14" spans="1:29" ht="31.5" customHeight="1" x14ac:dyDescent="0.25">
      <c r="A14" s="101">
        <v>1</v>
      </c>
      <c r="B14" s="40"/>
      <c r="C14" s="39" t="s">
        <v>122</v>
      </c>
      <c r="D14" s="35"/>
      <c r="E14" s="35"/>
      <c r="F14" s="35"/>
      <c r="G14" s="64"/>
      <c r="H14" s="64"/>
      <c r="I14" s="64"/>
      <c r="J14" s="64"/>
      <c r="K14" s="64"/>
      <c r="L14" s="64"/>
      <c r="M14" s="65"/>
      <c r="N14" s="65"/>
      <c r="O14" s="65"/>
      <c r="P14" s="65"/>
      <c r="Q14" s="65"/>
      <c r="R14" s="102">
        <f t="shared" ref="R14:AA14" si="0">R15</f>
        <v>0</v>
      </c>
      <c r="S14" s="102">
        <f t="shared" si="0"/>
        <v>0</v>
      </c>
      <c r="T14" s="102">
        <f t="shared" si="0"/>
        <v>0</v>
      </c>
      <c r="U14" s="102">
        <f t="shared" si="0"/>
        <v>0</v>
      </c>
      <c r="V14" s="102">
        <f t="shared" si="0"/>
        <v>0</v>
      </c>
      <c r="W14" s="102">
        <f t="shared" si="0"/>
        <v>0</v>
      </c>
      <c r="X14" s="102">
        <f t="shared" si="0"/>
        <v>0</v>
      </c>
      <c r="Y14" s="102">
        <f t="shared" si="0"/>
        <v>0</v>
      </c>
      <c r="Z14" s="102">
        <f t="shared" si="0"/>
        <v>0</v>
      </c>
      <c r="AA14" s="102">
        <f t="shared" si="0"/>
        <v>0</v>
      </c>
      <c r="AB14" s="102">
        <f>SUM(F14,L14,R14,T14,V14)</f>
        <v>0</v>
      </c>
      <c r="AC14" s="102">
        <f>SUM(G14,M14,S14,U14,W14)</f>
        <v>0</v>
      </c>
    </row>
    <row r="15" spans="1:29" s="4" customFormat="1" ht="38.25" customHeight="1" x14ac:dyDescent="0.25">
      <c r="A15" s="8"/>
      <c r="B15" s="32">
        <v>1</v>
      </c>
      <c r="C15" s="34" t="s">
        <v>123</v>
      </c>
      <c r="D15" s="54">
        <v>18150.400000000001</v>
      </c>
      <c r="E15" s="54">
        <v>18790</v>
      </c>
      <c r="F15" s="54">
        <v>18508</v>
      </c>
      <c r="G15" s="49">
        <v>0.5</v>
      </c>
      <c r="H15" s="52">
        <v>1</v>
      </c>
      <c r="I15" s="52"/>
      <c r="J15" s="52"/>
      <c r="K15" s="52"/>
      <c r="L15" s="52"/>
      <c r="M15" s="54">
        <v>1.4</v>
      </c>
      <c r="N15" s="54">
        <v>1.68</v>
      </c>
      <c r="O15" s="54">
        <v>2.23</v>
      </c>
      <c r="P15" s="54">
        <v>2.39</v>
      </c>
      <c r="Q15" s="54">
        <v>2.57</v>
      </c>
      <c r="R15" s="36"/>
      <c r="S15" s="48">
        <f>(R15*$F15*$G15*$H15*$M15*S$11)</f>
        <v>0</v>
      </c>
      <c r="T15" s="36"/>
      <c r="U15" s="48">
        <f>(T15*$F15*$G15*$H15*$M15*U$11)</f>
        <v>0</v>
      </c>
      <c r="V15" s="15"/>
      <c r="W15" s="48">
        <f>(V15*$F15*$G15*$H15*$M15*W$11)</f>
        <v>0</v>
      </c>
      <c r="X15" s="44"/>
      <c r="Y15" s="48">
        <f>(X15*$F15*$G15*$H15*$M15*Y$11)</f>
        <v>0</v>
      </c>
      <c r="Z15" s="36"/>
      <c r="AA15" s="48">
        <f>(Z15*$F15*$G15*$H15*$N15*AA$11)</f>
        <v>0</v>
      </c>
      <c r="AB15" s="12">
        <f>SUM(R15,T15,V15,X15,Z15)</f>
        <v>0</v>
      </c>
      <c r="AC15" s="12">
        <f>SUM(S15,U15,W15,Y15,AA15)</f>
        <v>0</v>
      </c>
    </row>
    <row r="16" spans="1:29" ht="31.5" customHeight="1" x14ac:dyDescent="0.25">
      <c r="A16" s="101">
        <v>2</v>
      </c>
      <c r="B16" s="40"/>
      <c r="C16" s="39" t="s">
        <v>5</v>
      </c>
      <c r="D16" s="54">
        <f>D15</f>
        <v>18150.400000000001</v>
      </c>
      <c r="E16" s="54">
        <f>E15</f>
        <v>18790</v>
      </c>
      <c r="F16" s="54">
        <v>18508</v>
      </c>
      <c r="G16" s="64">
        <v>0.8</v>
      </c>
      <c r="H16" s="64">
        <v>1</v>
      </c>
      <c r="I16" s="64"/>
      <c r="J16" s="64"/>
      <c r="K16" s="64"/>
      <c r="L16" s="64"/>
      <c r="M16" s="54">
        <v>1.4</v>
      </c>
      <c r="N16" s="54">
        <v>1.68</v>
      </c>
      <c r="O16" s="54">
        <v>2.23</v>
      </c>
      <c r="P16" s="54">
        <v>2.39</v>
      </c>
      <c r="Q16" s="54">
        <v>2.57</v>
      </c>
      <c r="R16" s="102">
        <f t="shared" ref="R16:AC16" si="1">SUM(R17:R29)</f>
        <v>0</v>
      </c>
      <c r="S16" s="102">
        <f t="shared" si="1"/>
        <v>0</v>
      </c>
      <c r="T16" s="102">
        <f t="shared" si="1"/>
        <v>0</v>
      </c>
      <c r="U16" s="102">
        <f t="shared" si="1"/>
        <v>0</v>
      </c>
      <c r="V16" s="102">
        <f t="shared" si="1"/>
        <v>0</v>
      </c>
      <c r="W16" s="102">
        <f t="shared" si="1"/>
        <v>0</v>
      </c>
      <c r="X16" s="102">
        <f t="shared" si="1"/>
        <v>0</v>
      </c>
      <c r="Y16" s="102">
        <f t="shared" si="1"/>
        <v>0</v>
      </c>
      <c r="Z16" s="102">
        <f t="shared" si="1"/>
        <v>0</v>
      </c>
      <c r="AA16" s="102">
        <f t="shared" si="1"/>
        <v>0</v>
      </c>
      <c r="AB16" s="102">
        <f t="shared" si="1"/>
        <v>0</v>
      </c>
      <c r="AC16" s="102">
        <f t="shared" si="1"/>
        <v>0</v>
      </c>
    </row>
    <row r="17" spans="1:29" ht="36" customHeight="1" x14ac:dyDescent="0.25">
      <c r="A17" s="13"/>
      <c r="B17" s="33">
        <v>2</v>
      </c>
      <c r="C17" s="34" t="s">
        <v>124</v>
      </c>
      <c r="D17" s="54">
        <f>D16</f>
        <v>18150.400000000001</v>
      </c>
      <c r="E17" s="54">
        <f>E16</f>
        <v>18790</v>
      </c>
      <c r="F17" s="54">
        <v>18508</v>
      </c>
      <c r="G17" s="51">
        <v>0.93</v>
      </c>
      <c r="H17" s="52">
        <v>1</v>
      </c>
      <c r="I17" s="52"/>
      <c r="J17" s="52"/>
      <c r="K17" s="52"/>
      <c r="L17" s="52"/>
      <c r="M17" s="54">
        <v>1.4</v>
      </c>
      <c r="N17" s="54">
        <v>1.68</v>
      </c>
      <c r="O17" s="54">
        <v>2.23</v>
      </c>
      <c r="P17" s="54">
        <v>2.39</v>
      </c>
      <c r="Q17" s="54">
        <v>2.57</v>
      </c>
      <c r="R17" s="48"/>
      <c r="S17" s="48">
        <f t="shared" ref="S17:S29" si="2">(R17*$F17*$G17*$H17*$M17*S$11)</f>
        <v>0</v>
      </c>
      <c r="T17" s="48"/>
      <c r="U17" s="48">
        <f t="shared" ref="U17:U29" si="3">(T17*$F17*$G17*$H17*$M17*U$11)</f>
        <v>0</v>
      </c>
      <c r="V17" s="48"/>
      <c r="W17" s="48">
        <f t="shared" ref="W17:W29" si="4">(V17*$F17*$G17*$H17*$M17*W$11)</f>
        <v>0</v>
      </c>
      <c r="X17" s="48"/>
      <c r="Y17" s="48">
        <f t="shared" ref="Y17:Y29" si="5">(X17*$F17*$G17*$H17*$M17*Y$11)</f>
        <v>0</v>
      </c>
      <c r="Z17" s="48"/>
      <c r="AA17" s="48">
        <f t="shared" ref="AA17:AA29" si="6">(Z17*$F17*$G17*$H17*$N17*AA$11)</f>
        <v>0</v>
      </c>
      <c r="AB17" s="12">
        <f t="shared" ref="AB17:AB29" si="7">SUM(R17,T17,V17,X17,Z17)</f>
        <v>0</v>
      </c>
      <c r="AC17" s="12">
        <f t="shared" ref="AC17:AC29" si="8">SUM(S17,U17,W17,Y17,AA17)</f>
        <v>0</v>
      </c>
    </row>
    <row r="18" spans="1:29" ht="38.25" customHeight="1" x14ac:dyDescent="0.25">
      <c r="A18" s="13"/>
      <c r="B18" s="33">
        <v>3</v>
      </c>
      <c r="C18" s="34" t="s">
        <v>125</v>
      </c>
      <c r="D18" s="54">
        <f t="shared" ref="D18:E33" si="9">D17</f>
        <v>18150.400000000001</v>
      </c>
      <c r="E18" s="54">
        <f t="shared" si="9"/>
        <v>18790</v>
      </c>
      <c r="F18" s="54">
        <v>18508</v>
      </c>
      <c r="G18" s="53">
        <v>0.28000000000000003</v>
      </c>
      <c r="H18" s="52">
        <v>1</v>
      </c>
      <c r="I18" s="52"/>
      <c r="J18" s="52"/>
      <c r="K18" s="52"/>
      <c r="L18" s="52"/>
      <c r="M18" s="54">
        <v>1.4</v>
      </c>
      <c r="N18" s="54">
        <v>1.68</v>
      </c>
      <c r="O18" s="54">
        <v>2.23</v>
      </c>
      <c r="P18" s="54">
        <v>2.39</v>
      </c>
      <c r="Q18" s="54">
        <v>2.57</v>
      </c>
      <c r="R18" s="48">
        <v>0</v>
      </c>
      <c r="S18" s="48">
        <f t="shared" si="2"/>
        <v>0</v>
      </c>
      <c r="T18" s="48"/>
      <c r="U18" s="48">
        <f t="shared" si="3"/>
        <v>0</v>
      </c>
      <c r="V18" s="48"/>
      <c r="W18" s="48">
        <f t="shared" si="4"/>
        <v>0</v>
      </c>
      <c r="X18" s="48"/>
      <c r="Y18" s="48">
        <f t="shared" si="5"/>
        <v>0</v>
      </c>
      <c r="Z18" s="48"/>
      <c r="AA18" s="48">
        <f t="shared" si="6"/>
        <v>0</v>
      </c>
      <c r="AB18" s="12">
        <f t="shared" si="7"/>
        <v>0</v>
      </c>
      <c r="AC18" s="12">
        <f t="shared" si="8"/>
        <v>0</v>
      </c>
    </row>
    <row r="19" spans="1:29" ht="32.25" customHeight="1" x14ac:dyDescent="0.25">
      <c r="A19" s="13"/>
      <c r="B19" s="33">
        <v>4</v>
      </c>
      <c r="C19" s="34" t="s">
        <v>126</v>
      </c>
      <c r="D19" s="54">
        <f t="shared" si="9"/>
        <v>18150.400000000001</v>
      </c>
      <c r="E19" s="54">
        <f t="shared" si="9"/>
        <v>18790</v>
      </c>
      <c r="F19" s="54">
        <v>18508</v>
      </c>
      <c r="G19" s="51">
        <v>0.98</v>
      </c>
      <c r="H19" s="52">
        <v>1</v>
      </c>
      <c r="I19" s="52"/>
      <c r="J19" s="52"/>
      <c r="K19" s="52"/>
      <c r="L19" s="52"/>
      <c r="M19" s="54">
        <v>1.4</v>
      </c>
      <c r="N19" s="54">
        <v>1.68</v>
      </c>
      <c r="O19" s="54">
        <v>2.23</v>
      </c>
      <c r="P19" s="54">
        <v>2.39</v>
      </c>
      <c r="Q19" s="54">
        <v>2.57</v>
      </c>
      <c r="R19" s="48">
        <v>0</v>
      </c>
      <c r="S19" s="48">
        <f t="shared" si="2"/>
        <v>0</v>
      </c>
      <c r="T19" s="48"/>
      <c r="U19" s="48">
        <f t="shared" si="3"/>
        <v>0</v>
      </c>
      <c r="V19" s="48"/>
      <c r="W19" s="48">
        <f t="shared" si="4"/>
        <v>0</v>
      </c>
      <c r="X19" s="48"/>
      <c r="Y19" s="48">
        <f t="shared" si="5"/>
        <v>0</v>
      </c>
      <c r="Z19" s="48"/>
      <c r="AA19" s="48">
        <f t="shared" si="6"/>
        <v>0</v>
      </c>
      <c r="AB19" s="12">
        <f t="shared" si="7"/>
        <v>0</v>
      </c>
      <c r="AC19" s="12">
        <f t="shared" si="8"/>
        <v>0</v>
      </c>
    </row>
    <row r="20" spans="1:29" x14ac:dyDescent="0.25">
      <c r="A20" s="13"/>
      <c r="B20" s="33">
        <v>5</v>
      </c>
      <c r="C20" s="34" t="s">
        <v>127</v>
      </c>
      <c r="D20" s="54">
        <f t="shared" si="9"/>
        <v>18150.400000000001</v>
      </c>
      <c r="E20" s="54">
        <f t="shared" si="9"/>
        <v>18790</v>
      </c>
      <c r="F20" s="54">
        <v>18508</v>
      </c>
      <c r="G20" s="54">
        <v>1.01</v>
      </c>
      <c r="H20" s="52">
        <v>1</v>
      </c>
      <c r="I20" s="52"/>
      <c r="J20" s="52"/>
      <c r="K20" s="52"/>
      <c r="L20" s="52"/>
      <c r="M20" s="54">
        <v>1.4</v>
      </c>
      <c r="N20" s="54">
        <v>1.68</v>
      </c>
      <c r="O20" s="54">
        <v>2.23</v>
      </c>
      <c r="P20" s="54">
        <v>2.39</v>
      </c>
      <c r="Q20" s="54">
        <v>2.57</v>
      </c>
      <c r="R20" s="48">
        <v>0</v>
      </c>
      <c r="S20" s="48">
        <f t="shared" si="2"/>
        <v>0</v>
      </c>
      <c r="T20" s="48"/>
      <c r="U20" s="48">
        <f t="shared" si="3"/>
        <v>0</v>
      </c>
      <c r="V20" s="48"/>
      <c r="W20" s="48">
        <f t="shared" si="4"/>
        <v>0</v>
      </c>
      <c r="X20" s="48"/>
      <c r="Y20" s="48">
        <f t="shared" si="5"/>
        <v>0</v>
      </c>
      <c r="Z20" s="48"/>
      <c r="AA20" s="48">
        <f t="shared" si="6"/>
        <v>0</v>
      </c>
      <c r="AB20" s="12">
        <f t="shared" si="7"/>
        <v>0</v>
      </c>
      <c r="AC20" s="12">
        <f t="shared" si="8"/>
        <v>0</v>
      </c>
    </row>
    <row r="21" spans="1:29" x14ac:dyDescent="0.25">
      <c r="A21" s="13"/>
      <c r="B21" s="33">
        <v>6</v>
      </c>
      <c r="C21" s="34" t="s">
        <v>128</v>
      </c>
      <c r="D21" s="54">
        <f t="shared" si="9"/>
        <v>18150.400000000001</v>
      </c>
      <c r="E21" s="54">
        <f t="shared" si="9"/>
        <v>18790</v>
      </c>
      <c r="F21" s="54">
        <v>18508</v>
      </c>
      <c r="G21" s="51">
        <v>0.74</v>
      </c>
      <c r="H21" s="52">
        <v>1</v>
      </c>
      <c r="I21" s="52"/>
      <c r="J21" s="52"/>
      <c r="K21" s="52"/>
      <c r="L21" s="52"/>
      <c r="M21" s="54">
        <v>1.4</v>
      </c>
      <c r="N21" s="54">
        <v>1.68</v>
      </c>
      <c r="O21" s="54">
        <v>2.23</v>
      </c>
      <c r="P21" s="54">
        <v>2.39</v>
      </c>
      <c r="Q21" s="54">
        <v>2.57</v>
      </c>
      <c r="R21" s="48">
        <v>0</v>
      </c>
      <c r="S21" s="48">
        <f t="shared" si="2"/>
        <v>0</v>
      </c>
      <c r="T21" s="48"/>
      <c r="U21" s="48">
        <f t="shared" si="3"/>
        <v>0</v>
      </c>
      <c r="V21" s="48"/>
      <c r="W21" s="48">
        <f t="shared" si="4"/>
        <v>0</v>
      </c>
      <c r="X21" s="48"/>
      <c r="Y21" s="48">
        <f t="shared" si="5"/>
        <v>0</v>
      </c>
      <c r="Z21" s="48"/>
      <c r="AA21" s="48">
        <f t="shared" si="6"/>
        <v>0</v>
      </c>
      <c r="AB21" s="12">
        <f t="shared" si="7"/>
        <v>0</v>
      </c>
      <c r="AC21" s="12">
        <f t="shared" si="8"/>
        <v>0</v>
      </c>
    </row>
    <row r="22" spans="1:29" ht="18" customHeight="1" x14ac:dyDescent="0.25">
      <c r="A22" s="13"/>
      <c r="B22" s="33">
        <v>7</v>
      </c>
      <c r="C22" s="34" t="s">
        <v>129</v>
      </c>
      <c r="D22" s="54">
        <f t="shared" si="9"/>
        <v>18150.400000000001</v>
      </c>
      <c r="E22" s="54">
        <f t="shared" si="9"/>
        <v>18790</v>
      </c>
      <c r="F22" s="54">
        <v>18508</v>
      </c>
      <c r="G22" s="51">
        <v>3.21</v>
      </c>
      <c r="H22" s="52">
        <v>1</v>
      </c>
      <c r="I22" s="52"/>
      <c r="J22" s="52"/>
      <c r="K22" s="52"/>
      <c r="L22" s="52"/>
      <c r="M22" s="54">
        <v>1.4</v>
      </c>
      <c r="N22" s="54">
        <v>1.68</v>
      </c>
      <c r="O22" s="54">
        <v>2.23</v>
      </c>
      <c r="P22" s="54">
        <v>2.39</v>
      </c>
      <c r="Q22" s="54">
        <v>2.57</v>
      </c>
      <c r="R22" s="48">
        <v>0</v>
      </c>
      <c r="S22" s="48">
        <f t="shared" si="2"/>
        <v>0</v>
      </c>
      <c r="T22" s="48"/>
      <c r="U22" s="48">
        <f t="shared" si="3"/>
        <v>0</v>
      </c>
      <c r="V22" s="48"/>
      <c r="W22" s="48">
        <f t="shared" si="4"/>
        <v>0</v>
      </c>
      <c r="X22" s="48"/>
      <c r="Y22" s="48">
        <f t="shared" si="5"/>
        <v>0</v>
      </c>
      <c r="Z22" s="48"/>
      <c r="AA22" s="48">
        <f t="shared" si="6"/>
        <v>0</v>
      </c>
      <c r="AB22" s="12">
        <f t="shared" si="7"/>
        <v>0</v>
      </c>
      <c r="AC22" s="12">
        <f t="shared" si="8"/>
        <v>0</v>
      </c>
    </row>
    <row r="23" spans="1:29" ht="30" x14ac:dyDescent="0.25">
      <c r="A23" s="13"/>
      <c r="B23" s="33">
        <v>8</v>
      </c>
      <c r="C23" s="34" t="s">
        <v>130</v>
      </c>
      <c r="D23" s="54">
        <f t="shared" si="9"/>
        <v>18150.400000000001</v>
      </c>
      <c r="E23" s="54">
        <f t="shared" si="9"/>
        <v>18790</v>
      </c>
      <c r="F23" s="54">
        <v>18508</v>
      </c>
      <c r="G23" s="51">
        <v>0.71</v>
      </c>
      <c r="H23" s="52">
        <v>1</v>
      </c>
      <c r="I23" s="52"/>
      <c r="J23" s="52"/>
      <c r="K23" s="52"/>
      <c r="L23" s="52"/>
      <c r="M23" s="54">
        <v>1.4</v>
      </c>
      <c r="N23" s="54">
        <v>1.68</v>
      </c>
      <c r="O23" s="54">
        <v>2.23</v>
      </c>
      <c r="P23" s="54">
        <v>2.39</v>
      </c>
      <c r="Q23" s="54">
        <v>2.57</v>
      </c>
      <c r="R23" s="48">
        <v>0</v>
      </c>
      <c r="S23" s="48">
        <f t="shared" si="2"/>
        <v>0</v>
      </c>
      <c r="T23" s="48"/>
      <c r="U23" s="48">
        <f t="shared" si="3"/>
        <v>0</v>
      </c>
      <c r="V23" s="48"/>
      <c r="W23" s="48">
        <f t="shared" si="4"/>
        <v>0</v>
      </c>
      <c r="X23" s="48"/>
      <c r="Y23" s="48">
        <f t="shared" si="5"/>
        <v>0</v>
      </c>
      <c r="Z23" s="48"/>
      <c r="AA23" s="48">
        <f t="shared" si="6"/>
        <v>0</v>
      </c>
      <c r="AB23" s="12">
        <f t="shared" si="7"/>
        <v>0</v>
      </c>
      <c r="AC23" s="12">
        <f t="shared" si="8"/>
        <v>0</v>
      </c>
    </row>
    <row r="24" spans="1:29" ht="60" x14ac:dyDescent="0.25">
      <c r="A24" s="13"/>
      <c r="B24" s="33">
        <v>9</v>
      </c>
      <c r="C24" s="34" t="s">
        <v>131</v>
      </c>
      <c r="D24" s="54">
        <f t="shared" si="9"/>
        <v>18150.400000000001</v>
      </c>
      <c r="E24" s="54">
        <f t="shared" si="9"/>
        <v>18790</v>
      </c>
      <c r="F24" s="54">
        <v>18508</v>
      </c>
      <c r="G24" s="51">
        <v>0.89</v>
      </c>
      <c r="H24" s="52">
        <v>1</v>
      </c>
      <c r="I24" s="52"/>
      <c r="J24" s="52"/>
      <c r="K24" s="52"/>
      <c r="L24" s="52"/>
      <c r="M24" s="54">
        <v>1.4</v>
      </c>
      <c r="N24" s="54">
        <v>1.68</v>
      </c>
      <c r="O24" s="54">
        <v>2.23</v>
      </c>
      <c r="P24" s="54">
        <v>2.39</v>
      </c>
      <c r="Q24" s="54">
        <v>2.57</v>
      </c>
      <c r="R24" s="48">
        <v>0</v>
      </c>
      <c r="S24" s="48">
        <f t="shared" si="2"/>
        <v>0</v>
      </c>
      <c r="T24" s="48"/>
      <c r="U24" s="48">
        <f t="shared" si="3"/>
        <v>0</v>
      </c>
      <c r="V24" s="48"/>
      <c r="W24" s="48">
        <f t="shared" si="4"/>
        <v>0</v>
      </c>
      <c r="X24" s="48"/>
      <c r="Y24" s="48">
        <f t="shared" si="5"/>
        <v>0</v>
      </c>
      <c r="Z24" s="48"/>
      <c r="AA24" s="48">
        <f t="shared" si="6"/>
        <v>0</v>
      </c>
      <c r="AB24" s="12">
        <f t="shared" si="7"/>
        <v>0</v>
      </c>
      <c r="AC24" s="12">
        <f t="shared" si="8"/>
        <v>0</v>
      </c>
    </row>
    <row r="25" spans="1:29" ht="30" x14ac:dyDescent="0.25">
      <c r="A25" s="13"/>
      <c r="B25" s="33">
        <v>10</v>
      </c>
      <c r="C25" s="34" t="s">
        <v>132</v>
      </c>
      <c r="D25" s="54">
        <f t="shared" si="9"/>
        <v>18150.400000000001</v>
      </c>
      <c r="E25" s="54">
        <f t="shared" si="9"/>
        <v>18790</v>
      </c>
      <c r="F25" s="54">
        <v>18508</v>
      </c>
      <c r="G25" s="51">
        <v>0.46</v>
      </c>
      <c r="H25" s="52">
        <v>1</v>
      </c>
      <c r="I25" s="52"/>
      <c r="J25" s="52"/>
      <c r="K25" s="52"/>
      <c r="L25" s="52"/>
      <c r="M25" s="54">
        <v>1.4</v>
      </c>
      <c r="N25" s="54">
        <v>1.68</v>
      </c>
      <c r="O25" s="54">
        <v>2.23</v>
      </c>
      <c r="P25" s="54">
        <v>2.39</v>
      </c>
      <c r="Q25" s="54">
        <v>2.57</v>
      </c>
      <c r="R25" s="48">
        <v>0</v>
      </c>
      <c r="S25" s="48">
        <f t="shared" si="2"/>
        <v>0</v>
      </c>
      <c r="T25" s="48"/>
      <c r="U25" s="48">
        <f t="shared" si="3"/>
        <v>0</v>
      </c>
      <c r="V25" s="48"/>
      <c r="W25" s="48">
        <f t="shared" si="4"/>
        <v>0</v>
      </c>
      <c r="X25" s="48"/>
      <c r="Y25" s="48">
        <f t="shared" si="5"/>
        <v>0</v>
      </c>
      <c r="Z25" s="48"/>
      <c r="AA25" s="48">
        <f t="shared" si="6"/>
        <v>0</v>
      </c>
      <c r="AB25" s="12">
        <f t="shared" si="7"/>
        <v>0</v>
      </c>
      <c r="AC25" s="12">
        <f t="shared" si="8"/>
        <v>0</v>
      </c>
    </row>
    <row r="26" spans="1:29" ht="30" x14ac:dyDescent="0.25">
      <c r="A26" s="13"/>
      <c r="B26" s="33">
        <v>11</v>
      </c>
      <c r="C26" s="34" t="s">
        <v>133</v>
      </c>
      <c r="D26" s="54">
        <f>D25</f>
        <v>18150.400000000001</v>
      </c>
      <c r="E26" s="54">
        <f>E25</f>
        <v>18790</v>
      </c>
      <c r="F26" s="54">
        <v>18508</v>
      </c>
      <c r="G26" s="54">
        <v>0.39</v>
      </c>
      <c r="H26" s="52">
        <v>1</v>
      </c>
      <c r="I26" s="52"/>
      <c r="J26" s="52"/>
      <c r="K26" s="52"/>
      <c r="L26" s="52"/>
      <c r="M26" s="54">
        <v>1.4</v>
      </c>
      <c r="N26" s="54">
        <v>1.68</v>
      </c>
      <c r="O26" s="54">
        <v>2.23</v>
      </c>
      <c r="P26" s="54">
        <v>2.39</v>
      </c>
      <c r="Q26" s="54">
        <v>2.57</v>
      </c>
      <c r="R26" s="48">
        <v>0</v>
      </c>
      <c r="S26" s="48">
        <f t="shared" si="2"/>
        <v>0</v>
      </c>
      <c r="T26" s="48"/>
      <c r="U26" s="48">
        <f t="shared" si="3"/>
        <v>0</v>
      </c>
      <c r="V26" s="48"/>
      <c r="W26" s="48">
        <f t="shared" si="4"/>
        <v>0</v>
      </c>
      <c r="X26" s="48"/>
      <c r="Y26" s="48">
        <f t="shared" si="5"/>
        <v>0</v>
      </c>
      <c r="Z26" s="48"/>
      <c r="AA26" s="48">
        <f t="shared" si="6"/>
        <v>0</v>
      </c>
      <c r="AB26" s="12">
        <f t="shared" si="7"/>
        <v>0</v>
      </c>
      <c r="AC26" s="12">
        <f t="shared" si="8"/>
        <v>0</v>
      </c>
    </row>
    <row r="27" spans="1:29" ht="30" x14ac:dyDescent="0.25">
      <c r="A27" s="13"/>
      <c r="B27" s="33">
        <v>12</v>
      </c>
      <c r="C27" s="34" t="s">
        <v>134</v>
      </c>
      <c r="D27" s="54">
        <f t="shared" si="9"/>
        <v>18150.400000000001</v>
      </c>
      <c r="E27" s="54">
        <f t="shared" si="9"/>
        <v>18790</v>
      </c>
      <c r="F27" s="54">
        <v>18508</v>
      </c>
      <c r="G27" s="54">
        <v>0.57999999999999996</v>
      </c>
      <c r="H27" s="52">
        <v>1</v>
      </c>
      <c r="I27" s="52"/>
      <c r="J27" s="52"/>
      <c r="K27" s="52"/>
      <c r="L27" s="52"/>
      <c r="M27" s="54">
        <v>1.4</v>
      </c>
      <c r="N27" s="54">
        <v>1.68</v>
      </c>
      <c r="O27" s="54">
        <v>2.23</v>
      </c>
      <c r="P27" s="54">
        <v>2.39</v>
      </c>
      <c r="Q27" s="54">
        <v>2.57</v>
      </c>
      <c r="R27" s="48">
        <v>0</v>
      </c>
      <c r="S27" s="48">
        <f t="shared" si="2"/>
        <v>0</v>
      </c>
      <c r="T27" s="48"/>
      <c r="U27" s="48">
        <f t="shared" si="3"/>
        <v>0</v>
      </c>
      <c r="V27" s="48"/>
      <c r="W27" s="48">
        <f t="shared" si="4"/>
        <v>0</v>
      </c>
      <c r="X27" s="48"/>
      <c r="Y27" s="48">
        <f t="shared" si="5"/>
        <v>0</v>
      </c>
      <c r="Z27" s="48"/>
      <c r="AA27" s="48">
        <f t="shared" si="6"/>
        <v>0</v>
      </c>
      <c r="AB27" s="12">
        <f t="shared" si="7"/>
        <v>0</v>
      </c>
      <c r="AC27" s="12">
        <f t="shared" si="8"/>
        <v>0</v>
      </c>
    </row>
    <row r="28" spans="1:29" ht="30" x14ac:dyDescent="0.25">
      <c r="A28" s="13"/>
      <c r="B28" s="33">
        <v>13</v>
      </c>
      <c r="C28" s="34" t="s">
        <v>135</v>
      </c>
      <c r="D28" s="54">
        <f t="shared" si="9"/>
        <v>18150.400000000001</v>
      </c>
      <c r="E28" s="54">
        <f t="shared" si="9"/>
        <v>18790</v>
      </c>
      <c r="F28" s="54">
        <v>18508</v>
      </c>
      <c r="G28" s="54">
        <v>1.17</v>
      </c>
      <c r="H28" s="52">
        <v>1</v>
      </c>
      <c r="I28" s="52"/>
      <c r="J28" s="52"/>
      <c r="K28" s="52"/>
      <c r="L28" s="52"/>
      <c r="M28" s="54">
        <v>1.4</v>
      </c>
      <c r="N28" s="54">
        <v>1.68</v>
      </c>
      <c r="O28" s="54">
        <v>2.23</v>
      </c>
      <c r="P28" s="54">
        <v>2.39</v>
      </c>
      <c r="Q28" s="54">
        <v>2.57</v>
      </c>
      <c r="R28" s="48">
        <v>0</v>
      </c>
      <c r="S28" s="48">
        <f t="shared" si="2"/>
        <v>0</v>
      </c>
      <c r="T28" s="48"/>
      <c r="U28" s="48">
        <f t="shared" si="3"/>
        <v>0</v>
      </c>
      <c r="V28" s="48"/>
      <c r="W28" s="48">
        <f t="shared" si="4"/>
        <v>0</v>
      </c>
      <c r="X28" s="48"/>
      <c r="Y28" s="48">
        <f t="shared" si="5"/>
        <v>0</v>
      </c>
      <c r="Z28" s="48"/>
      <c r="AA28" s="48">
        <f t="shared" si="6"/>
        <v>0</v>
      </c>
      <c r="AB28" s="12">
        <f t="shared" si="7"/>
        <v>0</v>
      </c>
      <c r="AC28" s="12">
        <f t="shared" si="8"/>
        <v>0</v>
      </c>
    </row>
    <row r="29" spans="1:29" ht="30" x14ac:dyDescent="0.25">
      <c r="A29" s="13"/>
      <c r="B29" s="33">
        <v>14</v>
      </c>
      <c r="C29" s="34" t="s">
        <v>136</v>
      </c>
      <c r="D29" s="54">
        <f t="shared" si="9"/>
        <v>18150.400000000001</v>
      </c>
      <c r="E29" s="54">
        <f t="shared" si="9"/>
        <v>18790</v>
      </c>
      <c r="F29" s="54">
        <v>18508</v>
      </c>
      <c r="G29" s="54">
        <v>2.2000000000000002</v>
      </c>
      <c r="H29" s="52">
        <v>1</v>
      </c>
      <c r="I29" s="52"/>
      <c r="J29" s="52"/>
      <c r="K29" s="52"/>
      <c r="L29" s="52"/>
      <c r="M29" s="54">
        <v>1.4</v>
      </c>
      <c r="N29" s="54">
        <v>1.68</v>
      </c>
      <c r="O29" s="54">
        <v>2.23</v>
      </c>
      <c r="P29" s="54">
        <v>2.39</v>
      </c>
      <c r="Q29" s="54">
        <v>2.57</v>
      </c>
      <c r="R29" s="48">
        <v>0</v>
      </c>
      <c r="S29" s="48">
        <f t="shared" si="2"/>
        <v>0</v>
      </c>
      <c r="T29" s="48"/>
      <c r="U29" s="48">
        <f t="shared" si="3"/>
        <v>0</v>
      </c>
      <c r="V29" s="48"/>
      <c r="W29" s="48">
        <f t="shared" si="4"/>
        <v>0</v>
      </c>
      <c r="X29" s="48"/>
      <c r="Y29" s="48">
        <f t="shared" si="5"/>
        <v>0</v>
      </c>
      <c r="Z29" s="48"/>
      <c r="AA29" s="48">
        <f t="shared" si="6"/>
        <v>0</v>
      </c>
      <c r="AB29" s="12">
        <f t="shared" si="7"/>
        <v>0</v>
      </c>
      <c r="AC29" s="12">
        <f t="shared" si="8"/>
        <v>0</v>
      </c>
    </row>
    <row r="30" spans="1:29" x14ac:dyDescent="0.25">
      <c r="A30" s="101">
        <v>3</v>
      </c>
      <c r="B30" s="38"/>
      <c r="C30" s="39" t="s">
        <v>6</v>
      </c>
      <c r="D30" s="54">
        <f t="shared" si="9"/>
        <v>18150.400000000001</v>
      </c>
      <c r="E30" s="54">
        <f t="shared" si="9"/>
        <v>18790</v>
      </c>
      <c r="F30" s="54">
        <v>18508</v>
      </c>
      <c r="G30" s="67">
        <v>0.34</v>
      </c>
      <c r="H30" s="52">
        <v>1</v>
      </c>
      <c r="I30" s="52"/>
      <c r="J30" s="52"/>
      <c r="K30" s="52"/>
      <c r="L30" s="52"/>
      <c r="M30" s="54">
        <v>1.4</v>
      </c>
      <c r="N30" s="54">
        <v>1.68</v>
      </c>
      <c r="O30" s="54">
        <v>2.23</v>
      </c>
      <c r="P30" s="54">
        <v>2.39</v>
      </c>
      <c r="Q30" s="54">
        <v>2.57</v>
      </c>
      <c r="R30" s="102">
        <f t="shared" ref="R30:AC30" si="10">R31+R32</f>
        <v>0</v>
      </c>
      <c r="S30" s="102">
        <f t="shared" si="10"/>
        <v>0</v>
      </c>
      <c r="T30" s="102">
        <f t="shared" si="10"/>
        <v>0</v>
      </c>
      <c r="U30" s="102">
        <f t="shared" si="10"/>
        <v>0</v>
      </c>
      <c r="V30" s="102">
        <f t="shared" si="10"/>
        <v>0</v>
      </c>
      <c r="W30" s="102">
        <f t="shared" si="10"/>
        <v>0</v>
      </c>
      <c r="X30" s="102">
        <f t="shared" si="10"/>
        <v>0</v>
      </c>
      <c r="Y30" s="102">
        <f t="shared" si="10"/>
        <v>0</v>
      </c>
      <c r="Z30" s="102">
        <f t="shared" si="10"/>
        <v>2</v>
      </c>
      <c r="AA30" s="102">
        <f t="shared" si="10"/>
        <v>17697.142310400002</v>
      </c>
      <c r="AB30" s="102">
        <f t="shared" si="10"/>
        <v>2</v>
      </c>
      <c r="AC30" s="102">
        <f t="shared" si="10"/>
        <v>17697.142310400002</v>
      </c>
    </row>
    <row r="31" spans="1:29" ht="30" x14ac:dyDescent="0.25">
      <c r="A31" s="13"/>
      <c r="B31" s="33">
        <v>15</v>
      </c>
      <c r="C31" s="34" t="s">
        <v>137</v>
      </c>
      <c r="D31" s="54">
        <f t="shared" si="9"/>
        <v>18150.400000000001</v>
      </c>
      <c r="E31" s="54">
        <f t="shared" si="9"/>
        <v>18790</v>
      </c>
      <c r="F31" s="54">
        <v>18508</v>
      </c>
      <c r="G31" s="54">
        <v>1.1499999999999999</v>
      </c>
      <c r="H31" s="52">
        <v>1</v>
      </c>
      <c r="I31" s="52"/>
      <c r="J31" s="52"/>
      <c r="K31" s="52"/>
      <c r="L31" s="52"/>
      <c r="M31" s="54">
        <v>1.4</v>
      </c>
      <c r="N31" s="54">
        <v>1.68</v>
      </c>
      <c r="O31" s="54">
        <v>2.23</v>
      </c>
      <c r="P31" s="54">
        <v>2.39</v>
      </c>
      <c r="Q31" s="54">
        <v>2.57</v>
      </c>
      <c r="R31" s="48">
        <v>0</v>
      </c>
      <c r="S31" s="48">
        <f>(R31*$F31*$G31*$H31*$M31*S$11)</f>
        <v>0</v>
      </c>
      <c r="T31" s="48"/>
      <c r="U31" s="48">
        <f t="shared" ref="U31:U32" si="11">(T31*$F31*$G31*$H31*$M31*U$11)</f>
        <v>0</v>
      </c>
      <c r="V31" s="48"/>
      <c r="W31" s="48">
        <f t="shared" ref="W31:W32" si="12">(V31*$F31*$G31*$H31*$M31*W$11)</f>
        <v>0</v>
      </c>
      <c r="X31" s="48"/>
      <c r="Y31" s="48">
        <f t="shared" ref="Y31:Y32" si="13">(X31*$F31*$G31*$H31*$M31*Y$11)</f>
        <v>0</v>
      </c>
      <c r="Z31" s="48"/>
      <c r="AA31" s="48">
        <f>(Z31*$F31*$G31*$H31*$N31*AA$11)</f>
        <v>0</v>
      </c>
      <c r="AB31" s="12">
        <f t="shared" ref="AB31:AB32" si="14">SUM(R31,T31,V31,X31,Z31)</f>
        <v>0</v>
      </c>
      <c r="AC31" s="12">
        <f t="shared" ref="AC31:AC32" si="15">SUM(S31,U31,W31,Y31,AA31)</f>
        <v>0</v>
      </c>
    </row>
    <row r="32" spans="1:29" ht="30" x14ac:dyDescent="0.25">
      <c r="A32" s="13"/>
      <c r="B32" s="33">
        <v>16</v>
      </c>
      <c r="C32" s="34" t="s">
        <v>7</v>
      </c>
      <c r="D32" s="54">
        <f t="shared" si="9"/>
        <v>18150.400000000001</v>
      </c>
      <c r="E32" s="54">
        <f t="shared" si="9"/>
        <v>18790</v>
      </c>
      <c r="F32" s="54">
        <v>18508</v>
      </c>
      <c r="G32" s="51">
        <v>0.27</v>
      </c>
      <c r="H32" s="52">
        <v>1</v>
      </c>
      <c r="I32" s="52"/>
      <c r="J32" s="52"/>
      <c r="K32" s="52"/>
      <c r="L32" s="52"/>
      <c r="M32" s="54">
        <v>1.4</v>
      </c>
      <c r="N32" s="54">
        <v>1.68</v>
      </c>
      <c r="O32" s="54">
        <v>2.23</v>
      </c>
      <c r="P32" s="54">
        <v>2.39</v>
      </c>
      <c r="Q32" s="54">
        <v>2.57</v>
      </c>
      <c r="R32" s="48"/>
      <c r="S32" s="48">
        <f>(R32*$F32*$G32*$H32*$M32*S$11)</f>
        <v>0</v>
      </c>
      <c r="T32" s="48"/>
      <c r="U32" s="48">
        <f t="shared" si="11"/>
        <v>0</v>
      </c>
      <c r="V32" s="48"/>
      <c r="W32" s="48">
        <f t="shared" si="12"/>
        <v>0</v>
      </c>
      <c r="X32" s="48"/>
      <c r="Y32" s="48">
        <f t="shared" si="13"/>
        <v>0</v>
      </c>
      <c r="Z32" s="48">
        <v>2</v>
      </c>
      <c r="AA32" s="48">
        <f>(Z32*$F32*$G32*$H32*$N32*AA$11)</f>
        <v>17697.142310400002</v>
      </c>
      <c r="AB32" s="12">
        <f t="shared" si="14"/>
        <v>2</v>
      </c>
      <c r="AC32" s="12">
        <f t="shared" si="15"/>
        <v>17697.142310400002</v>
      </c>
    </row>
    <row r="33" spans="1:29" x14ac:dyDescent="0.25">
      <c r="A33" s="101">
        <v>4</v>
      </c>
      <c r="B33" s="38"/>
      <c r="C33" s="39" t="s">
        <v>8</v>
      </c>
      <c r="D33" s="54">
        <f t="shared" si="9"/>
        <v>18150.400000000001</v>
      </c>
      <c r="E33" s="54">
        <f t="shared" si="9"/>
        <v>18790</v>
      </c>
      <c r="F33" s="54">
        <v>18508</v>
      </c>
      <c r="G33" s="67">
        <v>1.04</v>
      </c>
      <c r="H33" s="52">
        <v>1</v>
      </c>
      <c r="I33" s="52"/>
      <c r="J33" s="52"/>
      <c r="K33" s="52"/>
      <c r="L33" s="52"/>
      <c r="M33" s="54">
        <v>1.4</v>
      </c>
      <c r="N33" s="54">
        <v>1.68</v>
      </c>
      <c r="O33" s="54">
        <v>2.23</v>
      </c>
      <c r="P33" s="54">
        <v>2.39</v>
      </c>
      <c r="Q33" s="54">
        <v>2.57</v>
      </c>
      <c r="R33" s="102">
        <f t="shared" ref="R33:AC33" si="16">SUM(R34:R38)</f>
        <v>0</v>
      </c>
      <c r="S33" s="102">
        <f t="shared" si="16"/>
        <v>0</v>
      </c>
      <c r="T33" s="102">
        <f t="shared" si="16"/>
        <v>0</v>
      </c>
      <c r="U33" s="102">
        <f t="shared" si="16"/>
        <v>0</v>
      </c>
      <c r="V33" s="102">
        <f t="shared" si="16"/>
        <v>0</v>
      </c>
      <c r="W33" s="102">
        <f t="shared" si="16"/>
        <v>0</v>
      </c>
      <c r="X33" s="102">
        <f t="shared" si="16"/>
        <v>0</v>
      </c>
      <c r="Y33" s="102">
        <f t="shared" si="16"/>
        <v>0</v>
      </c>
      <c r="Z33" s="102">
        <f t="shared" si="16"/>
        <v>9</v>
      </c>
      <c r="AA33" s="102">
        <f t="shared" si="16"/>
        <v>293418.84337919997</v>
      </c>
      <c r="AB33" s="102">
        <f t="shared" si="16"/>
        <v>9</v>
      </c>
      <c r="AC33" s="102">
        <f t="shared" si="16"/>
        <v>293418.84337919997</v>
      </c>
    </row>
    <row r="34" spans="1:29" ht="36" customHeight="1" x14ac:dyDescent="0.25">
      <c r="A34" s="13"/>
      <c r="B34" s="33">
        <v>17</v>
      </c>
      <c r="C34" s="34" t="s">
        <v>9</v>
      </c>
      <c r="D34" s="54">
        <f t="shared" ref="D34:E49" si="17">D33</f>
        <v>18150.400000000001</v>
      </c>
      <c r="E34" s="54">
        <f t="shared" si="17"/>
        <v>18790</v>
      </c>
      <c r="F34" s="54">
        <v>18508</v>
      </c>
      <c r="G34" s="54">
        <v>0.89</v>
      </c>
      <c r="H34" s="52">
        <v>1</v>
      </c>
      <c r="I34" s="52"/>
      <c r="J34" s="52"/>
      <c r="K34" s="52"/>
      <c r="L34" s="52"/>
      <c r="M34" s="54">
        <v>1.4</v>
      </c>
      <c r="N34" s="54">
        <v>1.68</v>
      </c>
      <c r="O34" s="54">
        <v>2.23</v>
      </c>
      <c r="P34" s="54">
        <v>2.39</v>
      </c>
      <c r="Q34" s="54">
        <v>2.57</v>
      </c>
      <c r="R34" s="48">
        <v>0</v>
      </c>
      <c r="S34" s="48">
        <f>(R34*$F34*$G34*$H34*$M34)</f>
        <v>0</v>
      </c>
      <c r="T34" s="48"/>
      <c r="U34" s="48">
        <f>(T34*$F34*$G34*$H34*$M34)</f>
        <v>0</v>
      </c>
      <c r="V34" s="48"/>
      <c r="W34" s="48">
        <f>(V34*$F34*$G34*$H34*$M34)</f>
        <v>0</v>
      </c>
      <c r="X34" s="48"/>
      <c r="Y34" s="48">
        <f>(X34*$F34*$G34*$H34*$M34)</f>
        <v>0</v>
      </c>
      <c r="Z34" s="48">
        <v>3</v>
      </c>
      <c r="AA34" s="48">
        <f>(Z34*$F34*$G34*$H34*$N34)</f>
        <v>83019.484799999991</v>
      </c>
      <c r="AB34" s="12">
        <f t="shared" ref="AB34:AB38" si="18">SUM(R34,T34,V34,X34,Z34)</f>
        <v>3</v>
      </c>
      <c r="AC34" s="12">
        <f t="shared" ref="AC34:AC38" si="19">SUM(S34,U34,W34,Y34,AA34)</f>
        <v>83019.484799999991</v>
      </c>
    </row>
    <row r="35" spans="1:29" x14ac:dyDescent="0.25">
      <c r="A35" s="13"/>
      <c r="B35" s="33">
        <v>18</v>
      </c>
      <c r="C35" s="34" t="s">
        <v>138</v>
      </c>
      <c r="D35" s="54">
        <f t="shared" si="17"/>
        <v>18150.400000000001</v>
      </c>
      <c r="E35" s="54">
        <f t="shared" si="17"/>
        <v>18790</v>
      </c>
      <c r="F35" s="54">
        <v>18508</v>
      </c>
      <c r="G35" s="51">
        <v>2.0099999999999998</v>
      </c>
      <c r="H35" s="52">
        <v>1</v>
      </c>
      <c r="I35" s="52"/>
      <c r="J35" s="52"/>
      <c r="K35" s="52"/>
      <c r="L35" s="52"/>
      <c r="M35" s="54">
        <v>1.4</v>
      </c>
      <c r="N35" s="54">
        <v>1.68</v>
      </c>
      <c r="O35" s="54">
        <v>2.23</v>
      </c>
      <c r="P35" s="54">
        <v>2.39</v>
      </c>
      <c r="Q35" s="54">
        <v>2.57</v>
      </c>
      <c r="R35" s="48">
        <v>0</v>
      </c>
      <c r="S35" s="48">
        <f>(R35*$F35*$G35*$H35*$M35*S$11)</f>
        <v>0</v>
      </c>
      <c r="T35" s="48"/>
      <c r="U35" s="48">
        <f t="shared" ref="U35:U38" si="20">(T35*$F35*$G35*$H35*$M35*U$11)</f>
        <v>0</v>
      </c>
      <c r="V35" s="48"/>
      <c r="W35" s="48">
        <f t="shared" ref="W35:W38" si="21">(V35*$F35*$G35*$H35*$M35*W$11)</f>
        <v>0</v>
      </c>
      <c r="X35" s="48"/>
      <c r="Y35" s="48">
        <f t="shared" ref="Y35:Y38" si="22">(X35*$F35*$G35*$H35*$M35*Y$11)</f>
        <v>0</v>
      </c>
      <c r="Z35" s="48"/>
      <c r="AA35" s="48">
        <f t="shared" ref="AA35:AA98" si="23">(Z35*$F35*$G35*$H35*$N35*AA$11)</f>
        <v>0</v>
      </c>
      <c r="AB35" s="12">
        <f t="shared" si="18"/>
        <v>0</v>
      </c>
      <c r="AC35" s="12">
        <f t="shared" si="19"/>
        <v>0</v>
      </c>
    </row>
    <row r="36" spans="1:29" x14ac:dyDescent="0.25">
      <c r="A36" s="13"/>
      <c r="B36" s="33">
        <v>19</v>
      </c>
      <c r="C36" s="34" t="s">
        <v>139</v>
      </c>
      <c r="D36" s="54">
        <f t="shared" si="17"/>
        <v>18150.400000000001</v>
      </c>
      <c r="E36" s="54">
        <f t="shared" si="17"/>
        <v>18790</v>
      </c>
      <c r="F36" s="54">
        <v>18508</v>
      </c>
      <c r="G36" s="51">
        <v>0.86</v>
      </c>
      <c r="H36" s="52">
        <v>1</v>
      </c>
      <c r="I36" s="52"/>
      <c r="J36" s="52"/>
      <c r="K36" s="52"/>
      <c r="L36" s="52"/>
      <c r="M36" s="54">
        <v>1.4</v>
      </c>
      <c r="N36" s="54">
        <v>1.68</v>
      </c>
      <c r="O36" s="54">
        <v>2.23</v>
      </c>
      <c r="P36" s="54">
        <v>2.39</v>
      </c>
      <c r="Q36" s="54">
        <v>2.57</v>
      </c>
      <c r="R36" s="48">
        <v>0</v>
      </c>
      <c r="S36" s="48">
        <f>(R36*$F36*$G36*$H36*$M36*S$11)</f>
        <v>0</v>
      </c>
      <c r="T36" s="48"/>
      <c r="U36" s="48">
        <f t="shared" si="20"/>
        <v>0</v>
      </c>
      <c r="V36" s="48"/>
      <c r="W36" s="48">
        <f t="shared" si="21"/>
        <v>0</v>
      </c>
      <c r="X36" s="48"/>
      <c r="Y36" s="48">
        <f t="shared" si="22"/>
        <v>0</v>
      </c>
      <c r="Z36" s="48"/>
      <c r="AA36" s="48">
        <f t="shared" si="23"/>
        <v>0</v>
      </c>
      <c r="AB36" s="12">
        <f t="shared" si="18"/>
        <v>0</v>
      </c>
      <c r="AC36" s="12">
        <f t="shared" si="19"/>
        <v>0</v>
      </c>
    </row>
    <row r="37" spans="1:29" x14ac:dyDescent="0.25">
      <c r="A37" s="13"/>
      <c r="B37" s="33">
        <v>20</v>
      </c>
      <c r="C37" s="34" t="s">
        <v>10</v>
      </c>
      <c r="D37" s="54">
        <f t="shared" si="17"/>
        <v>18150.400000000001</v>
      </c>
      <c r="E37" s="54">
        <f t="shared" si="17"/>
        <v>18790</v>
      </c>
      <c r="F37" s="54">
        <v>18508</v>
      </c>
      <c r="G37" s="51">
        <v>1.21</v>
      </c>
      <c r="H37" s="52">
        <v>1</v>
      </c>
      <c r="I37" s="52"/>
      <c r="J37" s="52"/>
      <c r="K37" s="52"/>
      <c r="L37" s="52"/>
      <c r="M37" s="54">
        <v>1.4</v>
      </c>
      <c r="N37" s="54">
        <v>1.68</v>
      </c>
      <c r="O37" s="54">
        <v>2.23</v>
      </c>
      <c r="P37" s="54">
        <v>2.39</v>
      </c>
      <c r="Q37" s="54">
        <v>2.57</v>
      </c>
      <c r="R37" s="48"/>
      <c r="S37" s="48">
        <f>(R37*$F37*$G37*$H37*$M37*S$11)</f>
        <v>0</v>
      </c>
      <c r="T37" s="48"/>
      <c r="U37" s="48">
        <f t="shared" si="20"/>
        <v>0</v>
      </c>
      <c r="V37" s="48"/>
      <c r="W37" s="48">
        <f t="shared" si="21"/>
        <v>0</v>
      </c>
      <c r="X37" s="48"/>
      <c r="Y37" s="48">
        <f t="shared" si="22"/>
        <v>0</v>
      </c>
      <c r="Z37" s="48">
        <v>3</v>
      </c>
      <c r="AA37" s="48">
        <f t="shared" si="23"/>
        <v>118964.12330879999</v>
      </c>
      <c r="AB37" s="12">
        <f t="shared" si="18"/>
        <v>3</v>
      </c>
      <c r="AC37" s="12">
        <f t="shared" si="19"/>
        <v>118964.12330879999</v>
      </c>
    </row>
    <row r="38" spans="1:29" ht="20.25" customHeight="1" x14ac:dyDescent="0.25">
      <c r="A38" s="13"/>
      <c r="B38" s="33">
        <v>21</v>
      </c>
      <c r="C38" s="34" t="s">
        <v>11</v>
      </c>
      <c r="D38" s="54">
        <f t="shared" si="17"/>
        <v>18150.400000000001</v>
      </c>
      <c r="E38" s="54">
        <f t="shared" si="17"/>
        <v>18790</v>
      </c>
      <c r="F38" s="54">
        <v>18508</v>
      </c>
      <c r="G38" s="51">
        <v>0.93</v>
      </c>
      <c r="H38" s="52">
        <v>1</v>
      </c>
      <c r="I38" s="52"/>
      <c r="J38" s="52"/>
      <c r="K38" s="52"/>
      <c r="L38" s="52"/>
      <c r="M38" s="54">
        <v>1.4</v>
      </c>
      <c r="N38" s="54">
        <v>1.68</v>
      </c>
      <c r="O38" s="54">
        <v>2.23</v>
      </c>
      <c r="P38" s="54">
        <v>2.39</v>
      </c>
      <c r="Q38" s="54">
        <v>2.57</v>
      </c>
      <c r="R38" s="48"/>
      <c r="S38" s="48">
        <f>(R38*$F38*$G38*$H38*$M38*S$11)</f>
        <v>0</v>
      </c>
      <c r="T38" s="48"/>
      <c r="U38" s="48">
        <f t="shared" si="20"/>
        <v>0</v>
      </c>
      <c r="V38" s="48"/>
      <c r="W38" s="48">
        <f t="shared" si="21"/>
        <v>0</v>
      </c>
      <c r="X38" s="48"/>
      <c r="Y38" s="48">
        <f t="shared" si="22"/>
        <v>0</v>
      </c>
      <c r="Z38" s="48">
        <v>3</v>
      </c>
      <c r="AA38" s="48">
        <f t="shared" si="23"/>
        <v>91435.235270400008</v>
      </c>
      <c r="AB38" s="12">
        <f t="shared" si="18"/>
        <v>3</v>
      </c>
      <c r="AC38" s="12">
        <f t="shared" si="19"/>
        <v>91435.235270400008</v>
      </c>
    </row>
    <row r="39" spans="1:29" x14ac:dyDescent="0.25">
      <c r="A39" s="101">
        <v>5</v>
      </c>
      <c r="B39" s="38"/>
      <c r="C39" s="39" t="s">
        <v>12</v>
      </c>
      <c r="D39" s="54">
        <f t="shared" si="17"/>
        <v>18150.400000000001</v>
      </c>
      <c r="E39" s="54">
        <f t="shared" si="17"/>
        <v>18790</v>
      </c>
      <c r="F39" s="54">
        <v>18508</v>
      </c>
      <c r="G39" s="67">
        <v>1.37</v>
      </c>
      <c r="H39" s="52">
        <v>1</v>
      </c>
      <c r="I39" s="52"/>
      <c r="J39" s="52"/>
      <c r="K39" s="52"/>
      <c r="L39" s="52"/>
      <c r="M39" s="54">
        <v>1.4</v>
      </c>
      <c r="N39" s="54">
        <v>1.68</v>
      </c>
      <c r="O39" s="54">
        <v>2.23</v>
      </c>
      <c r="P39" s="54">
        <v>2.39</v>
      </c>
      <c r="Q39" s="54">
        <v>2.57</v>
      </c>
      <c r="R39" s="102">
        <f t="shared" ref="R39:AC39" si="24">SUM(R40:R44)</f>
        <v>0</v>
      </c>
      <c r="S39" s="102">
        <f t="shared" si="24"/>
        <v>0</v>
      </c>
      <c r="T39" s="102">
        <f t="shared" si="24"/>
        <v>0</v>
      </c>
      <c r="U39" s="102">
        <f t="shared" si="24"/>
        <v>0</v>
      </c>
      <c r="V39" s="102">
        <f t="shared" si="24"/>
        <v>0</v>
      </c>
      <c r="W39" s="102">
        <f t="shared" si="24"/>
        <v>0</v>
      </c>
      <c r="X39" s="102">
        <f t="shared" si="24"/>
        <v>0</v>
      </c>
      <c r="Y39" s="102">
        <f t="shared" si="24"/>
        <v>0</v>
      </c>
      <c r="Z39" s="102">
        <f t="shared" si="24"/>
        <v>2</v>
      </c>
      <c r="AA39" s="102">
        <f t="shared" si="24"/>
        <v>73410.368102400011</v>
      </c>
      <c r="AB39" s="102">
        <f t="shared" si="24"/>
        <v>2</v>
      </c>
      <c r="AC39" s="102">
        <f t="shared" si="24"/>
        <v>73410.368102400011</v>
      </c>
    </row>
    <row r="40" spans="1:29" x14ac:dyDescent="0.25">
      <c r="A40" s="13"/>
      <c r="B40" s="33">
        <v>22</v>
      </c>
      <c r="C40" s="34" t="s">
        <v>13</v>
      </c>
      <c r="D40" s="54">
        <f t="shared" si="17"/>
        <v>18150.400000000001</v>
      </c>
      <c r="E40" s="54">
        <f t="shared" si="17"/>
        <v>18790</v>
      </c>
      <c r="F40" s="54">
        <v>18508</v>
      </c>
      <c r="G40" s="51">
        <v>1.1200000000000001</v>
      </c>
      <c r="H40" s="52">
        <v>1</v>
      </c>
      <c r="I40" s="52"/>
      <c r="J40" s="52"/>
      <c r="K40" s="52"/>
      <c r="L40" s="52"/>
      <c r="M40" s="54">
        <v>1.4</v>
      </c>
      <c r="N40" s="54">
        <v>1.68</v>
      </c>
      <c r="O40" s="54">
        <v>2.23</v>
      </c>
      <c r="P40" s="54">
        <v>2.39</v>
      </c>
      <c r="Q40" s="54">
        <v>2.57</v>
      </c>
      <c r="R40" s="48">
        <v>0</v>
      </c>
      <c r="S40" s="48">
        <f>(R40*$F40*$G40*$H40*$M40*S$11)</f>
        <v>0</v>
      </c>
      <c r="T40" s="48"/>
      <c r="U40" s="48">
        <f t="shared" ref="U40:U44" si="25">(T40*$F40*$G40*$H40*$M40*U$11)</f>
        <v>0</v>
      </c>
      <c r="V40" s="48"/>
      <c r="W40" s="48">
        <f t="shared" ref="W40:W44" si="26">(V40*$F40*$G40*$H40*$M40*W$11)</f>
        <v>0</v>
      </c>
      <c r="X40" s="48"/>
      <c r="Y40" s="48">
        <f t="shared" ref="Y40:Y44" si="27">(X40*$F40*$G40*$H40*$M40*Y$11)</f>
        <v>0</v>
      </c>
      <c r="Z40" s="48">
        <v>2</v>
      </c>
      <c r="AA40" s="48">
        <f t="shared" si="23"/>
        <v>73410.368102400011</v>
      </c>
      <c r="AB40" s="12">
        <f t="shared" ref="AB40:AB44" si="28">SUM(R40,T40,V40,X40,Z40)</f>
        <v>2</v>
      </c>
      <c r="AC40" s="12">
        <f t="shared" ref="AC40:AC44" si="29">SUM(S40,U40,W40,Y40,AA40)</f>
        <v>73410.368102400011</v>
      </c>
    </row>
    <row r="41" spans="1:29" x14ac:dyDescent="0.25">
      <c r="A41" s="13"/>
      <c r="B41" s="33">
        <v>23</v>
      </c>
      <c r="C41" s="34" t="s">
        <v>140</v>
      </c>
      <c r="D41" s="54">
        <f t="shared" si="17"/>
        <v>18150.400000000001</v>
      </c>
      <c r="E41" s="54">
        <f t="shared" si="17"/>
        <v>18790</v>
      </c>
      <c r="F41" s="54">
        <v>18508</v>
      </c>
      <c r="G41" s="51">
        <v>1.49</v>
      </c>
      <c r="H41" s="52">
        <v>1</v>
      </c>
      <c r="I41" s="52"/>
      <c r="J41" s="52"/>
      <c r="K41" s="52"/>
      <c r="L41" s="52"/>
      <c r="M41" s="54">
        <v>1.4</v>
      </c>
      <c r="N41" s="54">
        <v>1.68</v>
      </c>
      <c r="O41" s="54">
        <v>2.23</v>
      </c>
      <c r="P41" s="54">
        <v>2.39</v>
      </c>
      <c r="Q41" s="54">
        <v>2.57</v>
      </c>
      <c r="R41" s="48"/>
      <c r="S41" s="48">
        <f>(R41*$F41*$G41*$H41*$M41*S$11)</f>
        <v>0</v>
      </c>
      <c r="T41" s="48"/>
      <c r="U41" s="48">
        <f t="shared" si="25"/>
        <v>0</v>
      </c>
      <c r="V41" s="48"/>
      <c r="W41" s="48">
        <f t="shared" si="26"/>
        <v>0</v>
      </c>
      <c r="X41" s="48"/>
      <c r="Y41" s="48">
        <f t="shared" si="27"/>
        <v>0</v>
      </c>
      <c r="Z41" s="48"/>
      <c r="AA41" s="48">
        <f t="shared" si="23"/>
        <v>0</v>
      </c>
      <c r="AB41" s="12">
        <f t="shared" si="28"/>
        <v>0</v>
      </c>
      <c r="AC41" s="12">
        <f t="shared" si="29"/>
        <v>0</v>
      </c>
    </row>
    <row r="42" spans="1:29" x14ac:dyDescent="0.25">
      <c r="A42" s="13"/>
      <c r="B42" s="33">
        <v>24</v>
      </c>
      <c r="C42" s="34" t="s">
        <v>141</v>
      </c>
      <c r="D42" s="54">
        <f t="shared" si="17"/>
        <v>18150.400000000001</v>
      </c>
      <c r="E42" s="54">
        <f t="shared" si="17"/>
        <v>18790</v>
      </c>
      <c r="F42" s="54">
        <v>18508</v>
      </c>
      <c r="G42" s="51">
        <v>5.32</v>
      </c>
      <c r="H42" s="52">
        <v>1</v>
      </c>
      <c r="I42" s="52"/>
      <c r="J42" s="52"/>
      <c r="K42" s="52"/>
      <c r="L42" s="52"/>
      <c r="M42" s="54">
        <v>1.4</v>
      </c>
      <c r="N42" s="54">
        <v>1.68</v>
      </c>
      <c r="O42" s="54">
        <v>2.23</v>
      </c>
      <c r="P42" s="54">
        <v>2.39</v>
      </c>
      <c r="Q42" s="54">
        <v>2.57</v>
      </c>
      <c r="R42" s="48"/>
      <c r="S42" s="48">
        <f>(R42*$F42*$G42*$H42*$M42*S$11)</f>
        <v>0</v>
      </c>
      <c r="T42" s="48"/>
      <c r="U42" s="48">
        <f t="shared" si="25"/>
        <v>0</v>
      </c>
      <c r="V42" s="48"/>
      <c r="W42" s="48">
        <f t="shared" si="26"/>
        <v>0</v>
      </c>
      <c r="X42" s="48"/>
      <c r="Y42" s="48">
        <f t="shared" si="27"/>
        <v>0</v>
      </c>
      <c r="Z42" s="48"/>
      <c r="AA42" s="48">
        <f t="shared" si="23"/>
        <v>0</v>
      </c>
      <c r="AB42" s="12">
        <f t="shared" si="28"/>
        <v>0</v>
      </c>
      <c r="AC42" s="12">
        <f t="shared" si="29"/>
        <v>0</v>
      </c>
    </row>
    <row r="43" spans="1:29" x14ac:dyDescent="0.25">
      <c r="A43" s="13"/>
      <c r="B43" s="33">
        <v>25</v>
      </c>
      <c r="C43" s="34" t="s">
        <v>142</v>
      </c>
      <c r="D43" s="54">
        <f t="shared" si="17"/>
        <v>18150.400000000001</v>
      </c>
      <c r="E43" s="54">
        <f t="shared" si="17"/>
        <v>18790</v>
      </c>
      <c r="F43" s="54">
        <v>18508</v>
      </c>
      <c r="G43" s="51">
        <v>1.04</v>
      </c>
      <c r="H43" s="52">
        <v>1</v>
      </c>
      <c r="I43" s="52"/>
      <c r="J43" s="52"/>
      <c r="K43" s="52"/>
      <c r="L43" s="52"/>
      <c r="M43" s="54">
        <v>1.4</v>
      </c>
      <c r="N43" s="54">
        <v>1.68</v>
      </c>
      <c r="O43" s="54">
        <v>2.23</v>
      </c>
      <c r="P43" s="54">
        <v>2.39</v>
      </c>
      <c r="Q43" s="54">
        <v>2.57</v>
      </c>
      <c r="R43" s="48">
        <v>0</v>
      </c>
      <c r="S43" s="48">
        <f>(R43*$F43*$G43*$H43*$M43*S$11)</f>
        <v>0</v>
      </c>
      <c r="T43" s="48"/>
      <c r="U43" s="48">
        <f t="shared" si="25"/>
        <v>0</v>
      </c>
      <c r="V43" s="48"/>
      <c r="W43" s="48">
        <f t="shared" si="26"/>
        <v>0</v>
      </c>
      <c r="X43" s="48"/>
      <c r="Y43" s="48">
        <f t="shared" si="27"/>
        <v>0</v>
      </c>
      <c r="Z43" s="48"/>
      <c r="AA43" s="48">
        <f t="shared" si="23"/>
        <v>0</v>
      </c>
      <c r="AB43" s="12">
        <f t="shared" si="28"/>
        <v>0</v>
      </c>
      <c r="AC43" s="12">
        <f t="shared" si="29"/>
        <v>0</v>
      </c>
    </row>
    <row r="44" spans="1:29" ht="33.75" customHeight="1" x14ac:dyDescent="0.25">
      <c r="A44" s="13"/>
      <c r="B44" s="33">
        <v>26</v>
      </c>
      <c r="C44" s="34" t="s">
        <v>143</v>
      </c>
      <c r="D44" s="54">
        <f t="shared" si="17"/>
        <v>18150.400000000001</v>
      </c>
      <c r="E44" s="54">
        <f t="shared" si="17"/>
        <v>18790</v>
      </c>
      <c r="F44" s="54">
        <v>18508</v>
      </c>
      <c r="G44" s="51">
        <v>1.0900000000000001</v>
      </c>
      <c r="H44" s="52">
        <v>1</v>
      </c>
      <c r="I44" s="52"/>
      <c r="J44" s="52"/>
      <c r="K44" s="52"/>
      <c r="L44" s="52"/>
      <c r="M44" s="54">
        <v>1.4</v>
      </c>
      <c r="N44" s="54">
        <v>1.68</v>
      </c>
      <c r="O44" s="54">
        <v>2.23</v>
      </c>
      <c r="P44" s="54">
        <v>2.39</v>
      </c>
      <c r="Q44" s="54">
        <v>2.57</v>
      </c>
      <c r="R44" s="48">
        <v>0</v>
      </c>
      <c r="S44" s="48">
        <f>(R44*$F44*$G44*$H44*$M44*S$11)</f>
        <v>0</v>
      </c>
      <c r="T44" s="48"/>
      <c r="U44" s="48">
        <f t="shared" si="25"/>
        <v>0</v>
      </c>
      <c r="V44" s="48"/>
      <c r="W44" s="48">
        <f t="shared" si="26"/>
        <v>0</v>
      </c>
      <c r="X44" s="48"/>
      <c r="Y44" s="48">
        <f t="shared" si="27"/>
        <v>0</v>
      </c>
      <c r="Z44" s="48"/>
      <c r="AA44" s="48">
        <f t="shared" si="23"/>
        <v>0</v>
      </c>
      <c r="AB44" s="12">
        <f t="shared" si="28"/>
        <v>0</v>
      </c>
      <c r="AC44" s="12">
        <f t="shared" si="29"/>
        <v>0</v>
      </c>
    </row>
    <row r="45" spans="1:29" x14ac:dyDescent="0.25">
      <c r="A45" s="101">
        <v>6</v>
      </c>
      <c r="B45" s="38"/>
      <c r="C45" s="39" t="s">
        <v>144</v>
      </c>
      <c r="D45" s="54">
        <f t="shared" si="17"/>
        <v>18150.400000000001</v>
      </c>
      <c r="E45" s="54">
        <f t="shared" si="17"/>
        <v>18790</v>
      </c>
      <c r="F45" s="54">
        <v>18508</v>
      </c>
      <c r="G45" s="68">
        <v>0.8</v>
      </c>
      <c r="H45" s="52">
        <v>1</v>
      </c>
      <c r="I45" s="52"/>
      <c r="J45" s="52"/>
      <c r="K45" s="52"/>
      <c r="L45" s="52"/>
      <c r="M45" s="54">
        <v>1.4</v>
      </c>
      <c r="N45" s="54">
        <v>1.68</v>
      </c>
      <c r="O45" s="54">
        <v>2.23</v>
      </c>
      <c r="P45" s="54">
        <v>2.39</v>
      </c>
      <c r="Q45" s="54">
        <v>2.57</v>
      </c>
      <c r="R45" s="102">
        <f t="shared" ref="R45:AC45" si="30">SUM(R46:R48)</f>
        <v>0</v>
      </c>
      <c r="S45" s="102">
        <f t="shared" si="30"/>
        <v>0</v>
      </c>
      <c r="T45" s="102">
        <f t="shared" si="30"/>
        <v>0</v>
      </c>
      <c r="U45" s="102">
        <f t="shared" si="30"/>
        <v>0</v>
      </c>
      <c r="V45" s="102">
        <f t="shared" si="30"/>
        <v>0</v>
      </c>
      <c r="W45" s="102">
        <f t="shared" si="30"/>
        <v>0</v>
      </c>
      <c r="X45" s="102">
        <f t="shared" si="30"/>
        <v>0</v>
      </c>
      <c r="Y45" s="102">
        <f t="shared" si="30"/>
        <v>0</v>
      </c>
      <c r="Z45" s="102">
        <f t="shared" si="30"/>
        <v>0</v>
      </c>
      <c r="AA45" s="102">
        <f t="shared" si="30"/>
        <v>0</v>
      </c>
      <c r="AB45" s="102">
        <f t="shared" si="30"/>
        <v>0</v>
      </c>
      <c r="AC45" s="102">
        <f t="shared" si="30"/>
        <v>0</v>
      </c>
    </row>
    <row r="46" spans="1:29" x14ac:dyDescent="0.25">
      <c r="A46" s="13"/>
      <c r="B46" s="33">
        <v>27</v>
      </c>
      <c r="C46" s="34" t="s">
        <v>145</v>
      </c>
      <c r="D46" s="54">
        <f t="shared" si="17"/>
        <v>18150.400000000001</v>
      </c>
      <c r="E46" s="54">
        <f t="shared" si="17"/>
        <v>18790</v>
      </c>
      <c r="F46" s="54">
        <v>18508</v>
      </c>
      <c r="G46" s="51">
        <v>1.72</v>
      </c>
      <c r="H46" s="52">
        <v>1</v>
      </c>
      <c r="I46" s="52"/>
      <c r="J46" s="52"/>
      <c r="K46" s="52"/>
      <c r="L46" s="52"/>
      <c r="M46" s="54">
        <v>1.4</v>
      </c>
      <c r="N46" s="54">
        <v>1.68</v>
      </c>
      <c r="O46" s="54">
        <v>2.23</v>
      </c>
      <c r="P46" s="54">
        <v>2.39</v>
      </c>
      <c r="Q46" s="54">
        <v>2.57</v>
      </c>
      <c r="R46" s="48">
        <v>0</v>
      </c>
      <c r="S46" s="48">
        <f>(R46*$F46*$G46*$H46*$M46*S$11)</f>
        <v>0</v>
      </c>
      <c r="T46" s="48"/>
      <c r="U46" s="48">
        <f t="shared" ref="U46:U47" si="31">(T46*$F46*$G46*$H46*$M46*U$11)</f>
        <v>0</v>
      </c>
      <c r="V46" s="48"/>
      <c r="W46" s="48">
        <f t="shared" ref="W46:W47" si="32">(V46*$F46*$G46*$H46*$M46*W$11)</f>
        <v>0</v>
      </c>
      <c r="X46" s="48">
        <v>0</v>
      </c>
      <c r="Y46" s="48">
        <f t="shared" ref="Y46:Y47" si="33">(X46*$F46*$G46*$H46*$M46*Y$11)</f>
        <v>0</v>
      </c>
      <c r="Z46" s="48"/>
      <c r="AA46" s="48">
        <f t="shared" si="23"/>
        <v>0</v>
      </c>
      <c r="AB46" s="12">
        <f t="shared" ref="AB46:AB48" si="34">SUM(R46,T46,V46,X46,Z46)</f>
        <v>0</v>
      </c>
      <c r="AC46" s="12">
        <f t="shared" ref="AC46:AC48" si="35">SUM(S46,U46,W46,Y46,AA46)</f>
        <v>0</v>
      </c>
    </row>
    <row r="47" spans="1:29" ht="33.75" customHeight="1" x14ac:dyDescent="0.25">
      <c r="A47" s="13"/>
      <c r="B47" s="33">
        <v>28</v>
      </c>
      <c r="C47" s="34" t="s">
        <v>146</v>
      </c>
      <c r="D47" s="54">
        <f t="shared" si="17"/>
        <v>18150.400000000001</v>
      </c>
      <c r="E47" s="54">
        <f t="shared" si="17"/>
        <v>18790</v>
      </c>
      <c r="F47" s="54">
        <v>18508</v>
      </c>
      <c r="G47" s="51">
        <v>0.74</v>
      </c>
      <c r="H47" s="52">
        <v>1</v>
      </c>
      <c r="I47" s="52"/>
      <c r="J47" s="52"/>
      <c r="K47" s="52"/>
      <c r="L47" s="52"/>
      <c r="M47" s="54">
        <v>1.4</v>
      </c>
      <c r="N47" s="54">
        <v>1.68</v>
      </c>
      <c r="O47" s="54">
        <v>2.23</v>
      </c>
      <c r="P47" s="54">
        <v>2.39</v>
      </c>
      <c r="Q47" s="54">
        <v>2.57</v>
      </c>
      <c r="R47" s="48">
        <v>0</v>
      </c>
      <c r="S47" s="48">
        <f>(R47*$F47*$G47*$H47*$M47*S$11)</f>
        <v>0</v>
      </c>
      <c r="T47" s="48"/>
      <c r="U47" s="48">
        <f t="shared" si="31"/>
        <v>0</v>
      </c>
      <c r="V47" s="48"/>
      <c r="W47" s="48">
        <f t="shared" si="32"/>
        <v>0</v>
      </c>
      <c r="X47" s="48"/>
      <c r="Y47" s="48">
        <f t="shared" si="33"/>
        <v>0</v>
      </c>
      <c r="Z47" s="48"/>
      <c r="AA47" s="48">
        <f t="shared" si="23"/>
        <v>0</v>
      </c>
      <c r="AB47" s="12">
        <f t="shared" si="34"/>
        <v>0</v>
      </c>
      <c r="AC47" s="12">
        <f t="shared" si="35"/>
        <v>0</v>
      </c>
    </row>
    <row r="48" spans="1:29" ht="27" customHeight="1" x14ac:dyDescent="0.25">
      <c r="A48" s="13"/>
      <c r="B48" s="33">
        <v>29</v>
      </c>
      <c r="C48" s="34" t="s">
        <v>147</v>
      </c>
      <c r="D48" s="54">
        <f t="shared" si="17"/>
        <v>18150.400000000001</v>
      </c>
      <c r="E48" s="54">
        <f t="shared" si="17"/>
        <v>18790</v>
      </c>
      <c r="F48" s="54">
        <v>18508</v>
      </c>
      <c r="G48" s="51">
        <v>0.36</v>
      </c>
      <c r="H48" s="52">
        <v>1</v>
      </c>
      <c r="I48" s="52"/>
      <c r="J48" s="52"/>
      <c r="K48" s="52"/>
      <c r="L48" s="52"/>
      <c r="M48" s="54">
        <v>1.4</v>
      </c>
      <c r="N48" s="54">
        <v>1.68</v>
      </c>
      <c r="O48" s="54">
        <v>2.23</v>
      </c>
      <c r="P48" s="54">
        <v>2.39</v>
      </c>
      <c r="Q48" s="54">
        <v>2.57</v>
      </c>
      <c r="R48" s="48">
        <v>0</v>
      </c>
      <c r="S48" s="48">
        <f>(R48*$F48*$G48*$H48*$M48)</f>
        <v>0</v>
      </c>
      <c r="T48" s="48"/>
      <c r="U48" s="48">
        <f>(T48*$F48*$G48*$H48*$M48)</f>
        <v>0</v>
      </c>
      <c r="V48" s="48"/>
      <c r="W48" s="48">
        <f>(V48*$F48*$G48*$H48*$M48)</f>
        <v>0</v>
      </c>
      <c r="X48" s="48"/>
      <c r="Y48" s="48">
        <f>(X48*$F48*$G48*$H48*$M48)</f>
        <v>0</v>
      </c>
      <c r="Z48" s="48"/>
      <c r="AA48" s="48">
        <f>(Z48*$F48*$G48*$H48*$N48)</f>
        <v>0</v>
      </c>
      <c r="AB48" s="12">
        <f t="shared" si="34"/>
        <v>0</v>
      </c>
      <c r="AC48" s="12">
        <f t="shared" si="35"/>
        <v>0</v>
      </c>
    </row>
    <row r="49" spans="1:29" x14ac:dyDescent="0.25">
      <c r="A49" s="101">
        <v>7</v>
      </c>
      <c r="B49" s="38"/>
      <c r="C49" s="39" t="s">
        <v>14</v>
      </c>
      <c r="D49" s="54">
        <f t="shared" si="17"/>
        <v>18150.400000000001</v>
      </c>
      <c r="E49" s="54">
        <f t="shared" si="17"/>
        <v>18790</v>
      </c>
      <c r="F49" s="54">
        <v>18508</v>
      </c>
      <c r="G49" s="67">
        <v>1.84</v>
      </c>
      <c r="H49" s="52">
        <v>1</v>
      </c>
      <c r="I49" s="52"/>
      <c r="J49" s="52"/>
      <c r="K49" s="52"/>
      <c r="L49" s="52"/>
      <c r="M49" s="54">
        <v>1.4</v>
      </c>
      <c r="N49" s="54">
        <v>1.68</v>
      </c>
      <c r="O49" s="54">
        <v>2.23</v>
      </c>
      <c r="P49" s="54">
        <v>2.39</v>
      </c>
      <c r="Q49" s="54">
        <v>2.57</v>
      </c>
      <c r="R49" s="102">
        <f t="shared" ref="R49:AC49" si="36">R50</f>
        <v>0</v>
      </c>
      <c r="S49" s="102">
        <f t="shared" si="36"/>
        <v>0</v>
      </c>
      <c r="T49" s="102">
        <f t="shared" si="36"/>
        <v>10</v>
      </c>
      <c r="U49" s="102">
        <f t="shared" si="36"/>
        <v>595957.6</v>
      </c>
      <c r="V49" s="102">
        <f t="shared" si="36"/>
        <v>0</v>
      </c>
      <c r="W49" s="102">
        <f t="shared" si="36"/>
        <v>0</v>
      </c>
      <c r="X49" s="102">
        <f t="shared" si="36"/>
        <v>0</v>
      </c>
      <c r="Y49" s="102">
        <f t="shared" si="36"/>
        <v>0</v>
      </c>
      <c r="Z49" s="102">
        <f t="shared" si="36"/>
        <v>0</v>
      </c>
      <c r="AA49" s="102">
        <f t="shared" si="36"/>
        <v>0</v>
      </c>
      <c r="AB49" s="102">
        <f t="shared" si="36"/>
        <v>10</v>
      </c>
      <c r="AC49" s="102">
        <f t="shared" si="36"/>
        <v>595957.6</v>
      </c>
    </row>
    <row r="50" spans="1:29" ht="30" x14ac:dyDescent="0.25">
      <c r="A50" s="13"/>
      <c r="B50" s="33">
        <v>30</v>
      </c>
      <c r="C50" s="34" t="s">
        <v>15</v>
      </c>
      <c r="D50" s="54">
        <f t="shared" ref="D50:E65" si="37">D49</f>
        <v>18150.400000000001</v>
      </c>
      <c r="E50" s="54">
        <f t="shared" si="37"/>
        <v>18790</v>
      </c>
      <c r="F50" s="54">
        <v>18508</v>
      </c>
      <c r="G50" s="51">
        <v>1.84</v>
      </c>
      <c r="H50" s="52">
        <v>1</v>
      </c>
      <c r="I50" s="52"/>
      <c r="J50" s="52"/>
      <c r="K50" s="52"/>
      <c r="L50" s="52"/>
      <c r="M50" s="54">
        <v>1.4</v>
      </c>
      <c r="N50" s="54">
        <v>1.68</v>
      </c>
      <c r="O50" s="54">
        <v>2.23</v>
      </c>
      <c r="P50" s="54">
        <v>2.39</v>
      </c>
      <c r="Q50" s="54">
        <v>2.57</v>
      </c>
      <c r="R50" s="48"/>
      <c r="S50" s="48">
        <f>(R50*$F50*$G50*$H50*$M50*S$11)</f>
        <v>0</v>
      </c>
      <c r="T50" s="48">
        <v>10</v>
      </c>
      <c r="U50" s="48">
        <f>(T50*$F50*$G50*$H50*$M50*U$11)</f>
        <v>595957.6</v>
      </c>
      <c r="V50" s="48"/>
      <c r="W50" s="48">
        <f>(V50*$F50*$G50*$H50*$M50*W$11)</f>
        <v>0</v>
      </c>
      <c r="X50" s="48"/>
      <c r="Y50" s="48">
        <f>(X50*$F50*$G50*$H50*$M50*Y$11)</f>
        <v>0</v>
      </c>
      <c r="Z50" s="48"/>
      <c r="AA50" s="48">
        <f t="shared" si="23"/>
        <v>0</v>
      </c>
      <c r="AB50" s="12">
        <f>SUM(R50,T50,V50,X50,Z50)</f>
        <v>10</v>
      </c>
      <c r="AC50" s="12">
        <f>SUM(S50,U50,W50,Y50,AA50)</f>
        <v>595957.6</v>
      </c>
    </row>
    <row r="51" spans="1:29" x14ac:dyDescent="0.25">
      <c r="A51" s="101">
        <v>8</v>
      </c>
      <c r="B51" s="38"/>
      <c r="C51" s="39" t="s">
        <v>148</v>
      </c>
      <c r="D51" s="54">
        <f t="shared" si="37"/>
        <v>18150.400000000001</v>
      </c>
      <c r="E51" s="54">
        <f t="shared" si="37"/>
        <v>18790</v>
      </c>
      <c r="F51" s="54">
        <v>18508</v>
      </c>
      <c r="G51" s="67">
        <v>4.59</v>
      </c>
      <c r="H51" s="52">
        <v>1</v>
      </c>
      <c r="I51" s="52"/>
      <c r="J51" s="52"/>
      <c r="K51" s="52"/>
      <c r="L51" s="52"/>
      <c r="M51" s="54">
        <v>1.4</v>
      </c>
      <c r="N51" s="54">
        <v>1.68</v>
      </c>
      <c r="O51" s="54">
        <v>2.23</v>
      </c>
      <c r="P51" s="54">
        <v>2.39</v>
      </c>
      <c r="Q51" s="54">
        <v>2.57</v>
      </c>
      <c r="R51" s="102">
        <f t="shared" ref="R51:AC51" si="38">SUM(R52:R54)</f>
        <v>0</v>
      </c>
      <c r="S51" s="102">
        <f t="shared" si="38"/>
        <v>0</v>
      </c>
      <c r="T51" s="102">
        <f t="shared" si="38"/>
        <v>0</v>
      </c>
      <c r="U51" s="102">
        <f t="shared" si="38"/>
        <v>0</v>
      </c>
      <c r="V51" s="102">
        <f t="shared" si="38"/>
        <v>0</v>
      </c>
      <c r="W51" s="102">
        <f t="shared" si="38"/>
        <v>0</v>
      </c>
      <c r="X51" s="102">
        <f t="shared" si="38"/>
        <v>0</v>
      </c>
      <c r="Y51" s="102">
        <f t="shared" si="38"/>
        <v>0</v>
      </c>
      <c r="Z51" s="102">
        <f t="shared" si="38"/>
        <v>0</v>
      </c>
      <c r="AA51" s="102">
        <f t="shared" si="38"/>
        <v>0</v>
      </c>
      <c r="AB51" s="102">
        <f t="shared" si="38"/>
        <v>0</v>
      </c>
      <c r="AC51" s="102">
        <f t="shared" si="38"/>
        <v>0</v>
      </c>
    </row>
    <row r="52" spans="1:29" ht="30" x14ac:dyDescent="0.25">
      <c r="A52" s="13"/>
      <c r="B52" s="33">
        <v>31</v>
      </c>
      <c r="C52" s="34" t="s">
        <v>149</v>
      </c>
      <c r="D52" s="54">
        <f t="shared" si="37"/>
        <v>18150.400000000001</v>
      </c>
      <c r="E52" s="54">
        <f t="shared" si="37"/>
        <v>18790</v>
      </c>
      <c r="F52" s="54">
        <v>18508</v>
      </c>
      <c r="G52" s="51">
        <v>7.82</v>
      </c>
      <c r="H52" s="52">
        <v>1</v>
      </c>
      <c r="I52" s="52"/>
      <c r="J52" s="52"/>
      <c r="K52" s="52"/>
      <c r="L52" s="52"/>
      <c r="M52" s="54">
        <v>1.4</v>
      </c>
      <c r="N52" s="54">
        <v>1.68</v>
      </c>
      <c r="O52" s="54">
        <v>2.23</v>
      </c>
      <c r="P52" s="54">
        <v>2.39</v>
      </c>
      <c r="Q52" s="54">
        <v>2.57</v>
      </c>
      <c r="R52" s="48">
        <v>0</v>
      </c>
      <c r="S52" s="48">
        <f>(R52*$F52*$G52*$H52*$M52*S$11)</f>
        <v>0</v>
      </c>
      <c r="T52" s="48"/>
      <c r="U52" s="48">
        <f t="shared" ref="U52:U54" si="39">(T52*$F52*$G52*$H52*$M52*U$11)</f>
        <v>0</v>
      </c>
      <c r="V52" s="48"/>
      <c r="W52" s="48">
        <f t="shared" ref="W52:W54" si="40">(V52*$F52*$G52*$H52*$M52*W$11)</f>
        <v>0</v>
      </c>
      <c r="X52" s="48"/>
      <c r="Y52" s="48">
        <f t="shared" ref="Y52:Y54" si="41">(X52*$F52*$G52*$H52*$M52*Y$11)</f>
        <v>0</v>
      </c>
      <c r="Z52" s="48"/>
      <c r="AA52" s="48">
        <f t="shared" si="23"/>
        <v>0</v>
      </c>
      <c r="AB52" s="12">
        <f t="shared" ref="AB52:AB54" si="42">SUM(R52,T52,V52,X52,Z52)</f>
        <v>0</v>
      </c>
      <c r="AC52" s="12">
        <f t="shared" ref="AC52:AC54" si="43">SUM(S52,U52,W52,Y52,AA52)</f>
        <v>0</v>
      </c>
    </row>
    <row r="53" spans="1:29" ht="30" x14ac:dyDescent="0.25">
      <c r="A53" s="13"/>
      <c r="B53" s="33">
        <v>32</v>
      </c>
      <c r="C53" s="34" t="s">
        <v>150</v>
      </c>
      <c r="D53" s="54">
        <f t="shared" si="37"/>
        <v>18150.400000000001</v>
      </c>
      <c r="E53" s="54">
        <f t="shared" si="37"/>
        <v>18790</v>
      </c>
      <c r="F53" s="54">
        <v>18508</v>
      </c>
      <c r="G53" s="51">
        <v>5.68</v>
      </c>
      <c r="H53" s="52">
        <v>1</v>
      </c>
      <c r="I53" s="52"/>
      <c r="J53" s="52"/>
      <c r="K53" s="52"/>
      <c r="L53" s="52"/>
      <c r="M53" s="54">
        <v>1.4</v>
      </c>
      <c r="N53" s="54">
        <v>1.68</v>
      </c>
      <c r="O53" s="54">
        <v>2.23</v>
      </c>
      <c r="P53" s="54">
        <v>2.39</v>
      </c>
      <c r="Q53" s="54">
        <v>2.57</v>
      </c>
      <c r="R53" s="48"/>
      <c r="S53" s="48">
        <f>(R53*$F53*$G53*$H53*$M53*S$11)</f>
        <v>0</v>
      </c>
      <c r="T53" s="48"/>
      <c r="U53" s="48">
        <f t="shared" si="39"/>
        <v>0</v>
      </c>
      <c r="V53" s="48"/>
      <c r="W53" s="48">
        <f t="shared" si="40"/>
        <v>0</v>
      </c>
      <c r="X53" s="50"/>
      <c r="Y53" s="48">
        <f t="shared" si="41"/>
        <v>0</v>
      </c>
      <c r="Z53" s="48"/>
      <c r="AA53" s="48">
        <f t="shared" si="23"/>
        <v>0</v>
      </c>
      <c r="AB53" s="12">
        <f t="shared" si="42"/>
        <v>0</v>
      </c>
      <c r="AC53" s="12">
        <f t="shared" si="43"/>
        <v>0</v>
      </c>
    </row>
    <row r="54" spans="1:29" ht="45" x14ac:dyDescent="0.25">
      <c r="A54" s="13"/>
      <c r="B54" s="33">
        <v>33</v>
      </c>
      <c r="C54" s="34" t="s">
        <v>151</v>
      </c>
      <c r="D54" s="54">
        <f t="shared" si="37"/>
        <v>18150.400000000001</v>
      </c>
      <c r="E54" s="54">
        <f t="shared" si="37"/>
        <v>18790</v>
      </c>
      <c r="F54" s="54">
        <v>18508</v>
      </c>
      <c r="G54" s="51">
        <v>4.37</v>
      </c>
      <c r="H54" s="52">
        <v>1</v>
      </c>
      <c r="I54" s="52"/>
      <c r="J54" s="52"/>
      <c r="K54" s="52"/>
      <c r="L54" s="52"/>
      <c r="M54" s="54">
        <v>1.4</v>
      </c>
      <c r="N54" s="54">
        <v>1.68</v>
      </c>
      <c r="O54" s="54">
        <v>2.23</v>
      </c>
      <c r="P54" s="54">
        <v>2.39</v>
      </c>
      <c r="Q54" s="54">
        <v>2.57</v>
      </c>
      <c r="R54" s="48"/>
      <c r="S54" s="48">
        <f>(R54*$F54*$G54*$H54*$M54*S$11)</f>
        <v>0</v>
      </c>
      <c r="T54" s="48"/>
      <c r="U54" s="48">
        <f t="shared" si="39"/>
        <v>0</v>
      </c>
      <c r="V54" s="48"/>
      <c r="W54" s="48">
        <f t="shared" si="40"/>
        <v>0</v>
      </c>
      <c r="X54" s="48"/>
      <c r="Y54" s="48">
        <f t="shared" si="41"/>
        <v>0</v>
      </c>
      <c r="Z54" s="48"/>
      <c r="AA54" s="48">
        <f t="shared" si="23"/>
        <v>0</v>
      </c>
      <c r="AB54" s="12">
        <f t="shared" si="42"/>
        <v>0</v>
      </c>
      <c r="AC54" s="12">
        <f t="shared" si="43"/>
        <v>0</v>
      </c>
    </row>
    <row r="55" spans="1:29" x14ac:dyDescent="0.25">
      <c r="A55" s="101">
        <v>9</v>
      </c>
      <c r="B55" s="38"/>
      <c r="C55" s="39" t="s">
        <v>152</v>
      </c>
      <c r="D55" s="54">
        <f t="shared" si="37"/>
        <v>18150.400000000001</v>
      </c>
      <c r="E55" s="54">
        <f t="shared" si="37"/>
        <v>18790</v>
      </c>
      <c r="F55" s="54">
        <v>18508</v>
      </c>
      <c r="G55" s="67">
        <v>1.1499999999999999</v>
      </c>
      <c r="H55" s="52">
        <v>1</v>
      </c>
      <c r="I55" s="52"/>
      <c r="J55" s="52"/>
      <c r="K55" s="52"/>
      <c r="L55" s="52"/>
      <c r="M55" s="54">
        <v>1.4</v>
      </c>
      <c r="N55" s="54">
        <v>1.68</v>
      </c>
      <c r="O55" s="54">
        <v>2.23</v>
      </c>
      <c r="P55" s="54">
        <v>2.39</v>
      </c>
      <c r="Q55" s="54">
        <v>2.57</v>
      </c>
      <c r="R55" s="102">
        <f t="shared" ref="R55:AC55" si="44">SUM(R56:R65)</f>
        <v>0</v>
      </c>
      <c r="S55" s="102">
        <f t="shared" si="44"/>
        <v>0</v>
      </c>
      <c r="T55" s="102">
        <f t="shared" si="44"/>
        <v>0</v>
      </c>
      <c r="U55" s="102">
        <f t="shared" si="44"/>
        <v>0</v>
      </c>
      <c r="V55" s="102">
        <f t="shared" si="44"/>
        <v>0</v>
      </c>
      <c r="W55" s="102">
        <f t="shared" si="44"/>
        <v>0</v>
      </c>
      <c r="X55" s="102">
        <f t="shared" si="44"/>
        <v>0</v>
      </c>
      <c r="Y55" s="102">
        <f t="shared" si="44"/>
        <v>0</v>
      </c>
      <c r="Z55" s="102">
        <f t="shared" si="44"/>
        <v>0</v>
      </c>
      <c r="AA55" s="102">
        <f t="shared" si="44"/>
        <v>0</v>
      </c>
      <c r="AB55" s="102">
        <f t="shared" si="44"/>
        <v>0</v>
      </c>
      <c r="AC55" s="102">
        <f t="shared" si="44"/>
        <v>0</v>
      </c>
    </row>
    <row r="56" spans="1:29" ht="30" x14ac:dyDescent="0.25">
      <c r="A56" s="13"/>
      <c r="B56" s="33">
        <v>34</v>
      </c>
      <c r="C56" s="34" t="s">
        <v>153</v>
      </c>
      <c r="D56" s="54">
        <f t="shared" si="37"/>
        <v>18150.400000000001</v>
      </c>
      <c r="E56" s="54">
        <f t="shared" si="37"/>
        <v>18790</v>
      </c>
      <c r="F56" s="54">
        <v>18508</v>
      </c>
      <c r="G56" s="51">
        <v>0.97</v>
      </c>
      <c r="H56" s="52">
        <v>1</v>
      </c>
      <c r="I56" s="52"/>
      <c r="J56" s="52"/>
      <c r="K56" s="52"/>
      <c r="L56" s="52"/>
      <c r="M56" s="54">
        <v>1.4</v>
      </c>
      <c r="N56" s="54">
        <v>1.68</v>
      </c>
      <c r="O56" s="54">
        <v>2.23</v>
      </c>
      <c r="P56" s="54">
        <v>2.39</v>
      </c>
      <c r="Q56" s="54">
        <v>2.57</v>
      </c>
      <c r="R56" s="48"/>
      <c r="S56" s="48">
        <f t="shared" ref="S56:S65" si="45">(R56*$F56*$G56*$H56*$M56*S$11)</f>
        <v>0</v>
      </c>
      <c r="T56" s="48"/>
      <c r="U56" s="48">
        <f t="shared" ref="U56:U65" si="46">(T56*$F56*$G56*$H56*$M56*U$11)</f>
        <v>0</v>
      </c>
      <c r="V56" s="48"/>
      <c r="W56" s="48">
        <f t="shared" ref="W56:W65" si="47">(V56*$F56*$G56*$H56*$M56*W$11)</f>
        <v>0</v>
      </c>
      <c r="X56" s="50"/>
      <c r="Y56" s="48">
        <f t="shared" ref="Y56:Y65" si="48">(X56*$F56*$G56*$H56*$M56*Y$11)</f>
        <v>0</v>
      </c>
      <c r="Z56" s="48"/>
      <c r="AA56" s="48">
        <f t="shared" si="23"/>
        <v>0</v>
      </c>
      <c r="AB56" s="12">
        <f t="shared" ref="AB56:AB65" si="49">SUM(R56,T56,V56,X56,Z56)</f>
        <v>0</v>
      </c>
      <c r="AC56" s="12">
        <f t="shared" ref="AC56:AC65" si="50">SUM(S56,U56,W56,Y56,AA56)</f>
        <v>0</v>
      </c>
    </row>
    <row r="57" spans="1:29" ht="30" x14ac:dyDescent="0.25">
      <c r="A57" s="13"/>
      <c r="B57" s="33">
        <v>35</v>
      </c>
      <c r="C57" s="34" t="s">
        <v>154</v>
      </c>
      <c r="D57" s="54">
        <f t="shared" si="37"/>
        <v>18150.400000000001</v>
      </c>
      <c r="E57" s="54">
        <f t="shared" si="37"/>
        <v>18790</v>
      </c>
      <c r="F57" s="54">
        <v>18508</v>
      </c>
      <c r="G57" s="51">
        <v>1.1100000000000001</v>
      </c>
      <c r="H57" s="52">
        <v>1</v>
      </c>
      <c r="I57" s="52"/>
      <c r="J57" s="52"/>
      <c r="K57" s="52"/>
      <c r="L57" s="52"/>
      <c r="M57" s="54">
        <v>1.4</v>
      </c>
      <c r="N57" s="54">
        <v>1.68</v>
      </c>
      <c r="O57" s="54">
        <v>2.23</v>
      </c>
      <c r="P57" s="54">
        <v>2.39</v>
      </c>
      <c r="Q57" s="54">
        <v>2.57</v>
      </c>
      <c r="R57" s="48"/>
      <c r="S57" s="48">
        <f t="shared" si="45"/>
        <v>0</v>
      </c>
      <c r="T57" s="48"/>
      <c r="U57" s="48">
        <f t="shared" si="46"/>
        <v>0</v>
      </c>
      <c r="V57" s="48"/>
      <c r="W57" s="48">
        <f t="shared" si="47"/>
        <v>0</v>
      </c>
      <c r="X57" s="48"/>
      <c r="Y57" s="48">
        <f t="shared" si="48"/>
        <v>0</v>
      </c>
      <c r="Z57" s="48"/>
      <c r="AA57" s="48">
        <f t="shared" si="23"/>
        <v>0</v>
      </c>
      <c r="AB57" s="12">
        <f t="shared" si="49"/>
        <v>0</v>
      </c>
      <c r="AC57" s="12">
        <f t="shared" si="50"/>
        <v>0</v>
      </c>
    </row>
    <row r="58" spans="1:29" ht="30" x14ac:dyDescent="0.25">
      <c r="A58" s="13"/>
      <c r="B58" s="33">
        <v>36</v>
      </c>
      <c r="C58" s="34" t="s">
        <v>155</v>
      </c>
      <c r="D58" s="54">
        <f t="shared" si="37"/>
        <v>18150.400000000001</v>
      </c>
      <c r="E58" s="54">
        <f t="shared" si="37"/>
        <v>18790</v>
      </c>
      <c r="F58" s="54">
        <v>18508</v>
      </c>
      <c r="G58" s="51">
        <v>1.97</v>
      </c>
      <c r="H58" s="52">
        <v>1</v>
      </c>
      <c r="I58" s="52"/>
      <c r="J58" s="52"/>
      <c r="K58" s="52"/>
      <c r="L58" s="52"/>
      <c r="M58" s="54">
        <v>1.4</v>
      </c>
      <c r="N58" s="54">
        <v>1.68</v>
      </c>
      <c r="O58" s="54">
        <v>2.23</v>
      </c>
      <c r="P58" s="54">
        <v>2.39</v>
      </c>
      <c r="Q58" s="54">
        <v>2.57</v>
      </c>
      <c r="R58" s="48"/>
      <c r="S58" s="48">
        <f t="shared" si="45"/>
        <v>0</v>
      </c>
      <c r="T58" s="48"/>
      <c r="U58" s="48">
        <f t="shared" si="46"/>
        <v>0</v>
      </c>
      <c r="V58" s="48"/>
      <c r="W58" s="48">
        <f t="shared" si="47"/>
        <v>0</v>
      </c>
      <c r="X58" s="48"/>
      <c r="Y58" s="48">
        <f t="shared" si="48"/>
        <v>0</v>
      </c>
      <c r="Z58" s="48"/>
      <c r="AA58" s="48">
        <f t="shared" si="23"/>
        <v>0</v>
      </c>
      <c r="AB58" s="12">
        <f t="shared" si="49"/>
        <v>0</v>
      </c>
      <c r="AC58" s="12">
        <f t="shared" si="50"/>
        <v>0</v>
      </c>
    </row>
    <row r="59" spans="1:29" ht="30" x14ac:dyDescent="0.25">
      <c r="A59" s="13"/>
      <c r="B59" s="33">
        <v>37</v>
      </c>
      <c r="C59" s="34" t="s">
        <v>156</v>
      </c>
      <c r="D59" s="54">
        <f t="shared" si="37"/>
        <v>18150.400000000001</v>
      </c>
      <c r="E59" s="54">
        <f t="shared" si="37"/>
        <v>18790</v>
      </c>
      <c r="F59" s="54">
        <v>18508</v>
      </c>
      <c r="G59" s="51">
        <v>2.78</v>
      </c>
      <c r="H59" s="52">
        <v>1</v>
      </c>
      <c r="I59" s="52"/>
      <c r="J59" s="52"/>
      <c r="K59" s="52"/>
      <c r="L59" s="52"/>
      <c r="M59" s="54">
        <v>1.4</v>
      </c>
      <c r="N59" s="54">
        <v>1.68</v>
      </c>
      <c r="O59" s="54">
        <v>2.23</v>
      </c>
      <c r="P59" s="54">
        <v>2.39</v>
      </c>
      <c r="Q59" s="54">
        <v>2.57</v>
      </c>
      <c r="R59" s="48"/>
      <c r="S59" s="48">
        <f t="shared" si="45"/>
        <v>0</v>
      </c>
      <c r="T59" s="48"/>
      <c r="U59" s="48">
        <f t="shared" si="46"/>
        <v>0</v>
      </c>
      <c r="V59" s="48"/>
      <c r="W59" s="48">
        <f t="shared" si="47"/>
        <v>0</v>
      </c>
      <c r="X59" s="48"/>
      <c r="Y59" s="48">
        <f t="shared" si="48"/>
        <v>0</v>
      </c>
      <c r="Z59" s="48"/>
      <c r="AA59" s="48">
        <f t="shared" si="23"/>
        <v>0</v>
      </c>
      <c r="AB59" s="12">
        <f t="shared" si="49"/>
        <v>0</v>
      </c>
      <c r="AC59" s="12">
        <f t="shared" si="50"/>
        <v>0</v>
      </c>
    </row>
    <row r="60" spans="1:29" ht="30" x14ac:dyDescent="0.25">
      <c r="A60" s="13"/>
      <c r="B60" s="33">
        <v>38</v>
      </c>
      <c r="C60" s="34" t="s">
        <v>157</v>
      </c>
      <c r="D60" s="54">
        <f t="shared" si="37"/>
        <v>18150.400000000001</v>
      </c>
      <c r="E60" s="54">
        <f t="shared" si="37"/>
        <v>18790</v>
      </c>
      <c r="F60" s="54">
        <v>18508</v>
      </c>
      <c r="G60" s="51">
        <v>1.1499999999999999</v>
      </c>
      <c r="H60" s="52">
        <v>1</v>
      </c>
      <c r="I60" s="52"/>
      <c r="J60" s="52"/>
      <c r="K60" s="52"/>
      <c r="L60" s="52"/>
      <c r="M60" s="54">
        <v>1.4</v>
      </c>
      <c r="N60" s="54">
        <v>1.68</v>
      </c>
      <c r="O60" s="54">
        <v>2.23</v>
      </c>
      <c r="P60" s="54">
        <v>2.39</v>
      </c>
      <c r="Q60" s="54">
        <v>2.57</v>
      </c>
      <c r="R60" s="48"/>
      <c r="S60" s="48">
        <f t="shared" si="45"/>
        <v>0</v>
      </c>
      <c r="T60" s="48"/>
      <c r="U60" s="48">
        <f t="shared" si="46"/>
        <v>0</v>
      </c>
      <c r="V60" s="48"/>
      <c r="W60" s="48">
        <f t="shared" si="47"/>
        <v>0</v>
      </c>
      <c r="X60" s="50"/>
      <c r="Y60" s="48">
        <f t="shared" si="48"/>
        <v>0</v>
      </c>
      <c r="Z60" s="48"/>
      <c r="AA60" s="48">
        <f t="shared" si="23"/>
        <v>0</v>
      </c>
      <c r="AB60" s="12">
        <f t="shared" si="49"/>
        <v>0</v>
      </c>
      <c r="AC60" s="12">
        <f t="shared" si="50"/>
        <v>0</v>
      </c>
    </row>
    <row r="61" spans="1:29" ht="30" x14ac:dyDescent="0.25">
      <c r="A61" s="13"/>
      <c r="B61" s="33">
        <v>39</v>
      </c>
      <c r="C61" s="34" t="s">
        <v>158</v>
      </c>
      <c r="D61" s="54">
        <f t="shared" si="37"/>
        <v>18150.400000000001</v>
      </c>
      <c r="E61" s="54">
        <f t="shared" si="37"/>
        <v>18790</v>
      </c>
      <c r="F61" s="54">
        <v>18508</v>
      </c>
      <c r="G61" s="51">
        <v>1.22</v>
      </c>
      <c r="H61" s="52">
        <v>1</v>
      </c>
      <c r="I61" s="52"/>
      <c r="J61" s="52"/>
      <c r="K61" s="52"/>
      <c r="L61" s="52"/>
      <c r="M61" s="54">
        <v>1.4</v>
      </c>
      <c r="N61" s="54">
        <v>1.68</v>
      </c>
      <c r="O61" s="54">
        <v>2.23</v>
      </c>
      <c r="P61" s="54">
        <v>2.39</v>
      </c>
      <c r="Q61" s="54">
        <v>2.57</v>
      </c>
      <c r="R61" s="48"/>
      <c r="S61" s="48">
        <f t="shared" si="45"/>
        <v>0</v>
      </c>
      <c r="T61" s="48"/>
      <c r="U61" s="48">
        <f t="shared" si="46"/>
        <v>0</v>
      </c>
      <c r="V61" s="48"/>
      <c r="W61" s="48">
        <f t="shared" si="47"/>
        <v>0</v>
      </c>
      <c r="X61" s="48"/>
      <c r="Y61" s="48">
        <f t="shared" si="48"/>
        <v>0</v>
      </c>
      <c r="Z61" s="48"/>
      <c r="AA61" s="48">
        <f t="shared" si="23"/>
        <v>0</v>
      </c>
      <c r="AB61" s="12">
        <f t="shared" si="49"/>
        <v>0</v>
      </c>
      <c r="AC61" s="12">
        <f t="shared" si="50"/>
        <v>0</v>
      </c>
    </row>
    <row r="62" spans="1:29" ht="30" x14ac:dyDescent="0.25">
      <c r="A62" s="13"/>
      <c r="B62" s="33">
        <v>40</v>
      </c>
      <c r="C62" s="34" t="s">
        <v>159</v>
      </c>
      <c r="D62" s="54">
        <f t="shared" si="37"/>
        <v>18150.400000000001</v>
      </c>
      <c r="E62" s="54">
        <f t="shared" si="37"/>
        <v>18790</v>
      </c>
      <c r="F62" s="54">
        <v>18508</v>
      </c>
      <c r="G62" s="51">
        <v>1.78</v>
      </c>
      <c r="H62" s="52">
        <v>1</v>
      </c>
      <c r="I62" s="52"/>
      <c r="J62" s="52"/>
      <c r="K62" s="52"/>
      <c r="L62" s="52"/>
      <c r="M62" s="54">
        <v>1.4</v>
      </c>
      <c r="N62" s="54">
        <v>1.68</v>
      </c>
      <c r="O62" s="54">
        <v>2.23</v>
      </c>
      <c r="P62" s="54">
        <v>2.39</v>
      </c>
      <c r="Q62" s="54">
        <v>2.57</v>
      </c>
      <c r="R62" s="48"/>
      <c r="S62" s="48">
        <f t="shared" si="45"/>
        <v>0</v>
      </c>
      <c r="T62" s="48"/>
      <c r="U62" s="48">
        <f t="shared" si="46"/>
        <v>0</v>
      </c>
      <c r="V62" s="48"/>
      <c r="W62" s="48">
        <f t="shared" si="47"/>
        <v>0</v>
      </c>
      <c r="X62" s="50"/>
      <c r="Y62" s="48">
        <f t="shared" si="48"/>
        <v>0</v>
      </c>
      <c r="Z62" s="48"/>
      <c r="AA62" s="48">
        <f t="shared" si="23"/>
        <v>0</v>
      </c>
      <c r="AB62" s="12">
        <f t="shared" si="49"/>
        <v>0</v>
      </c>
      <c r="AC62" s="12">
        <f t="shared" si="50"/>
        <v>0</v>
      </c>
    </row>
    <row r="63" spans="1:29" ht="29.25" customHeight="1" x14ac:dyDescent="0.25">
      <c r="A63" s="13"/>
      <c r="B63" s="33">
        <v>41</v>
      </c>
      <c r="C63" s="69" t="s">
        <v>160</v>
      </c>
      <c r="D63" s="54">
        <f t="shared" si="37"/>
        <v>18150.400000000001</v>
      </c>
      <c r="E63" s="54">
        <f t="shared" si="37"/>
        <v>18790</v>
      </c>
      <c r="F63" s="54">
        <v>18508</v>
      </c>
      <c r="G63" s="51">
        <v>2.23</v>
      </c>
      <c r="H63" s="52">
        <v>1</v>
      </c>
      <c r="I63" s="52"/>
      <c r="J63" s="52"/>
      <c r="K63" s="52"/>
      <c r="L63" s="52"/>
      <c r="M63" s="54">
        <v>1.4</v>
      </c>
      <c r="N63" s="54">
        <v>1.68</v>
      </c>
      <c r="O63" s="54">
        <v>2.23</v>
      </c>
      <c r="P63" s="54">
        <v>2.39</v>
      </c>
      <c r="Q63" s="54">
        <v>2.57</v>
      </c>
      <c r="R63" s="48"/>
      <c r="S63" s="48">
        <f t="shared" si="45"/>
        <v>0</v>
      </c>
      <c r="T63" s="48"/>
      <c r="U63" s="48">
        <f t="shared" si="46"/>
        <v>0</v>
      </c>
      <c r="V63" s="48"/>
      <c r="W63" s="48">
        <f t="shared" si="47"/>
        <v>0</v>
      </c>
      <c r="X63" s="50"/>
      <c r="Y63" s="48">
        <f t="shared" si="48"/>
        <v>0</v>
      </c>
      <c r="Z63" s="48"/>
      <c r="AA63" s="48">
        <f t="shared" si="23"/>
        <v>0</v>
      </c>
      <c r="AB63" s="12">
        <f t="shared" si="49"/>
        <v>0</v>
      </c>
      <c r="AC63" s="12">
        <f t="shared" si="50"/>
        <v>0</v>
      </c>
    </row>
    <row r="64" spans="1:29" ht="30" x14ac:dyDescent="0.25">
      <c r="A64" s="13"/>
      <c r="B64" s="33">
        <v>42</v>
      </c>
      <c r="C64" s="34" t="s">
        <v>161</v>
      </c>
      <c r="D64" s="54">
        <f t="shared" si="37"/>
        <v>18150.400000000001</v>
      </c>
      <c r="E64" s="54">
        <f t="shared" si="37"/>
        <v>18790</v>
      </c>
      <c r="F64" s="54">
        <v>18508</v>
      </c>
      <c r="G64" s="51">
        <v>2.36</v>
      </c>
      <c r="H64" s="52">
        <v>1</v>
      </c>
      <c r="I64" s="52"/>
      <c r="J64" s="52"/>
      <c r="K64" s="52"/>
      <c r="L64" s="52"/>
      <c r="M64" s="54">
        <v>1.4</v>
      </c>
      <c r="N64" s="54">
        <v>1.68</v>
      </c>
      <c r="O64" s="54">
        <v>2.23</v>
      </c>
      <c r="P64" s="54">
        <v>2.39</v>
      </c>
      <c r="Q64" s="54">
        <v>2.57</v>
      </c>
      <c r="R64" s="48"/>
      <c r="S64" s="48">
        <f t="shared" si="45"/>
        <v>0</v>
      </c>
      <c r="T64" s="48"/>
      <c r="U64" s="48">
        <f t="shared" si="46"/>
        <v>0</v>
      </c>
      <c r="V64" s="48"/>
      <c r="W64" s="48">
        <f t="shared" si="47"/>
        <v>0</v>
      </c>
      <c r="X64" s="48"/>
      <c r="Y64" s="48">
        <f t="shared" si="48"/>
        <v>0</v>
      </c>
      <c r="Z64" s="48"/>
      <c r="AA64" s="48">
        <f t="shared" si="23"/>
        <v>0</v>
      </c>
      <c r="AB64" s="12">
        <f t="shared" si="49"/>
        <v>0</v>
      </c>
      <c r="AC64" s="12">
        <f t="shared" si="50"/>
        <v>0</v>
      </c>
    </row>
    <row r="65" spans="1:29" ht="30" x14ac:dyDescent="0.25">
      <c r="A65" s="13"/>
      <c r="B65" s="33">
        <v>43</v>
      </c>
      <c r="C65" s="34" t="s">
        <v>162</v>
      </c>
      <c r="D65" s="54">
        <f t="shared" si="37"/>
        <v>18150.400000000001</v>
      </c>
      <c r="E65" s="54">
        <f t="shared" si="37"/>
        <v>18790</v>
      </c>
      <c r="F65" s="54">
        <v>18508</v>
      </c>
      <c r="G65" s="51">
        <v>4.28</v>
      </c>
      <c r="H65" s="52">
        <v>1</v>
      </c>
      <c r="I65" s="52"/>
      <c r="J65" s="52"/>
      <c r="K65" s="52"/>
      <c r="L65" s="52"/>
      <c r="M65" s="54">
        <v>1.4</v>
      </c>
      <c r="N65" s="54">
        <v>1.68</v>
      </c>
      <c r="O65" s="54">
        <v>2.23</v>
      </c>
      <c r="P65" s="54">
        <v>2.39</v>
      </c>
      <c r="Q65" s="54">
        <v>2.57</v>
      </c>
      <c r="R65" s="48"/>
      <c r="S65" s="48">
        <f t="shared" si="45"/>
        <v>0</v>
      </c>
      <c r="T65" s="48"/>
      <c r="U65" s="48">
        <f t="shared" si="46"/>
        <v>0</v>
      </c>
      <c r="V65" s="48"/>
      <c r="W65" s="48">
        <f t="shared" si="47"/>
        <v>0</v>
      </c>
      <c r="X65" s="48"/>
      <c r="Y65" s="48">
        <f t="shared" si="48"/>
        <v>0</v>
      </c>
      <c r="Z65" s="48"/>
      <c r="AA65" s="48">
        <f t="shared" si="23"/>
        <v>0</v>
      </c>
      <c r="AB65" s="12">
        <f t="shared" si="49"/>
        <v>0</v>
      </c>
      <c r="AC65" s="12">
        <f t="shared" si="50"/>
        <v>0</v>
      </c>
    </row>
    <row r="66" spans="1:29" x14ac:dyDescent="0.25">
      <c r="A66" s="101">
        <v>10</v>
      </c>
      <c r="B66" s="38"/>
      <c r="C66" s="39" t="s">
        <v>163</v>
      </c>
      <c r="D66" s="54">
        <f t="shared" ref="D66:E81" si="51">D65</f>
        <v>18150.400000000001</v>
      </c>
      <c r="E66" s="54">
        <f t="shared" si="51"/>
        <v>18790</v>
      </c>
      <c r="F66" s="54">
        <v>18508</v>
      </c>
      <c r="G66" s="67">
        <v>1.1000000000000001</v>
      </c>
      <c r="H66" s="52">
        <v>1</v>
      </c>
      <c r="I66" s="52"/>
      <c r="J66" s="52"/>
      <c r="K66" s="52"/>
      <c r="L66" s="52"/>
      <c r="M66" s="54">
        <v>1.4</v>
      </c>
      <c r="N66" s="54">
        <v>1.68</v>
      </c>
      <c r="O66" s="54">
        <v>2.23</v>
      </c>
      <c r="P66" s="54">
        <v>2.39</v>
      </c>
      <c r="Q66" s="54">
        <v>2.57</v>
      </c>
      <c r="R66" s="102">
        <f t="shared" ref="R66:AC66" si="52">SUM(R67:R73)</f>
        <v>0</v>
      </c>
      <c r="S66" s="102">
        <f t="shared" si="52"/>
        <v>0</v>
      </c>
      <c r="T66" s="102">
        <f t="shared" si="52"/>
        <v>0</v>
      </c>
      <c r="U66" s="102">
        <f t="shared" si="52"/>
        <v>0</v>
      </c>
      <c r="V66" s="102">
        <f t="shared" si="52"/>
        <v>0</v>
      </c>
      <c r="W66" s="102">
        <f t="shared" si="52"/>
        <v>0</v>
      </c>
      <c r="X66" s="102">
        <f t="shared" si="52"/>
        <v>0</v>
      </c>
      <c r="Y66" s="102">
        <f t="shared" si="52"/>
        <v>0</v>
      </c>
      <c r="Z66" s="102">
        <f t="shared" si="52"/>
        <v>0</v>
      </c>
      <c r="AA66" s="102">
        <f t="shared" si="52"/>
        <v>0</v>
      </c>
      <c r="AB66" s="102">
        <f t="shared" si="52"/>
        <v>0</v>
      </c>
      <c r="AC66" s="102">
        <f t="shared" si="52"/>
        <v>0</v>
      </c>
    </row>
    <row r="67" spans="1:29" x14ac:dyDescent="0.25">
      <c r="A67" s="13"/>
      <c r="B67" s="33">
        <v>44</v>
      </c>
      <c r="C67" s="34" t="s">
        <v>164</v>
      </c>
      <c r="D67" s="54">
        <f t="shared" si="51"/>
        <v>18150.400000000001</v>
      </c>
      <c r="E67" s="54">
        <f t="shared" si="51"/>
        <v>18790</v>
      </c>
      <c r="F67" s="54">
        <v>18508</v>
      </c>
      <c r="G67" s="51">
        <v>2.95</v>
      </c>
      <c r="H67" s="52">
        <v>1</v>
      </c>
      <c r="I67" s="52"/>
      <c r="J67" s="52"/>
      <c r="K67" s="52"/>
      <c r="L67" s="52"/>
      <c r="M67" s="54">
        <v>1.4</v>
      </c>
      <c r="N67" s="54">
        <v>1.68</v>
      </c>
      <c r="O67" s="54">
        <v>2.23</v>
      </c>
      <c r="P67" s="54">
        <v>2.39</v>
      </c>
      <c r="Q67" s="54">
        <v>2.57</v>
      </c>
      <c r="R67" s="48">
        <v>0</v>
      </c>
      <c r="S67" s="48">
        <f t="shared" ref="S67:S73" si="53">(R67*$F67*$G67*$H67*$M67*S$11)</f>
        <v>0</v>
      </c>
      <c r="T67" s="48"/>
      <c r="U67" s="48">
        <f t="shared" ref="U67:U73" si="54">(T67*$F67*$G67*$H67*$M67*U$11)</f>
        <v>0</v>
      </c>
      <c r="V67" s="48"/>
      <c r="W67" s="48">
        <f t="shared" ref="W67:W73" si="55">(V67*$F67*$G67*$H67*$M67*W$11)</f>
        <v>0</v>
      </c>
      <c r="X67" s="48"/>
      <c r="Y67" s="48">
        <f t="shared" ref="Y67:Y73" si="56">(X67*$F67*$G67*$H67*$M67*Y$11)</f>
        <v>0</v>
      </c>
      <c r="Z67" s="48"/>
      <c r="AA67" s="48">
        <f t="shared" si="23"/>
        <v>0</v>
      </c>
      <c r="AB67" s="12">
        <f t="shared" ref="AB67:AB73" si="57">SUM(R67,T67,V67,X67,Z67)</f>
        <v>0</v>
      </c>
      <c r="AC67" s="12">
        <f t="shared" ref="AC67:AC73" si="58">SUM(S67,U67,W67,Y67,AA67)</f>
        <v>0</v>
      </c>
    </row>
    <row r="68" spans="1:29" x14ac:dyDescent="0.25">
      <c r="A68" s="13"/>
      <c r="B68" s="33">
        <v>45</v>
      </c>
      <c r="C68" s="34" t="s">
        <v>165</v>
      </c>
      <c r="D68" s="54">
        <f t="shared" si="51"/>
        <v>18150.400000000001</v>
      </c>
      <c r="E68" s="54">
        <f t="shared" si="51"/>
        <v>18790</v>
      </c>
      <c r="F68" s="54">
        <v>18508</v>
      </c>
      <c r="G68" s="51">
        <v>5.33</v>
      </c>
      <c r="H68" s="52">
        <v>1</v>
      </c>
      <c r="I68" s="52"/>
      <c r="J68" s="52"/>
      <c r="K68" s="52"/>
      <c r="L68" s="52"/>
      <c r="M68" s="54">
        <v>1.4</v>
      </c>
      <c r="N68" s="54">
        <v>1.68</v>
      </c>
      <c r="O68" s="54">
        <v>2.23</v>
      </c>
      <c r="P68" s="54">
        <v>2.39</v>
      </c>
      <c r="Q68" s="54">
        <v>2.57</v>
      </c>
      <c r="R68" s="48"/>
      <c r="S68" s="48">
        <f t="shared" si="53"/>
        <v>0</v>
      </c>
      <c r="T68" s="48"/>
      <c r="U68" s="48">
        <f t="shared" si="54"/>
        <v>0</v>
      </c>
      <c r="V68" s="48"/>
      <c r="W68" s="48">
        <f t="shared" si="55"/>
        <v>0</v>
      </c>
      <c r="X68" s="48"/>
      <c r="Y68" s="48">
        <f t="shared" si="56"/>
        <v>0</v>
      </c>
      <c r="Z68" s="48"/>
      <c r="AA68" s="48">
        <f t="shared" si="23"/>
        <v>0</v>
      </c>
      <c r="AB68" s="12">
        <f t="shared" si="57"/>
        <v>0</v>
      </c>
      <c r="AC68" s="12">
        <f t="shared" si="58"/>
        <v>0</v>
      </c>
    </row>
    <row r="69" spans="1:29" x14ac:dyDescent="0.25">
      <c r="A69" s="13"/>
      <c r="B69" s="33">
        <v>46</v>
      </c>
      <c r="C69" s="34" t="s">
        <v>166</v>
      </c>
      <c r="D69" s="54">
        <f t="shared" si="51"/>
        <v>18150.400000000001</v>
      </c>
      <c r="E69" s="54">
        <f t="shared" si="51"/>
        <v>18790</v>
      </c>
      <c r="F69" s="54">
        <v>18508</v>
      </c>
      <c r="G69" s="51">
        <v>0.77</v>
      </c>
      <c r="H69" s="52">
        <v>1</v>
      </c>
      <c r="I69" s="52"/>
      <c r="J69" s="52"/>
      <c r="K69" s="52"/>
      <c r="L69" s="52"/>
      <c r="M69" s="54">
        <v>1.4</v>
      </c>
      <c r="N69" s="54">
        <v>1.68</v>
      </c>
      <c r="O69" s="54">
        <v>2.23</v>
      </c>
      <c r="P69" s="54">
        <v>2.39</v>
      </c>
      <c r="Q69" s="54">
        <v>2.57</v>
      </c>
      <c r="R69" s="48"/>
      <c r="S69" s="48">
        <f t="shared" si="53"/>
        <v>0</v>
      </c>
      <c r="T69" s="48"/>
      <c r="U69" s="48">
        <f t="shared" si="54"/>
        <v>0</v>
      </c>
      <c r="V69" s="48"/>
      <c r="W69" s="48">
        <f t="shared" si="55"/>
        <v>0</v>
      </c>
      <c r="X69" s="50"/>
      <c r="Y69" s="48">
        <f t="shared" si="56"/>
        <v>0</v>
      </c>
      <c r="Z69" s="48"/>
      <c r="AA69" s="48">
        <f t="shared" si="23"/>
        <v>0</v>
      </c>
      <c r="AB69" s="12">
        <f t="shared" si="57"/>
        <v>0</v>
      </c>
      <c r="AC69" s="12">
        <f t="shared" si="58"/>
        <v>0</v>
      </c>
    </row>
    <row r="70" spans="1:29" x14ac:dyDescent="0.25">
      <c r="A70" s="13"/>
      <c r="B70" s="33">
        <v>47</v>
      </c>
      <c r="C70" s="34" t="s">
        <v>167</v>
      </c>
      <c r="D70" s="54">
        <f t="shared" si="51"/>
        <v>18150.400000000001</v>
      </c>
      <c r="E70" s="54">
        <f t="shared" si="51"/>
        <v>18790</v>
      </c>
      <c r="F70" s="54">
        <v>18508</v>
      </c>
      <c r="G70" s="51">
        <v>0.97</v>
      </c>
      <c r="H70" s="52">
        <v>1</v>
      </c>
      <c r="I70" s="52"/>
      <c r="J70" s="52"/>
      <c r="K70" s="52"/>
      <c r="L70" s="52"/>
      <c r="M70" s="54">
        <v>1.4</v>
      </c>
      <c r="N70" s="54">
        <v>1.68</v>
      </c>
      <c r="O70" s="54">
        <v>2.23</v>
      </c>
      <c r="P70" s="54">
        <v>2.39</v>
      </c>
      <c r="Q70" s="54">
        <v>2.57</v>
      </c>
      <c r="R70" s="48"/>
      <c r="S70" s="48">
        <f t="shared" si="53"/>
        <v>0</v>
      </c>
      <c r="T70" s="48"/>
      <c r="U70" s="48">
        <f t="shared" si="54"/>
        <v>0</v>
      </c>
      <c r="V70" s="48"/>
      <c r="W70" s="48">
        <f t="shared" si="55"/>
        <v>0</v>
      </c>
      <c r="X70" s="48"/>
      <c r="Y70" s="48">
        <f t="shared" si="56"/>
        <v>0</v>
      </c>
      <c r="Z70" s="48"/>
      <c r="AA70" s="48">
        <f t="shared" si="23"/>
        <v>0</v>
      </c>
      <c r="AB70" s="12">
        <f t="shared" si="57"/>
        <v>0</v>
      </c>
      <c r="AC70" s="12">
        <f t="shared" si="58"/>
        <v>0</v>
      </c>
    </row>
    <row r="71" spans="1:29" ht="36" customHeight="1" x14ac:dyDescent="0.25">
      <c r="A71" s="13"/>
      <c r="B71" s="33">
        <v>48</v>
      </c>
      <c r="C71" s="34" t="s">
        <v>168</v>
      </c>
      <c r="D71" s="54">
        <f t="shared" si="51"/>
        <v>18150.400000000001</v>
      </c>
      <c r="E71" s="54">
        <f t="shared" si="51"/>
        <v>18790</v>
      </c>
      <c r="F71" s="54">
        <v>18508</v>
      </c>
      <c r="G71" s="51">
        <v>0.88</v>
      </c>
      <c r="H71" s="52">
        <v>1</v>
      </c>
      <c r="I71" s="52"/>
      <c r="J71" s="52"/>
      <c r="K71" s="52"/>
      <c r="L71" s="52"/>
      <c r="M71" s="54">
        <v>1.4</v>
      </c>
      <c r="N71" s="54">
        <v>1.68</v>
      </c>
      <c r="O71" s="54">
        <v>2.23</v>
      </c>
      <c r="P71" s="54">
        <v>2.39</v>
      </c>
      <c r="Q71" s="54">
        <v>2.57</v>
      </c>
      <c r="R71" s="48"/>
      <c r="S71" s="48">
        <f t="shared" si="53"/>
        <v>0</v>
      </c>
      <c r="T71" s="48"/>
      <c r="U71" s="48">
        <f t="shared" si="54"/>
        <v>0</v>
      </c>
      <c r="V71" s="48"/>
      <c r="W71" s="48">
        <f t="shared" si="55"/>
        <v>0</v>
      </c>
      <c r="X71" s="50"/>
      <c r="Y71" s="48">
        <f t="shared" si="56"/>
        <v>0</v>
      </c>
      <c r="Z71" s="48"/>
      <c r="AA71" s="48">
        <f t="shared" si="23"/>
        <v>0</v>
      </c>
      <c r="AB71" s="12">
        <f t="shared" si="57"/>
        <v>0</v>
      </c>
      <c r="AC71" s="12">
        <f t="shared" si="58"/>
        <v>0</v>
      </c>
    </row>
    <row r="72" spans="1:29" ht="36" customHeight="1" x14ac:dyDescent="0.25">
      <c r="A72" s="13"/>
      <c r="B72" s="33">
        <v>49</v>
      </c>
      <c r="C72" s="34" t="s">
        <v>169</v>
      </c>
      <c r="D72" s="54">
        <f t="shared" si="51"/>
        <v>18150.400000000001</v>
      </c>
      <c r="E72" s="54">
        <f t="shared" si="51"/>
        <v>18790</v>
      </c>
      <c r="F72" s="54">
        <v>18508</v>
      </c>
      <c r="G72" s="51">
        <v>1.05</v>
      </c>
      <c r="H72" s="52">
        <v>1</v>
      </c>
      <c r="I72" s="52"/>
      <c r="J72" s="52"/>
      <c r="K72" s="52"/>
      <c r="L72" s="52"/>
      <c r="M72" s="54">
        <v>1.4</v>
      </c>
      <c r="N72" s="54">
        <v>1.68</v>
      </c>
      <c r="O72" s="54">
        <v>2.23</v>
      </c>
      <c r="P72" s="54">
        <v>2.39</v>
      </c>
      <c r="Q72" s="54">
        <v>2.57</v>
      </c>
      <c r="R72" s="48"/>
      <c r="S72" s="48">
        <f t="shared" si="53"/>
        <v>0</v>
      </c>
      <c r="T72" s="48"/>
      <c r="U72" s="48">
        <f t="shared" si="54"/>
        <v>0</v>
      </c>
      <c r="V72" s="48"/>
      <c r="W72" s="48">
        <f t="shared" si="55"/>
        <v>0</v>
      </c>
      <c r="X72" s="48"/>
      <c r="Y72" s="48">
        <f t="shared" si="56"/>
        <v>0</v>
      </c>
      <c r="Z72" s="48"/>
      <c r="AA72" s="48">
        <f t="shared" si="23"/>
        <v>0</v>
      </c>
      <c r="AB72" s="12">
        <f t="shared" si="57"/>
        <v>0</v>
      </c>
      <c r="AC72" s="12">
        <f t="shared" si="58"/>
        <v>0</v>
      </c>
    </row>
    <row r="73" spans="1:29" ht="22.5" customHeight="1" x14ac:dyDescent="0.25">
      <c r="A73" s="13"/>
      <c r="B73" s="33">
        <v>50</v>
      </c>
      <c r="C73" s="34" t="s">
        <v>170</v>
      </c>
      <c r="D73" s="54">
        <f t="shared" si="51"/>
        <v>18150.400000000001</v>
      </c>
      <c r="E73" s="54">
        <f t="shared" si="51"/>
        <v>18790</v>
      </c>
      <c r="F73" s="54">
        <v>18508</v>
      </c>
      <c r="G73" s="51">
        <v>1.25</v>
      </c>
      <c r="H73" s="52">
        <v>1</v>
      </c>
      <c r="I73" s="52"/>
      <c r="J73" s="52"/>
      <c r="K73" s="52"/>
      <c r="L73" s="52"/>
      <c r="M73" s="54">
        <v>1.4</v>
      </c>
      <c r="N73" s="54">
        <v>1.68</v>
      </c>
      <c r="O73" s="54">
        <v>2.23</v>
      </c>
      <c r="P73" s="54">
        <v>2.39</v>
      </c>
      <c r="Q73" s="54">
        <v>2.57</v>
      </c>
      <c r="R73" s="48"/>
      <c r="S73" s="48">
        <f t="shared" si="53"/>
        <v>0</v>
      </c>
      <c r="T73" s="48"/>
      <c r="U73" s="48">
        <f t="shared" si="54"/>
        <v>0</v>
      </c>
      <c r="V73" s="48"/>
      <c r="W73" s="48">
        <f t="shared" si="55"/>
        <v>0</v>
      </c>
      <c r="X73" s="48"/>
      <c r="Y73" s="48">
        <f t="shared" si="56"/>
        <v>0</v>
      </c>
      <c r="Z73" s="48"/>
      <c r="AA73" s="48">
        <f t="shared" si="23"/>
        <v>0</v>
      </c>
      <c r="AB73" s="12">
        <f t="shared" si="57"/>
        <v>0</v>
      </c>
      <c r="AC73" s="12">
        <f t="shared" si="58"/>
        <v>0</v>
      </c>
    </row>
    <row r="74" spans="1:29" x14ac:dyDescent="0.25">
      <c r="A74" s="101">
        <v>11</v>
      </c>
      <c r="B74" s="38"/>
      <c r="C74" s="39" t="s">
        <v>171</v>
      </c>
      <c r="D74" s="54">
        <f t="shared" si="51"/>
        <v>18150.400000000001</v>
      </c>
      <c r="E74" s="54">
        <f t="shared" si="51"/>
        <v>18790</v>
      </c>
      <c r="F74" s="54">
        <v>18508</v>
      </c>
      <c r="G74" s="67">
        <v>1.48</v>
      </c>
      <c r="H74" s="52">
        <v>1</v>
      </c>
      <c r="I74" s="52"/>
      <c r="J74" s="52"/>
      <c r="K74" s="52"/>
      <c r="L74" s="52"/>
      <c r="M74" s="54">
        <v>1.4</v>
      </c>
      <c r="N74" s="54">
        <v>1.68</v>
      </c>
      <c r="O74" s="54">
        <v>2.23</v>
      </c>
      <c r="P74" s="54">
        <v>2.39</v>
      </c>
      <c r="Q74" s="54">
        <v>2.57</v>
      </c>
      <c r="R74" s="102">
        <f t="shared" ref="R74:AC74" si="59">SUM(R75:R78)</f>
        <v>0</v>
      </c>
      <c r="S74" s="102">
        <f t="shared" si="59"/>
        <v>0</v>
      </c>
      <c r="T74" s="102">
        <f t="shared" si="59"/>
        <v>0</v>
      </c>
      <c r="U74" s="102">
        <f t="shared" si="59"/>
        <v>0</v>
      </c>
      <c r="V74" s="102">
        <f t="shared" si="59"/>
        <v>0</v>
      </c>
      <c r="W74" s="102">
        <f t="shared" si="59"/>
        <v>0</v>
      </c>
      <c r="X74" s="102">
        <f t="shared" si="59"/>
        <v>0</v>
      </c>
      <c r="Y74" s="102">
        <f t="shared" si="59"/>
        <v>0</v>
      </c>
      <c r="Z74" s="102">
        <f t="shared" si="59"/>
        <v>0</v>
      </c>
      <c r="AA74" s="102">
        <f t="shared" si="59"/>
        <v>0</v>
      </c>
      <c r="AB74" s="102">
        <f t="shared" si="59"/>
        <v>0</v>
      </c>
      <c r="AC74" s="102">
        <f t="shared" si="59"/>
        <v>0</v>
      </c>
    </row>
    <row r="75" spans="1:29" x14ac:dyDescent="0.25">
      <c r="A75" s="13"/>
      <c r="B75" s="33">
        <v>51</v>
      </c>
      <c r="C75" s="34" t="s">
        <v>172</v>
      </c>
      <c r="D75" s="54">
        <f t="shared" si="51"/>
        <v>18150.400000000001</v>
      </c>
      <c r="E75" s="54">
        <f t="shared" si="51"/>
        <v>18790</v>
      </c>
      <c r="F75" s="54">
        <v>18508</v>
      </c>
      <c r="G75" s="51">
        <v>1.51</v>
      </c>
      <c r="H75" s="52">
        <v>1</v>
      </c>
      <c r="I75" s="52"/>
      <c r="J75" s="52"/>
      <c r="K75" s="52"/>
      <c r="L75" s="52"/>
      <c r="M75" s="54">
        <v>1.4</v>
      </c>
      <c r="N75" s="54">
        <v>1.68</v>
      </c>
      <c r="O75" s="54">
        <v>2.23</v>
      </c>
      <c r="P75" s="54">
        <v>2.39</v>
      </c>
      <c r="Q75" s="54">
        <v>2.57</v>
      </c>
      <c r="R75" s="48">
        <v>0</v>
      </c>
      <c r="S75" s="48">
        <f>(R75*$F75*$G75*$H75*$M75*S$11)</f>
        <v>0</v>
      </c>
      <c r="T75" s="48"/>
      <c r="U75" s="48">
        <f t="shared" ref="U75:U78" si="60">(T75*$F75*$G75*$H75*$M75*U$11)</f>
        <v>0</v>
      </c>
      <c r="V75" s="48"/>
      <c r="W75" s="48">
        <f t="shared" ref="W75:W78" si="61">(V75*$F75*$G75*$H75*$M75*W$11)</f>
        <v>0</v>
      </c>
      <c r="X75" s="48"/>
      <c r="Y75" s="48">
        <f t="shared" ref="Y75:Y78" si="62">(X75*$F75*$G75*$H75*$M75*Y$11)</f>
        <v>0</v>
      </c>
      <c r="Z75" s="48"/>
      <c r="AA75" s="48">
        <f t="shared" si="23"/>
        <v>0</v>
      </c>
      <c r="AB75" s="12">
        <f t="shared" ref="AB75:AB78" si="63">SUM(R75,T75,V75,X75,Z75)</f>
        <v>0</v>
      </c>
      <c r="AC75" s="12">
        <f t="shared" ref="AC75:AC78" si="64">SUM(S75,U75,W75,Y75,AA75)</f>
        <v>0</v>
      </c>
    </row>
    <row r="76" spans="1:29" ht="22.5" customHeight="1" x14ac:dyDescent="0.25">
      <c r="A76" s="13"/>
      <c r="B76" s="33">
        <v>52</v>
      </c>
      <c r="C76" s="34" t="s">
        <v>173</v>
      </c>
      <c r="D76" s="54">
        <f t="shared" si="51"/>
        <v>18150.400000000001</v>
      </c>
      <c r="E76" s="54">
        <f t="shared" si="51"/>
        <v>18790</v>
      </c>
      <c r="F76" s="54">
        <v>18508</v>
      </c>
      <c r="G76" s="51">
        <v>2.2599999999999998</v>
      </c>
      <c r="H76" s="52">
        <v>1</v>
      </c>
      <c r="I76" s="52"/>
      <c r="J76" s="52"/>
      <c r="K76" s="52"/>
      <c r="L76" s="52"/>
      <c r="M76" s="54">
        <v>1.4</v>
      </c>
      <c r="N76" s="54">
        <v>1.68</v>
      </c>
      <c r="O76" s="54">
        <v>2.23</v>
      </c>
      <c r="P76" s="54">
        <v>2.39</v>
      </c>
      <c r="Q76" s="54">
        <v>2.57</v>
      </c>
      <c r="R76" s="48"/>
      <c r="S76" s="48">
        <f>(R76*$F76*$G76*$H76*$M76*S$11)</f>
        <v>0</v>
      </c>
      <c r="T76" s="48"/>
      <c r="U76" s="48">
        <f t="shared" si="60"/>
        <v>0</v>
      </c>
      <c r="V76" s="48"/>
      <c r="W76" s="48">
        <f t="shared" si="61"/>
        <v>0</v>
      </c>
      <c r="X76" s="48"/>
      <c r="Y76" s="48">
        <f t="shared" si="62"/>
        <v>0</v>
      </c>
      <c r="Z76" s="48"/>
      <c r="AA76" s="48">
        <f t="shared" si="23"/>
        <v>0</v>
      </c>
      <c r="AB76" s="12">
        <f t="shared" si="63"/>
        <v>0</v>
      </c>
      <c r="AC76" s="12">
        <f t="shared" si="64"/>
        <v>0</v>
      </c>
    </row>
    <row r="77" spans="1:29" ht="27.75" customHeight="1" x14ac:dyDescent="0.25">
      <c r="A77" s="13"/>
      <c r="B77" s="33">
        <v>53</v>
      </c>
      <c r="C77" s="34" t="s">
        <v>174</v>
      </c>
      <c r="D77" s="54">
        <f t="shared" si="51"/>
        <v>18150.400000000001</v>
      </c>
      <c r="E77" s="54">
        <f t="shared" si="51"/>
        <v>18790</v>
      </c>
      <c r="F77" s="54">
        <v>18508</v>
      </c>
      <c r="G77" s="51">
        <v>1.38</v>
      </c>
      <c r="H77" s="52">
        <v>1</v>
      </c>
      <c r="I77" s="52"/>
      <c r="J77" s="52"/>
      <c r="K77" s="52"/>
      <c r="L77" s="52"/>
      <c r="M77" s="54">
        <v>1.4</v>
      </c>
      <c r="N77" s="54">
        <v>1.68</v>
      </c>
      <c r="O77" s="54">
        <v>2.23</v>
      </c>
      <c r="P77" s="54">
        <v>2.39</v>
      </c>
      <c r="Q77" s="54">
        <v>2.57</v>
      </c>
      <c r="R77" s="48"/>
      <c r="S77" s="48">
        <f>(R77*$F77*$G77*$H77*$M77*S$11)</f>
        <v>0</v>
      </c>
      <c r="T77" s="48"/>
      <c r="U77" s="48">
        <f t="shared" si="60"/>
        <v>0</v>
      </c>
      <c r="V77" s="48"/>
      <c r="W77" s="48">
        <f t="shared" si="61"/>
        <v>0</v>
      </c>
      <c r="X77" s="48"/>
      <c r="Y77" s="48">
        <f t="shared" si="62"/>
        <v>0</v>
      </c>
      <c r="Z77" s="48"/>
      <c r="AA77" s="48">
        <f t="shared" si="23"/>
        <v>0</v>
      </c>
      <c r="AB77" s="12">
        <f t="shared" si="63"/>
        <v>0</v>
      </c>
      <c r="AC77" s="12">
        <f t="shared" si="64"/>
        <v>0</v>
      </c>
    </row>
    <row r="78" spans="1:29" ht="22.5" customHeight="1" x14ac:dyDescent="0.25">
      <c r="A78" s="13"/>
      <c r="B78" s="33">
        <v>54</v>
      </c>
      <c r="C78" s="34" t="s">
        <v>175</v>
      </c>
      <c r="D78" s="54">
        <f t="shared" si="51"/>
        <v>18150.400000000001</v>
      </c>
      <c r="E78" s="54">
        <f t="shared" si="51"/>
        <v>18790</v>
      </c>
      <c r="F78" s="54">
        <v>18508</v>
      </c>
      <c r="G78" s="51">
        <v>2.82</v>
      </c>
      <c r="H78" s="52">
        <v>1</v>
      </c>
      <c r="I78" s="52"/>
      <c r="J78" s="52"/>
      <c r="K78" s="52"/>
      <c r="L78" s="52"/>
      <c r="M78" s="54">
        <v>1.4</v>
      </c>
      <c r="N78" s="54">
        <v>1.68</v>
      </c>
      <c r="O78" s="54">
        <v>2.23</v>
      </c>
      <c r="P78" s="54">
        <v>2.39</v>
      </c>
      <c r="Q78" s="54">
        <v>2.57</v>
      </c>
      <c r="R78" s="48"/>
      <c r="S78" s="48">
        <f>(R78*$F78*$G78*$H78*$M78*S$11)</f>
        <v>0</v>
      </c>
      <c r="T78" s="48"/>
      <c r="U78" s="48">
        <f t="shared" si="60"/>
        <v>0</v>
      </c>
      <c r="V78" s="48"/>
      <c r="W78" s="48">
        <f t="shared" si="61"/>
        <v>0</v>
      </c>
      <c r="X78" s="48"/>
      <c r="Y78" s="48">
        <f t="shared" si="62"/>
        <v>0</v>
      </c>
      <c r="Z78" s="48"/>
      <c r="AA78" s="48">
        <f t="shared" si="23"/>
        <v>0</v>
      </c>
      <c r="AB78" s="12">
        <f t="shared" si="63"/>
        <v>0</v>
      </c>
      <c r="AC78" s="12">
        <f t="shared" si="64"/>
        <v>0</v>
      </c>
    </row>
    <row r="79" spans="1:29" x14ac:dyDescent="0.25">
      <c r="A79" s="101">
        <v>12</v>
      </c>
      <c r="B79" s="38"/>
      <c r="C79" s="39" t="s">
        <v>16</v>
      </c>
      <c r="D79" s="54">
        <f t="shared" si="51"/>
        <v>18150.400000000001</v>
      </c>
      <c r="E79" s="54">
        <f t="shared" si="51"/>
        <v>18790</v>
      </c>
      <c r="F79" s="54">
        <v>18508</v>
      </c>
      <c r="G79" s="67">
        <v>0.65</v>
      </c>
      <c r="H79" s="52">
        <v>1</v>
      </c>
      <c r="I79" s="52"/>
      <c r="J79" s="52"/>
      <c r="K79" s="52"/>
      <c r="L79" s="52"/>
      <c r="M79" s="54">
        <v>1.4</v>
      </c>
      <c r="N79" s="54">
        <v>1.68</v>
      </c>
      <c r="O79" s="54">
        <v>2.23</v>
      </c>
      <c r="P79" s="54">
        <v>2.39</v>
      </c>
      <c r="Q79" s="54">
        <v>2.57</v>
      </c>
      <c r="R79" s="102">
        <f t="shared" ref="R79:Y79" si="65">SUM(R80:R90)</f>
        <v>0</v>
      </c>
      <c r="S79" s="102">
        <f t="shared" si="65"/>
        <v>0</v>
      </c>
      <c r="T79" s="102">
        <f t="shared" si="65"/>
        <v>0</v>
      </c>
      <c r="U79" s="102">
        <f t="shared" si="65"/>
        <v>0</v>
      </c>
      <c r="V79" s="102">
        <f t="shared" si="65"/>
        <v>0</v>
      </c>
      <c r="W79" s="102">
        <f t="shared" si="65"/>
        <v>0</v>
      </c>
      <c r="X79" s="102">
        <f t="shared" si="65"/>
        <v>0</v>
      </c>
      <c r="Y79" s="102">
        <f t="shared" si="65"/>
        <v>0</v>
      </c>
      <c r="Z79" s="102">
        <f t="shared" ref="Z79:AC79" si="66">SUM(Z80:Z90)</f>
        <v>80</v>
      </c>
      <c r="AA79" s="102">
        <f t="shared" si="66"/>
        <v>1769714.23104</v>
      </c>
      <c r="AB79" s="102">
        <f t="shared" si="66"/>
        <v>80</v>
      </c>
      <c r="AC79" s="102">
        <f t="shared" si="66"/>
        <v>1769714.23104</v>
      </c>
    </row>
    <row r="80" spans="1:29" x14ac:dyDescent="0.25">
      <c r="A80" s="13"/>
      <c r="B80" s="33">
        <v>55</v>
      </c>
      <c r="C80" s="34" t="s">
        <v>176</v>
      </c>
      <c r="D80" s="54">
        <f t="shared" si="51"/>
        <v>18150.400000000001</v>
      </c>
      <c r="E80" s="54">
        <f t="shared" si="51"/>
        <v>18790</v>
      </c>
      <c r="F80" s="54">
        <v>18508</v>
      </c>
      <c r="G80" s="51">
        <v>0.57999999999999996</v>
      </c>
      <c r="H80" s="52">
        <v>1</v>
      </c>
      <c r="I80" s="52"/>
      <c r="J80" s="52"/>
      <c r="K80" s="52"/>
      <c r="L80" s="52"/>
      <c r="M80" s="54">
        <v>1.4</v>
      </c>
      <c r="N80" s="54">
        <v>1.68</v>
      </c>
      <c r="O80" s="54">
        <v>2.23</v>
      </c>
      <c r="P80" s="54">
        <v>2.39</v>
      </c>
      <c r="Q80" s="54">
        <v>2.57</v>
      </c>
      <c r="R80" s="48">
        <v>0</v>
      </c>
      <c r="S80" s="48">
        <f t="shared" ref="S80:S90" si="67">(R80*$F80*$G80*$H80*$M80*S$11)</f>
        <v>0</v>
      </c>
      <c r="T80" s="48"/>
      <c r="U80" s="48">
        <f t="shared" ref="U80:U90" si="68">(T80*$F80*$G80*$H80*$M80*U$11)</f>
        <v>0</v>
      </c>
      <c r="V80" s="48"/>
      <c r="W80" s="48">
        <f t="shared" ref="W80:W90" si="69">(V80*$F80*$G80*$H80*$M80*W$11)</f>
        <v>0</v>
      </c>
      <c r="X80" s="48"/>
      <c r="Y80" s="48">
        <f t="shared" ref="Y80:Y90" si="70">(X80*$F80*$G80*$H80*$M80*Y$11)</f>
        <v>0</v>
      </c>
      <c r="Z80" s="48">
        <v>10</v>
      </c>
      <c r="AA80" s="48">
        <f t="shared" si="23"/>
        <v>190080.41740800001</v>
      </c>
      <c r="AB80" s="12">
        <f t="shared" ref="AB80:AB90" si="71">SUM(R80,T80,V80,X80,Z80)</f>
        <v>10</v>
      </c>
      <c r="AC80" s="12">
        <f t="shared" ref="AC80:AC90" si="72">SUM(S80,U80,W80,Y80,AA80)</f>
        <v>190080.41740800001</v>
      </c>
    </row>
    <row r="81" spans="1:29" x14ac:dyDescent="0.25">
      <c r="A81" s="13"/>
      <c r="B81" s="33">
        <v>56</v>
      </c>
      <c r="C81" s="34" t="s">
        <v>177</v>
      </c>
      <c r="D81" s="54">
        <f t="shared" si="51"/>
        <v>18150.400000000001</v>
      </c>
      <c r="E81" s="54">
        <f t="shared" si="51"/>
        <v>18790</v>
      </c>
      <c r="F81" s="54">
        <v>18508</v>
      </c>
      <c r="G81" s="51">
        <v>0.62</v>
      </c>
      <c r="H81" s="52">
        <v>1</v>
      </c>
      <c r="I81" s="52"/>
      <c r="J81" s="52"/>
      <c r="K81" s="52"/>
      <c r="L81" s="52"/>
      <c r="M81" s="54">
        <v>1.4</v>
      </c>
      <c r="N81" s="54">
        <v>1.68</v>
      </c>
      <c r="O81" s="54">
        <v>2.23</v>
      </c>
      <c r="P81" s="54">
        <v>2.39</v>
      </c>
      <c r="Q81" s="54">
        <v>2.57</v>
      </c>
      <c r="R81" s="48"/>
      <c r="S81" s="48">
        <f t="shared" si="67"/>
        <v>0</v>
      </c>
      <c r="T81" s="48"/>
      <c r="U81" s="48">
        <f t="shared" si="68"/>
        <v>0</v>
      </c>
      <c r="V81" s="48"/>
      <c r="W81" s="48">
        <f t="shared" si="69"/>
        <v>0</v>
      </c>
      <c r="X81" s="48"/>
      <c r="Y81" s="48">
        <f t="shared" si="70"/>
        <v>0</v>
      </c>
      <c r="Z81" s="48">
        <v>30</v>
      </c>
      <c r="AA81" s="48">
        <f t="shared" si="23"/>
        <v>609568.23513599997</v>
      </c>
      <c r="AB81" s="12">
        <f t="shared" si="71"/>
        <v>30</v>
      </c>
      <c r="AC81" s="12">
        <f t="shared" si="72"/>
        <v>609568.23513599997</v>
      </c>
    </row>
    <row r="82" spans="1:29" x14ac:dyDescent="0.25">
      <c r="A82" s="13"/>
      <c r="B82" s="33">
        <v>57</v>
      </c>
      <c r="C82" s="34" t="s">
        <v>178</v>
      </c>
      <c r="D82" s="54">
        <f t="shared" ref="D82:E97" si="73">D81</f>
        <v>18150.400000000001</v>
      </c>
      <c r="E82" s="54">
        <f t="shared" si="73"/>
        <v>18790</v>
      </c>
      <c r="F82" s="54">
        <v>18508</v>
      </c>
      <c r="G82" s="51">
        <v>1.4</v>
      </c>
      <c r="H82" s="52">
        <v>1</v>
      </c>
      <c r="I82" s="52"/>
      <c r="J82" s="52"/>
      <c r="K82" s="52"/>
      <c r="L82" s="52"/>
      <c r="M82" s="54">
        <v>1.4</v>
      </c>
      <c r="N82" s="54">
        <v>1.68</v>
      </c>
      <c r="O82" s="54">
        <v>2.23</v>
      </c>
      <c r="P82" s="54">
        <v>2.39</v>
      </c>
      <c r="Q82" s="54">
        <v>2.57</v>
      </c>
      <c r="R82" s="48">
        <v>0</v>
      </c>
      <c r="S82" s="48">
        <f t="shared" si="67"/>
        <v>0</v>
      </c>
      <c r="T82" s="48"/>
      <c r="U82" s="48">
        <f t="shared" si="68"/>
        <v>0</v>
      </c>
      <c r="V82" s="48"/>
      <c r="W82" s="48">
        <f t="shared" si="69"/>
        <v>0</v>
      </c>
      <c r="X82" s="48"/>
      <c r="Y82" s="48">
        <f t="shared" si="70"/>
        <v>0</v>
      </c>
      <c r="Z82" s="48"/>
      <c r="AA82" s="48">
        <f t="shared" si="23"/>
        <v>0</v>
      </c>
      <c r="AB82" s="12">
        <f t="shared" si="71"/>
        <v>0</v>
      </c>
      <c r="AC82" s="12">
        <f t="shared" si="72"/>
        <v>0</v>
      </c>
    </row>
    <row r="83" spans="1:29" x14ac:dyDescent="0.25">
      <c r="A83" s="13"/>
      <c r="B83" s="33">
        <v>58</v>
      </c>
      <c r="C83" s="34" t="s">
        <v>179</v>
      </c>
      <c r="D83" s="54">
        <f t="shared" si="73"/>
        <v>18150.400000000001</v>
      </c>
      <c r="E83" s="54">
        <f t="shared" si="73"/>
        <v>18790</v>
      </c>
      <c r="F83" s="54">
        <v>18508</v>
      </c>
      <c r="G83" s="51">
        <v>1.27</v>
      </c>
      <c r="H83" s="52">
        <v>1</v>
      </c>
      <c r="I83" s="52"/>
      <c r="J83" s="52"/>
      <c r="K83" s="52"/>
      <c r="L83" s="52"/>
      <c r="M83" s="54">
        <v>1.4</v>
      </c>
      <c r="N83" s="54">
        <v>1.68</v>
      </c>
      <c r="O83" s="54">
        <v>2.23</v>
      </c>
      <c r="P83" s="54">
        <v>2.39</v>
      </c>
      <c r="Q83" s="54">
        <v>2.57</v>
      </c>
      <c r="R83" s="48"/>
      <c r="S83" s="48">
        <f t="shared" si="67"/>
        <v>0</v>
      </c>
      <c r="T83" s="48"/>
      <c r="U83" s="48">
        <f t="shared" si="68"/>
        <v>0</v>
      </c>
      <c r="V83" s="48"/>
      <c r="W83" s="48">
        <f t="shared" si="69"/>
        <v>0</v>
      </c>
      <c r="X83" s="48"/>
      <c r="Y83" s="48">
        <f t="shared" si="70"/>
        <v>0</v>
      </c>
      <c r="Z83" s="48"/>
      <c r="AA83" s="48">
        <f t="shared" si="23"/>
        <v>0</v>
      </c>
      <c r="AB83" s="12">
        <f t="shared" si="71"/>
        <v>0</v>
      </c>
      <c r="AC83" s="12">
        <f t="shared" si="72"/>
        <v>0</v>
      </c>
    </row>
    <row r="84" spans="1:29" x14ac:dyDescent="0.25">
      <c r="A84" s="13"/>
      <c r="B84" s="33">
        <v>59</v>
      </c>
      <c r="C84" s="34" t="s">
        <v>180</v>
      </c>
      <c r="D84" s="54">
        <f t="shared" si="73"/>
        <v>18150.400000000001</v>
      </c>
      <c r="E84" s="54">
        <f t="shared" si="73"/>
        <v>18790</v>
      </c>
      <c r="F84" s="54">
        <v>18508</v>
      </c>
      <c r="G84" s="51">
        <v>3.12</v>
      </c>
      <c r="H84" s="52">
        <v>1</v>
      </c>
      <c r="I84" s="52"/>
      <c r="J84" s="52"/>
      <c r="K84" s="52"/>
      <c r="L84" s="52"/>
      <c r="M84" s="54">
        <v>1.4</v>
      </c>
      <c r="N84" s="54">
        <v>1.68</v>
      </c>
      <c r="O84" s="54">
        <v>2.23</v>
      </c>
      <c r="P84" s="54">
        <v>2.39</v>
      </c>
      <c r="Q84" s="54">
        <v>2.57</v>
      </c>
      <c r="R84" s="48"/>
      <c r="S84" s="48">
        <f t="shared" si="67"/>
        <v>0</v>
      </c>
      <c r="T84" s="48"/>
      <c r="U84" s="48">
        <f t="shared" si="68"/>
        <v>0</v>
      </c>
      <c r="V84" s="48"/>
      <c r="W84" s="48">
        <f t="shared" si="69"/>
        <v>0</v>
      </c>
      <c r="X84" s="48"/>
      <c r="Y84" s="48">
        <f t="shared" si="70"/>
        <v>0</v>
      </c>
      <c r="Z84" s="48"/>
      <c r="AA84" s="48">
        <f t="shared" si="23"/>
        <v>0</v>
      </c>
      <c r="AB84" s="12">
        <f t="shared" si="71"/>
        <v>0</v>
      </c>
      <c r="AC84" s="12">
        <f t="shared" si="72"/>
        <v>0</v>
      </c>
    </row>
    <row r="85" spans="1:29" x14ac:dyDescent="0.25">
      <c r="A85" s="13"/>
      <c r="B85" s="33">
        <v>60</v>
      </c>
      <c r="C85" s="34" t="s">
        <v>181</v>
      </c>
      <c r="D85" s="54">
        <f t="shared" si="73"/>
        <v>18150.400000000001</v>
      </c>
      <c r="E85" s="54">
        <f t="shared" si="73"/>
        <v>18790</v>
      </c>
      <c r="F85" s="54">
        <v>18508</v>
      </c>
      <c r="G85" s="51">
        <v>4.51</v>
      </c>
      <c r="H85" s="52">
        <v>1</v>
      </c>
      <c r="I85" s="52"/>
      <c r="J85" s="52"/>
      <c r="K85" s="52"/>
      <c r="L85" s="52"/>
      <c r="M85" s="54">
        <v>1.4</v>
      </c>
      <c r="N85" s="54">
        <v>1.68</v>
      </c>
      <c r="O85" s="54">
        <v>2.23</v>
      </c>
      <c r="P85" s="54">
        <v>2.39</v>
      </c>
      <c r="Q85" s="54">
        <v>2.57</v>
      </c>
      <c r="R85" s="48"/>
      <c r="S85" s="48">
        <f t="shared" si="67"/>
        <v>0</v>
      </c>
      <c r="T85" s="48"/>
      <c r="U85" s="48">
        <f t="shared" si="68"/>
        <v>0</v>
      </c>
      <c r="V85" s="48"/>
      <c r="W85" s="48">
        <f t="shared" si="69"/>
        <v>0</v>
      </c>
      <c r="X85" s="48"/>
      <c r="Y85" s="48">
        <f t="shared" si="70"/>
        <v>0</v>
      </c>
      <c r="Z85" s="48"/>
      <c r="AA85" s="48">
        <f t="shared" si="23"/>
        <v>0</v>
      </c>
      <c r="AB85" s="12">
        <f t="shared" si="71"/>
        <v>0</v>
      </c>
      <c r="AC85" s="12">
        <f t="shared" si="72"/>
        <v>0</v>
      </c>
    </row>
    <row r="86" spans="1:29" ht="40.5" customHeight="1" x14ac:dyDescent="0.25">
      <c r="A86" s="13"/>
      <c r="B86" s="33">
        <v>61</v>
      </c>
      <c r="C86" s="34" t="s">
        <v>182</v>
      </c>
      <c r="D86" s="54">
        <f t="shared" si="73"/>
        <v>18150.400000000001</v>
      </c>
      <c r="E86" s="54">
        <f t="shared" si="73"/>
        <v>18790</v>
      </c>
      <c r="F86" s="54">
        <v>18508</v>
      </c>
      <c r="G86" s="51">
        <v>1.18</v>
      </c>
      <c r="H86" s="52">
        <v>1</v>
      </c>
      <c r="I86" s="52"/>
      <c r="J86" s="52"/>
      <c r="K86" s="52"/>
      <c r="L86" s="52"/>
      <c r="M86" s="54">
        <v>1.4</v>
      </c>
      <c r="N86" s="54">
        <v>1.68</v>
      </c>
      <c r="O86" s="54">
        <v>2.23</v>
      </c>
      <c r="P86" s="54">
        <v>2.39</v>
      </c>
      <c r="Q86" s="54">
        <v>2.57</v>
      </c>
      <c r="R86" s="48">
        <v>0</v>
      </c>
      <c r="S86" s="48">
        <f t="shared" si="67"/>
        <v>0</v>
      </c>
      <c r="T86" s="48"/>
      <c r="U86" s="48">
        <f t="shared" si="68"/>
        <v>0</v>
      </c>
      <c r="V86" s="48"/>
      <c r="W86" s="48">
        <f t="shared" si="69"/>
        <v>0</v>
      </c>
      <c r="X86" s="48"/>
      <c r="Y86" s="48">
        <f t="shared" si="70"/>
        <v>0</v>
      </c>
      <c r="Z86" s="48"/>
      <c r="AA86" s="48">
        <f t="shared" si="23"/>
        <v>0</v>
      </c>
      <c r="AB86" s="12">
        <f t="shared" si="71"/>
        <v>0</v>
      </c>
      <c r="AC86" s="12">
        <f t="shared" si="72"/>
        <v>0</v>
      </c>
    </row>
    <row r="87" spans="1:29" ht="25.5" customHeight="1" x14ac:dyDescent="0.25">
      <c r="A87" s="13"/>
      <c r="B87" s="33">
        <v>62</v>
      </c>
      <c r="C87" s="34" t="s">
        <v>17</v>
      </c>
      <c r="D87" s="54">
        <f t="shared" si="73"/>
        <v>18150.400000000001</v>
      </c>
      <c r="E87" s="54">
        <f t="shared" si="73"/>
        <v>18790</v>
      </c>
      <c r="F87" s="54">
        <v>18508</v>
      </c>
      <c r="G87" s="51">
        <v>0.98</v>
      </c>
      <c r="H87" s="52">
        <v>1</v>
      </c>
      <c r="I87" s="52"/>
      <c r="J87" s="52"/>
      <c r="K87" s="52"/>
      <c r="L87" s="52"/>
      <c r="M87" s="54">
        <v>1.4</v>
      </c>
      <c r="N87" s="54">
        <v>1.68</v>
      </c>
      <c r="O87" s="54">
        <v>2.23</v>
      </c>
      <c r="P87" s="54">
        <v>2.39</v>
      </c>
      <c r="Q87" s="54">
        <v>2.57</v>
      </c>
      <c r="R87" s="48"/>
      <c r="S87" s="48">
        <f t="shared" si="67"/>
        <v>0</v>
      </c>
      <c r="T87" s="48"/>
      <c r="U87" s="48">
        <f t="shared" si="68"/>
        <v>0</v>
      </c>
      <c r="V87" s="48"/>
      <c r="W87" s="48">
        <f t="shared" si="69"/>
        <v>0</v>
      </c>
      <c r="X87" s="48"/>
      <c r="Y87" s="48">
        <f t="shared" si="70"/>
        <v>0</v>
      </c>
      <c r="Z87" s="48">
        <v>20</v>
      </c>
      <c r="AA87" s="48">
        <f t="shared" si="23"/>
        <v>642340.72089600004</v>
      </c>
      <c r="AB87" s="12">
        <f t="shared" si="71"/>
        <v>20</v>
      </c>
      <c r="AC87" s="12">
        <f t="shared" si="72"/>
        <v>642340.72089600004</v>
      </c>
    </row>
    <row r="88" spans="1:29" ht="30" x14ac:dyDescent="0.25">
      <c r="A88" s="13"/>
      <c r="B88" s="33">
        <v>63</v>
      </c>
      <c r="C88" s="34" t="s">
        <v>183</v>
      </c>
      <c r="D88" s="54">
        <f t="shared" si="73"/>
        <v>18150.400000000001</v>
      </c>
      <c r="E88" s="54">
        <f t="shared" si="73"/>
        <v>18790</v>
      </c>
      <c r="F88" s="54">
        <v>18508</v>
      </c>
      <c r="G88" s="51">
        <v>0.35</v>
      </c>
      <c r="H88" s="52">
        <v>1</v>
      </c>
      <c r="I88" s="52"/>
      <c r="J88" s="52"/>
      <c r="K88" s="52"/>
      <c r="L88" s="52"/>
      <c r="M88" s="54">
        <v>1.4</v>
      </c>
      <c r="N88" s="54">
        <v>1.68</v>
      </c>
      <c r="O88" s="54">
        <v>2.23</v>
      </c>
      <c r="P88" s="54">
        <v>2.39</v>
      </c>
      <c r="Q88" s="54">
        <v>2.57</v>
      </c>
      <c r="R88" s="48">
        <v>0</v>
      </c>
      <c r="S88" s="48">
        <f t="shared" si="67"/>
        <v>0</v>
      </c>
      <c r="T88" s="48"/>
      <c r="U88" s="48">
        <f t="shared" si="68"/>
        <v>0</v>
      </c>
      <c r="V88" s="48"/>
      <c r="W88" s="48">
        <f t="shared" si="69"/>
        <v>0</v>
      </c>
      <c r="X88" s="48"/>
      <c r="Y88" s="48">
        <f t="shared" si="70"/>
        <v>0</v>
      </c>
      <c r="Z88" s="48"/>
      <c r="AA88" s="48">
        <f t="shared" si="23"/>
        <v>0</v>
      </c>
      <c r="AB88" s="12">
        <f t="shared" si="71"/>
        <v>0</v>
      </c>
      <c r="AC88" s="12">
        <f t="shared" si="72"/>
        <v>0</v>
      </c>
    </row>
    <row r="89" spans="1:29" ht="30" x14ac:dyDescent="0.25">
      <c r="A89" s="13"/>
      <c r="B89" s="33">
        <v>64</v>
      </c>
      <c r="C89" s="34" t="s">
        <v>18</v>
      </c>
      <c r="D89" s="54">
        <f t="shared" si="73"/>
        <v>18150.400000000001</v>
      </c>
      <c r="E89" s="54">
        <f t="shared" si="73"/>
        <v>18790</v>
      </c>
      <c r="F89" s="54">
        <v>18508</v>
      </c>
      <c r="G89" s="51">
        <v>0.5</v>
      </c>
      <c r="H89" s="52">
        <v>1</v>
      </c>
      <c r="I89" s="52"/>
      <c r="J89" s="52"/>
      <c r="K89" s="52"/>
      <c r="L89" s="52"/>
      <c r="M89" s="54">
        <v>1.4</v>
      </c>
      <c r="N89" s="54">
        <v>1.68</v>
      </c>
      <c r="O89" s="54">
        <v>2.23</v>
      </c>
      <c r="P89" s="54">
        <v>2.39</v>
      </c>
      <c r="Q89" s="54">
        <v>2.57</v>
      </c>
      <c r="R89" s="48"/>
      <c r="S89" s="48">
        <f t="shared" si="67"/>
        <v>0</v>
      </c>
      <c r="T89" s="48"/>
      <c r="U89" s="48">
        <f t="shared" si="68"/>
        <v>0</v>
      </c>
      <c r="V89" s="48"/>
      <c r="W89" s="48">
        <f t="shared" si="69"/>
        <v>0</v>
      </c>
      <c r="X89" s="48"/>
      <c r="Y89" s="48">
        <f t="shared" si="70"/>
        <v>0</v>
      </c>
      <c r="Z89" s="48">
        <v>20</v>
      </c>
      <c r="AA89" s="48">
        <f t="shared" si="23"/>
        <v>327724.85759999999</v>
      </c>
      <c r="AB89" s="12">
        <f t="shared" si="71"/>
        <v>20</v>
      </c>
      <c r="AC89" s="12">
        <f t="shared" si="72"/>
        <v>327724.85759999999</v>
      </c>
    </row>
    <row r="90" spans="1:29" x14ac:dyDescent="0.25">
      <c r="A90" s="13"/>
      <c r="B90" s="33">
        <v>65</v>
      </c>
      <c r="C90" s="34" t="s">
        <v>184</v>
      </c>
      <c r="D90" s="54">
        <f t="shared" si="73"/>
        <v>18150.400000000001</v>
      </c>
      <c r="E90" s="54">
        <f t="shared" si="73"/>
        <v>18790</v>
      </c>
      <c r="F90" s="54">
        <v>18508</v>
      </c>
      <c r="G90" s="51">
        <v>2.2999999999999998</v>
      </c>
      <c r="H90" s="52">
        <v>1</v>
      </c>
      <c r="I90" s="52"/>
      <c r="J90" s="52"/>
      <c r="K90" s="52"/>
      <c r="L90" s="52"/>
      <c r="M90" s="54">
        <v>1.4</v>
      </c>
      <c r="N90" s="54">
        <v>1.68</v>
      </c>
      <c r="O90" s="54">
        <v>2.23</v>
      </c>
      <c r="P90" s="54">
        <v>2.39</v>
      </c>
      <c r="Q90" s="54">
        <v>2.57</v>
      </c>
      <c r="R90" s="48"/>
      <c r="S90" s="48">
        <f t="shared" si="67"/>
        <v>0</v>
      </c>
      <c r="T90" s="48"/>
      <c r="U90" s="48">
        <f t="shared" si="68"/>
        <v>0</v>
      </c>
      <c r="V90" s="48"/>
      <c r="W90" s="48">
        <f t="shared" si="69"/>
        <v>0</v>
      </c>
      <c r="X90" s="48"/>
      <c r="Y90" s="48">
        <f t="shared" si="70"/>
        <v>0</v>
      </c>
      <c r="Z90" s="48"/>
      <c r="AA90" s="48">
        <f t="shared" si="23"/>
        <v>0</v>
      </c>
      <c r="AB90" s="12">
        <f t="shared" si="71"/>
        <v>0</v>
      </c>
      <c r="AC90" s="12">
        <f t="shared" si="72"/>
        <v>0</v>
      </c>
    </row>
    <row r="91" spans="1:29" x14ac:dyDescent="0.25">
      <c r="A91" s="101">
        <v>13</v>
      </c>
      <c r="B91" s="38"/>
      <c r="C91" s="39" t="s">
        <v>19</v>
      </c>
      <c r="D91" s="54">
        <f t="shared" si="73"/>
        <v>18150.400000000001</v>
      </c>
      <c r="E91" s="54">
        <f t="shared" si="73"/>
        <v>18790</v>
      </c>
      <c r="F91" s="54">
        <v>18508</v>
      </c>
      <c r="G91" s="67">
        <v>1.49</v>
      </c>
      <c r="H91" s="52">
        <v>1</v>
      </c>
      <c r="I91" s="52"/>
      <c r="J91" s="52"/>
      <c r="K91" s="52"/>
      <c r="L91" s="52"/>
      <c r="M91" s="54">
        <v>1.4</v>
      </c>
      <c r="N91" s="54">
        <v>1.68</v>
      </c>
      <c r="O91" s="54">
        <v>2.23</v>
      </c>
      <c r="P91" s="54">
        <v>2.39</v>
      </c>
      <c r="Q91" s="54">
        <v>2.57</v>
      </c>
      <c r="R91" s="102">
        <f t="shared" ref="R91:AC91" si="74">SUM(R92:R98)</f>
        <v>0</v>
      </c>
      <c r="S91" s="102">
        <f t="shared" si="74"/>
        <v>0</v>
      </c>
      <c r="T91" s="102">
        <f t="shared" si="74"/>
        <v>0</v>
      </c>
      <c r="U91" s="102">
        <f t="shared" si="74"/>
        <v>0</v>
      </c>
      <c r="V91" s="102">
        <f t="shared" si="74"/>
        <v>0</v>
      </c>
      <c r="W91" s="102">
        <f t="shared" si="74"/>
        <v>0</v>
      </c>
      <c r="X91" s="102">
        <f t="shared" si="74"/>
        <v>0</v>
      </c>
      <c r="Y91" s="102">
        <f t="shared" si="74"/>
        <v>0</v>
      </c>
      <c r="Z91" s="102">
        <f t="shared" si="74"/>
        <v>28</v>
      </c>
      <c r="AA91" s="102">
        <f t="shared" si="74"/>
        <v>1175221.3393536001</v>
      </c>
      <c r="AB91" s="102">
        <f t="shared" si="74"/>
        <v>28</v>
      </c>
      <c r="AC91" s="102">
        <f t="shared" si="74"/>
        <v>1175221.3393536001</v>
      </c>
    </row>
    <row r="92" spans="1:29" ht="41.25" customHeight="1" x14ac:dyDescent="0.25">
      <c r="A92" s="13"/>
      <c r="B92" s="33">
        <v>66</v>
      </c>
      <c r="C92" s="34" t="s">
        <v>20</v>
      </c>
      <c r="D92" s="54">
        <f t="shared" si="73"/>
        <v>18150.400000000001</v>
      </c>
      <c r="E92" s="54">
        <f t="shared" si="73"/>
        <v>18790</v>
      </c>
      <c r="F92" s="54">
        <v>18508</v>
      </c>
      <c r="G92" s="51">
        <v>1.42</v>
      </c>
      <c r="H92" s="52">
        <v>1</v>
      </c>
      <c r="I92" s="52"/>
      <c r="J92" s="52"/>
      <c r="K92" s="52"/>
      <c r="L92" s="52"/>
      <c r="M92" s="54">
        <v>1.4</v>
      </c>
      <c r="N92" s="54">
        <v>1.68</v>
      </c>
      <c r="O92" s="54">
        <v>2.23</v>
      </c>
      <c r="P92" s="54">
        <v>2.39</v>
      </c>
      <c r="Q92" s="54">
        <v>2.57</v>
      </c>
      <c r="R92" s="48">
        <v>0</v>
      </c>
      <c r="S92" s="48">
        <f t="shared" ref="S92:S98" si="75">(R92*$F92*$G92*$H92*$M92*S$11)</f>
        <v>0</v>
      </c>
      <c r="T92" s="48"/>
      <c r="U92" s="48">
        <f t="shared" ref="U92:U98" si="76">(T92*$F92*$G92*$H92*$M92*U$11)</f>
        <v>0</v>
      </c>
      <c r="V92" s="48"/>
      <c r="W92" s="48">
        <f t="shared" ref="W92:W98" si="77">(V92*$F92*$G92*$H92*$M92*W$11)</f>
        <v>0</v>
      </c>
      <c r="X92" s="48"/>
      <c r="Y92" s="48">
        <f t="shared" ref="Y92:Y98" si="78">(X92*$F92*$G92*$H92*$M92*Y$11)</f>
        <v>0</v>
      </c>
      <c r="Z92" s="48">
        <v>15</v>
      </c>
      <c r="AA92" s="48">
        <f t="shared" si="23"/>
        <v>698053.94668799988</v>
      </c>
      <c r="AB92" s="12">
        <f t="shared" ref="AB92:AB98" si="79">SUM(R92,T92,V92,X92,Z92)</f>
        <v>15</v>
      </c>
      <c r="AC92" s="12">
        <f t="shared" ref="AC92:AC98" si="80">SUM(S92,U92,W92,Y92,AA92)</f>
        <v>698053.94668799988</v>
      </c>
    </row>
    <row r="93" spans="1:29" ht="41.25" customHeight="1" x14ac:dyDescent="0.25">
      <c r="A93" s="13"/>
      <c r="B93" s="33">
        <v>67</v>
      </c>
      <c r="C93" s="34" t="s">
        <v>185</v>
      </c>
      <c r="D93" s="54">
        <f t="shared" si="73"/>
        <v>18150.400000000001</v>
      </c>
      <c r="E93" s="54">
        <f t="shared" si="73"/>
        <v>18790</v>
      </c>
      <c r="F93" s="54">
        <v>18508</v>
      </c>
      <c r="G93" s="51">
        <v>2.81</v>
      </c>
      <c r="H93" s="52">
        <v>1</v>
      </c>
      <c r="I93" s="52"/>
      <c r="J93" s="52"/>
      <c r="K93" s="52"/>
      <c r="L93" s="52"/>
      <c r="M93" s="54">
        <v>1.4</v>
      </c>
      <c r="N93" s="54">
        <v>1.68</v>
      </c>
      <c r="O93" s="54">
        <v>2.23</v>
      </c>
      <c r="P93" s="54">
        <v>2.39</v>
      </c>
      <c r="Q93" s="54">
        <v>2.57</v>
      </c>
      <c r="R93" s="48"/>
      <c r="S93" s="48">
        <f t="shared" si="75"/>
        <v>0</v>
      </c>
      <c r="T93" s="48"/>
      <c r="U93" s="48">
        <f t="shared" si="76"/>
        <v>0</v>
      </c>
      <c r="V93" s="48"/>
      <c r="W93" s="48">
        <f t="shared" si="77"/>
        <v>0</v>
      </c>
      <c r="X93" s="48"/>
      <c r="Y93" s="48">
        <f t="shared" si="78"/>
        <v>0</v>
      </c>
      <c r="Z93" s="48"/>
      <c r="AA93" s="48">
        <f t="shared" si="23"/>
        <v>0</v>
      </c>
      <c r="AB93" s="12">
        <f t="shared" si="79"/>
        <v>0</v>
      </c>
      <c r="AC93" s="12">
        <f t="shared" si="80"/>
        <v>0</v>
      </c>
    </row>
    <row r="94" spans="1:29" ht="41.25" customHeight="1" x14ac:dyDescent="0.25">
      <c r="A94" s="13"/>
      <c r="B94" s="33">
        <v>68</v>
      </c>
      <c r="C94" s="34" t="s">
        <v>186</v>
      </c>
      <c r="D94" s="54">
        <f t="shared" si="73"/>
        <v>18150.400000000001</v>
      </c>
      <c r="E94" s="54">
        <f t="shared" si="73"/>
        <v>18790</v>
      </c>
      <c r="F94" s="54">
        <v>18508</v>
      </c>
      <c r="G94" s="51">
        <v>3.48</v>
      </c>
      <c r="H94" s="52">
        <v>1</v>
      </c>
      <c r="I94" s="52"/>
      <c r="J94" s="52"/>
      <c r="K94" s="52"/>
      <c r="L94" s="52"/>
      <c r="M94" s="54">
        <v>1.4</v>
      </c>
      <c r="N94" s="54">
        <v>1.68</v>
      </c>
      <c r="O94" s="54">
        <v>2.23</v>
      </c>
      <c r="P94" s="54">
        <v>2.39</v>
      </c>
      <c r="Q94" s="54">
        <v>2.57</v>
      </c>
      <c r="R94" s="48"/>
      <c r="S94" s="48">
        <f t="shared" si="75"/>
        <v>0</v>
      </c>
      <c r="T94" s="48"/>
      <c r="U94" s="48">
        <f t="shared" si="76"/>
        <v>0</v>
      </c>
      <c r="V94" s="48"/>
      <c r="W94" s="48">
        <f t="shared" si="77"/>
        <v>0</v>
      </c>
      <c r="X94" s="48"/>
      <c r="Y94" s="48">
        <f t="shared" si="78"/>
        <v>0</v>
      </c>
      <c r="Z94" s="48"/>
      <c r="AA94" s="48">
        <f t="shared" si="23"/>
        <v>0</v>
      </c>
      <c r="AB94" s="12">
        <f t="shared" si="79"/>
        <v>0</v>
      </c>
      <c r="AC94" s="12">
        <f t="shared" si="80"/>
        <v>0</v>
      </c>
    </row>
    <row r="95" spans="1:29" ht="19.5" customHeight="1" x14ac:dyDescent="0.25">
      <c r="A95" s="13"/>
      <c r="B95" s="33">
        <v>69</v>
      </c>
      <c r="C95" s="34" t="s">
        <v>21</v>
      </c>
      <c r="D95" s="54">
        <f t="shared" si="73"/>
        <v>18150.400000000001</v>
      </c>
      <c r="E95" s="54">
        <f t="shared" si="73"/>
        <v>18790</v>
      </c>
      <c r="F95" s="54">
        <v>18508</v>
      </c>
      <c r="G95" s="51">
        <v>1.1200000000000001</v>
      </c>
      <c r="H95" s="52">
        <v>1</v>
      </c>
      <c r="I95" s="52"/>
      <c r="J95" s="52"/>
      <c r="K95" s="52"/>
      <c r="L95" s="52"/>
      <c r="M95" s="54">
        <v>1.4</v>
      </c>
      <c r="N95" s="54">
        <v>1.68</v>
      </c>
      <c r="O95" s="54">
        <v>2.23</v>
      </c>
      <c r="P95" s="54">
        <v>2.39</v>
      </c>
      <c r="Q95" s="54">
        <v>2.57</v>
      </c>
      <c r="R95" s="48">
        <v>0</v>
      </c>
      <c r="S95" s="48">
        <f t="shared" si="75"/>
        <v>0</v>
      </c>
      <c r="T95" s="48"/>
      <c r="U95" s="48">
        <f t="shared" si="76"/>
        <v>0</v>
      </c>
      <c r="V95" s="48"/>
      <c r="W95" s="48">
        <f t="shared" si="77"/>
        <v>0</v>
      </c>
      <c r="X95" s="48"/>
      <c r="Y95" s="48">
        <f t="shared" si="78"/>
        <v>0</v>
      </c>
      <c r="Z95" s="48">
        <v>13</v>
      </c>
      <c r="AA95" s="48">
        <f t="shared" si="23"/>
        <v>477167.39266560005</v>
      </c>
      <c r="AB95" s="12">
        <f t="shared" si="79"/>
        <v>13</v>
      </c>
      <c r="AC95" s="12">
        <f t="shared" si="80"/>
        <v>477167.39266560005</v>
      </c>
    </row>
    <row r="96" spans="1:29" ht="21.75" customHeight="1" x14ac:dyDescent="0.25">
      <c r="A96" s="13"/>
      <c r="B96" s="33">
        <v>70</v>
      </c>
      <c r="C96" s="34" t="s">
        <v>187</v>
      </c>
      <c r="D96" s="54">
        <f t="shared" si="73"/>
        <v>18150.400000000001</v>
      </c>
      <c r="E96" s="54">
        <f t="shared" si="73"/>
        <v>18790</v>
      </c>
      <c r="F96" s="54">
        <v>18508</v>
      </c>
      <c r="G96" s="51">
        <v>2.0099999999999998</v>
      </c>
      <c r="H96" s="52">
        <v>1</v>
      </c>
      <c r="I96" s="52"/>
      <c r="J96" s="52"/>
      <c r="K96" s="52"/>
      <c r="L96" s="52"/>
      <c r="M96" s="54">
        <v>1.4</v>
      </c>
      <c r="N96" s="54">
        <v>1.68</v>
      </c>
      <c r="O96" s="54">
        <v>2.23</v>
      </c>
      <c r="P96" s="54">
        <v>2.39</v>
      </c>
      <c r="Q96" s="54">
        <v>2.57</v>
      </c>
      <c r="R96" s="48"/>
      <c r="S96" s="48">
        <f t="shared" si="75"/>
        <v>0</v>
      </c>
      <c r="T96" s="48"/>
      <c r="U96" s="48">
        <f t="shared" si="76"/>
        <v>0</v>
      </c>
      <c r="V96" s="48"/>
      <c r="W96" s="48">
        <f t="shared" si="77"/>
        <v>0</v>
      </c>
      <c r="X96" s="48"/>
      <c r="Y96" s="48">
        <f t="shared" si="78"/>
        <v>0</v>
      </c>
      <c r="Z96" s="48"/>
      <c r="AA96" s="48">
        <f t="shared" si="23"/>
        <v>0</v>
      </c>
      <c r="AB96" s="12">
        <f t="shared" si="79"/>
        <v>0</v>
      </c>
      <c r="AC96" s="12">
        <f t="shared" si="80"/>
        <v>0</v>
      </c>
    </row>
    <row r="97" spans="1:29" ht="30" x14ac:dyDescent="0.25">
      <c r="A97" s="13"/>
      <c r="B97" s="33">
        <v>71</v>
      </c>
      <c r="C97" s="34" t="s">
        <v>188</v>
      </c>
      <c r="D97" s="54">
        <f t="shared" si="73"/>
        <v>18150.400000000001</v>
      </c>
      <c r="E97" s="54">
        <f t="shared" si="73"/>
        <v>18790</v>
      </c>
      <c r="F97" s="54">
        <v>18508</v>
      </c>
      <c r="G97" s="51">
        <v>1.42</v>
      </c>
      <c r="H97" s="52">
        <v>1</v>
      </c>
      <c r="I97" s="52"/>
      <c r="J97" s="52"/>
      <c r="K97" s="52"/>
      <c r="L97" s="52"/>
      <c r="M97" s="54">
        <v>1.4</v>
      </c>
      <c r="N97" s="54">
        <v>1.68</v>
      </c>
      <c r="O97" s="54">
        <v>2.23</v>
      </c>
      <c r="P97" s="54">
        <v>2.39</v>
      </c>
      <c r="Q97" s="54">
        <v>2.57</v>
      </c>
      <c r="R97" s="48"/>
      <c r="S97" s="48">
        <f t="shared" si="75"/>
        <v>0</v>
      </c>
      <c r="T97" s="48"/>
      <c r="U97" s="48">
        <f t="shared" si="76"/>
        <v>0</v>
      </c>
      <c r="V97" s="48"/>
      <c r="W97" s="48">
        <f t="shared" si="77"/>
        <v>0</v>
      </c>
      <c r="X97" s="48"/>
      <c r="Y97" s="48">
        <f t="shared" si="78"/>
        <v>0</v>
      </c>
      <c r="Z97" s="48"/>
      <c r="AA97" s="48">
        <f t="shared" si="23"/>
        <v>0</v>
      </c>
      <c r="AB97" s="12">
        <f t="shared" si="79"/>
        <v>0</v>
      </c>
      <c r="AC97" s="12">
        <f t="shared" si="80"/>
        <v>0</v>
      </c>
    </row>
    <row r="98" spans="1:29" ht="30" x14ac:dyDescent="0.25">
      <c r="A98" s="13"/>
      <c r="B98" s="33">
        <v>72</v>
      </c>
      <c r="C98" s="34" t="s">
        <v>189</v>
      </c>
      <c r="D98" s="54">
        <f t="shared" ref="D98:E113" si="81">D97</f>
        <v>18150.400000000001</v>
      </c>
      <c r="E98" s="54">
        <f t="shared" si="81"/>
        <v>18790</v>
      </c>
      <c r="F98" s="54">
        <v>18508</v>
      </c>
      <c r="G98" s="51">
        <v>2.38</v>
      </c>
      <c r="H98" s="52">
        <v>1</v>
      </c>
      <c r="I98" s="52"/>
      <c r="J98" s="52"/>
      <c r="K98" s="52"/>
      <c r="L98" s="52"/>
      <c r="M98" s="54">
        <v>1.4</v>
      </c>
      <c r="N98" s="54">
        <v>1.68</v>
      </c>
      <c r="O98" s="54">
        <v>2.23</v>
      </c>
      <c r="P98" s="54">
        <v>2.39</v>
      </c>
      <c r="Q98" s="54">
        <v>2.57</v>
      </c>
      <c r="R98" s="48"/>
      <c r="S98" s="48">
        <f t="shared" si="75"/>
        <v>0</v>
      </c>
      <c r="T98" s="48"/>
      <c r="U98" s="48">
        <f t="shared" si="76"/>
        <v>0</v>
      </c>
      <c r="V98" s="48"/>
      <c r="W98" s="48">
        <f t="shared" si="77"/>
        <v>0</v>
      </c>
      <c r="X98" s="48"/>
      <c r="Y98" s="48">
        <f t="shared" si="78"/>
        <v>0</v>
      </c>
      <c r="Z98" s="48"/>
      <c r="AA98" s="48">
        <f t="shared" si="23"/>
        <v>0</v>
      </c>
      <c r="AB98" s="12">
        <f t="shared" si="79"/>
        <v>0</v>
      </c>
      <c r="AC98" s="12">
        <f t="shared" si="80"/>
        <v>0</v>
      </c>
    </row>
    <row r="99" spans="1:29" x14ac:dyDescent="0.25">
      <c r="A99" s="101">
        <v>14</v>
      </c>
      <c r="B99" s="38"/>
      <c r="C99" s="39" t="s">
        <v>190</v>
      </c>
      <c r="D99" s="54">
        <f t="shared" si="81"/>
        <v>18150.400000000001</v>
      </c>
      <c r="E99" s="54">
        <f t="shared" si="81"/>
        <v>18790</v>
      </c>
      <c r="F99" s="54">
        <v>18508</v>
      </c>
      <c r="G99" s="68">
        <v>1.36</v>
      </c>
      <c r="H99" s="52">
        <v>1</v>
      </c>
      <c r="I99" s="52"/>
      <c r="J99" s="52"/>
      <c r="K99" s="52"/>
      <c r="L99" s="52"/>
      <c r="M99" s="54">
        <v>1.4</v>
      </c>
      <c r="N99" s="54">
        <v>1.68</v>
      </c>
      <c r="O99" s="54">
        <v>2.23</v>
      </c>
      <c r="P99" s="54">
        <v>2.39</v>
      </c>
      <c r="Q99" s="54">
        <v>2.57</v>
      </c>
      <c r="R99" s="102">
        <f t="shared" ref="R99:AC99" si="82">SUM(R100:R102)</f>
        <v>0</v>
      </c>
      <c r="S99" s="102">
        <f t="shared" si="82"/>
        <v>0</v>
      </c>
      <c r="T99" s="102">
        <f t="shared" si="82"/>
        <v>0</v>
      </c>
      <c r="U99" s="102">
        <f t="shared" si="82"/>
        <v>0</v>
      </c>
      <c r="V99" s="102">
        <f t="shared" si="82"/>
        <v>0</v>
      </c>
      <c r="W99" s="102">
        <f t="shared" si="82"/>
        <v>0</v>
      </c>
      <c r="X99" s="102">
        <f t="shared" si="82"/>
        <v>0</v>
      </c>
      <c r="Y99" s="102">
        <f t="shared" si="82"/>
        <v>0</v>
      </c>
      <c r="Z99" s="102">
        <f t="shared" si="82"/>
        <v>0</v>
      </c>
      <c r="AA99" s="102">
        <f t="shared" si="82"/>
        <v>0</v>
      </c>
      <c r="AB99" s="102">
        <f t="shared" si="82"/>
        <v>0</v>
      </c>
      <c r="AC99" s="102">
        <f t="shared" si="82"/>
        <v>0</v>
      </c>
    </row>
    <row r="100" spans="1:29" ht="30" x14ac:dyDescent="0.25">
      <c r="A100" s="13"/>
      <c r="B100" s="33">
        <v>73</v>
      </c>
      <c r="C100" s="34" t="s">
        <v>191</v>
      </c>
      <c r="D100" s="54">
        <f t="shared" si="81"/>
        <v>18150.400000000001</v>
      </c>
      <c r="E100" s="54">
        <f t="shared" si="81"/>
        <v>18790</v>
      </c>
      <c r="F100" s="54">
        <v>18508</v>
      </c>
      <c r="G100" s="51">
        <v>0.84</v>
      </c>
      <c r="H100" s="52">
        <v>1</v>
      </c>
      <c r="I100" s="52"/>
      <c r="J100" s="52"/>
      <c r="K100" s="52"/>
      <c r="L100" s="52"/>
      <c r="M100" s="54">
        <v>1.4</v>
      </c>
      <c r="N100" s="54">
        <v>1.68</v>
      </c>
      <c r="O100" s="54">
        <v>2.23</v>
      </c>
      <c r="P100" s="54">
        <v>2.39</v>
      </c>
      <c r="Q100" s="54">
        <v>2.57</v>
      </c>
      <c r="R100" s="48">
        <v>0</v>
      </c>
      <c r="S100" s="48">
        <f>(R100*$F100*$G100*$H100*$M100*S$11)</f>
        <v>0</v>
      </c>
      <c r="T100" s="48"/>
      <c r="U100" s="48">
        <f t="shared" ref="U100:U102" si="83">(T100*$F100*$G100*$H100*$M100*U$11)</f>
        <v>0</v>
      </c>
      <c r="V100" s="48"/>
      <c r="W100" s="48">
        <f t="shared" ref="W100:W102" si="84">(V100*$F100*$G100*$H100*$M100*W$11)</f>
        <v>0</v>
      </c>
      <c r="X100" s="48"/>
      <c r="Y100" s="48">
        <f t="shared" ref="Y100:Y102" si="85">(X100*$F100*$G100*$H100*$M100*Y$11)</f>
        <v>0</v>
      </c>
      <c r="Z100" s="48"/>
      <c r="AA100" s="48">
        <f t="shared" ref="AA100:AA102" si="86">(Z100*$F100*$G100*$H100*$N100*AA$11)</f>
        <v>0</v>
      </c>
      <c r="AB100" s="12">
        <f t="shared" ref="AB100:AB102" si="87">SUM(R100,T100,V100,X100,Z100)</f>
        <v>0</v>
      </c>
      <c r="AC100" s="12">
        <f t="shared" ref="AC100:AC102" si="88">SUM(S100,U100,W100,Y100,AA100)</f>
        <v>0</v>
      </c>
    </row>
    <row r="101" spans="1:29" ht="30" x14ac:dyDescent="0.25">
      <c r="A101" s="13"/>
      <c r="B101" s="33">
        <v>74</v>
      </c>
      <c r="C101" s="34" t="s">
        <v>192</v>
      </c>
      <c r="D101" s="54">
        <f t="shared" si="81"/>
        <v>18150.400000000001</v>
      </c>
      <c r="E101" s="54">
        <f t="shared" si="81"/>
        <v>18790</v>
      </c>
      <c r="F101" s="54">
        <v>18508</v>
      </c>
      <c r="G101" s="51">
        <v>1.74</v>
      </c>
      <c r="H101" s="52">
        <v>1</v>
      </c>
      <c r="I101" s="52"/>
      <c r="J101" s="52"/>
      <c r="K101" s="52"/>
      <c r="L101" s="52"/>
      <c r="M101" s="54">
        <v>1.4</v>
      </c>
      <c r="N101" s="54">
        <v>1.68</v>
      </c>
      <c r="O101" s="54">
        <v>2.23</v>
      </c>
      <c r="P101" s="54">
        <v>2.39</v>
      </c>
      <c r="Q101" s="54">
        <v>2.57</v>
      </c>
      <c r="R101" s="48">
        <v>0</v>
      </c>
      <c r="S101" s="48">
        <f>(R101*$F101*$G101*$H101*$M101*S$11)</f>
        <v>0</v>
      </c>
      <c r="T101" s="48"/>
      <c r="U101" s="48">
        <f t="shared" si="83"/>
        <v>0</v>
      </c>
      <c r="V101" s="48"/>
      <c r="W101" s="48">
        <f t="shared" si="84"/>
        <v>0</v>
      </c>
      <c r="X101" s="48"/>
      <c r="Y101" s="48">
        <f t="shared" si="85"/>
        <v>0</v>
      </c>
      <c r="Z101" s="48"/>
      <c r="AA101" s="48">
        <f t="shared" si="86"/>
        <v>0</v>
      </c>
      <c r="AB101" s="12">
        <f t="shared" si="87"/>
        <v>0</v>
      </c>
      <c r="AC101" s="12">
        <f t="shared" si="88"/>
        <v>0</v>
      </c>
    </row>
    <row r="102" spans="1:29" ht="30" x14ac:dyDescent="0.25">
      <c r="A102" s="13"/>
      <c r="B102" s="33">
        <v>75</v>
      </c>
      <c r="C102" s="34" t="s">
        <v>193</v>
      </c>
      <c r="D102" s="54">
        <f t="shared" si="81"/>
        <v>18150.400000000001</v>
      </c>
      <c r="E102" s="54">
        <f t="shared" si="81"/>
        <v>18790</v>
      </c>
      <c r="F102" s="54">
        <v>18508</v>
      </c>
      <c r="G102" s="51">
        <v>2.4900000000000002</v>
      </c>
      <c r="H102" s="52">
        <v>1</v>
      </c>
      <c r="I102" s="52"/>
      <c r="J102" s="52"/>
      <c r="K102" s="52"/>
      <c r="L102" s="52"/>
      <c r="M102" s="54">
        <v>1.4</v>
      </c>
      <c r="N102" s="54">
        <v>1.68</v>
      </c>
      <c r="O102" s="54">
        <v>2.23</v>
      </c>
      <c r="P102" s="54">
        <v>2.39</v>
      </c>
      <c r="Q102" s="54">
        <v>2.57</v>
      </c>
      <c r="R102" s="48">
        <v>0</v>
      </c>
      <c r="S102" s="48">
        <f>(R102*$F102*$G102*$H102*$M102*S$11)</f>
        <v>0</v>
      </c>
      <c r="T102" s="48"/>
      <c r="U102" s="48">
        <f t="shared" si="83"/>
        <v>0</v>
      </c>
      <c r="V102" s="48"/>
      <c r="W102" s="48">
        <f t="shared" si="84"/>
        <v>0</v>
      </c>
      <c r="X102" s="48"/>
      <c r="Y102" s="48">
        <f t="shared" si="85"/>
        <v>0</v>
      </c>
      <c r="Z102" s="48"/>
      <c r="AA102" s="48">
        <f t="shared" si="86"/>
        <v>0</v>
      </c>
      <c r="AB102" s="12">
        <f t="shared" si="87"/>
        <v>0</v>
      </c>
      <c r="AC102" s="12">
        <f t="shared" si="88"/>
        <v>0</v>
      </c>
    </row>
    <row r="103" spans="1:29" x14ac:dyDescent="0.25">
      <c r="A103" s="101">
        <v>15</v>
      </c>
      <c r="B103" s="38"/>
      <c r="C103" s="39" t="s">
        <v>22</v>
      </c>
      <c r="D103" s="54">
        <f t="shared" si="81"/>
        <v>18150.400000000001</v>
      </c>
      <c r="E103" s="54">
        <f t="shared" si="81"/>
        <v>18790</v>
      </c>
      <c r="F103" s="54">
        <v>18508</v>
      </c>
      <c r="G103" s="67">
        <v>1.1200000000000001</v>
      </c>
      <c r="H103" s="52">
        <v>1</v>
      </c>
      <c r="I103" s="52"/>
      <c r="J103" s="52"/>
      <c r="K103" s="52"/>
      <c r="L103" s="52"/>
      <c r="M103" s="54">
        <v>1.4</v>
      </c>
      <c r="N103" s="54">
        <v>1.68</v>
      </c>
      <c r="O103" s="54">
        <v>2.23</v>
      </c>
      <c r="P103" s="54">
        <v>2.39</v>
      </c>
      <c r="Q103" s="54">
        <v>2.57</v>
      </c>
      <c r="R103" s="102">
        <f t="shared" ref="R103:AC103" si="89">SUM(R104:R120)</f>
        <v>0</v>
      </c>
      <c r="S103" s="102">
        <f t="shared" si="89"/>
        <v>0</v>
      </c>
      <c r="T103" s="102">
        <f t="shared" si="89"/>
        <v>10</v>
      </c>
      <c r="U103" s="102">
        <f t="shared" si="89"/>
        <v>265589.79999999993</v>
      </c>
      <c r="V103" s="102">
        <f t="shared" si="89"/>
        <v>0</v>
      </c>
      <c r="W103" s="102">
        <f t="shared" si="89"/>
        <v>0</v>
      </c>
      <c r="X103" s="102">
        <f t="shared" si="89"/>
        <v>0</v>
      </c>
      <c r="Y103" s="102">
        <f t="shared" si="89"/>
        <v>0</v>
      </c>
      <c r="Z103" s="102">
        <f t="shared" si="89"/>
        <v>20</v>
      </c>
      <c r="AA103" s="102">
        <f t="shared" si="89"/>
        <v>983174.57280000008</v>
      </c>
      <c r="AB103" s="102">
        <f t="shared" si="89"/>
        <v>30</v>
      </c>
      <c r="AC103" s="102">
        <f t="shared" si="89"/>
        <v>1248764.3728</v>
      </c>
    </row>
    <row r="104" spans="1:29" x14ac:dyDescent="0.25">
      <c r="A104" s="13"/>
      <c r="B104" s="33">
        <v>76</v>
      </c>
      <c r="C104" s="34" t="s">
        <v>194</v>
      </c>
      <c r="D104" s="54">
        <f t="shared" si="81"/>
        <v>18150.400000000001</v>
      </c>
      <c r="E104" s="54">
        <f t="shared" si="81"/>
        <v>18790</v>
      </c>
      <c r="F104" s="54">
        <v>18508</v>
      </c>
      <c r="G104" s="51">
        <v>0.98</v>
      </c>
      <c r="H104" s="52">
        <v>1</v>
      </c>
      <c r="I104" s="52"/>
      <c r="J104" s="52"/>
      <c r="K104" s="52"/>
      <c r="L104" s="52"/>
      <c r="M104" s="54">
        <v>1.4</v>
      </c>
      <c r="N104" s="54">
        <v>1.68</v>
      </c>
      <c r="O104" s="54">
        <v>2.23</v>
      </c>
      <c r="P104" s="54">
        <v>2.39</v>
      </c>
      <c r="Q104" s="54">
        <v>2.57</v>
      </c>
      <c r="R104" s="48">
        <v>0</v>
      </c>
      <c r="S104" s="48">
        <f t="shared" ref="S104:S110" si="90">(R104*$F104*$G104*$H104*$M104*S$11)</f>
        <v>0</v>
      </c>
      <c r="T104" s="48"/>
      <c r="U104" s="48">
        <f t="shared" ref="U104:U110" si="91">(T104*$F104*$G104*$H104*$M104*U$11)</f>
        <v>0</v>
      </c>
      <c r="V104" s="48"/>
      <c r="W104" s="48">
        <f t="shared" ref="W104:W120" si="92">(V104*$F104*$G104*$H104*$M104*W$11)</f>
        <v>0</v>
      </c>
      <c r="X104" s="48"/>
      <c r="Y104" s="48">
        <f t="shared" ref="Y104:Y110" si="93">(X104*$F104*$G104*$H104*$M104*Y$11)</f>
        <v>0</v>
      </c>
      <c r="Z104" s="48"/>
      <c r="AA104" s="48">
        <f t="shared" ref="AA104:AA167" si="94">(Z104*$F104*$G104*$H104*$N104*AA$11)</f>
        <v>0</v>
      </c>
      <c r="AB104" s="12">
        <f t="shared" ref="AB104:AB120" si="95">SUM(R104,T104,V104,X104,Z104)</f>
        <v>0</v>
      </c>
      <c r="AC104" s="12">
        <f t="shared" ref="AC104:AC120" si="96">SUM(S104,U104,W104,Y104,AA104)</f>
        <v>0</v>
      </c>
    </row>
    <row r="105" spans="1:29" x14ac:dyDescent="0.25">
      <c r="A105" s="13"/>
      <c r="B105" s="33">
        <v>77</v>
      </c>
      <c r="C105" s="34" t="s">
        <v>195</v>
      </c>
      <c r="D105" s="54">
        <f t="shared" si="81"/>
        <v>18150.400000000001</v>
      </c>
      <c r="E105" s="54">
        <f t="shared" si="81"/>
        <v>18790</v>
      </c>
      <c r="F105" s="54">
        <v>18508</v>
      </c>
      <c r="G105" s="51">
        <v>1.55</v>
      </c>
      <c r="H105" s="52">
        <v>1</v>
      </c>
      <c r="I105" s="52"/>
      <c r="J105" s="52"/>
      <c r="K105" s="52"/>
      <c r="L105" s="52"/>
      <c r="M105" s="54">
        <v>1.4</v>
      </c>
      <c r="N105" s="54">
        <v>1.68</v>
      </c>
      <c r="O105" s="54">
        <v>2.23</v>
      </c>
      <c r="P105" s="54">
        <v>2.39</v>
      </c>
      <c r="Q105" s="54">
        <v>2.57</v>
      </c>
      <c r="R105" s="48"/>
      <c r="S105" s="48">
        <f t="shared" si="90"/>
        <v>0</v>
      </c>
      <c r="T105" s="48"/>
      <c r="U105" s="48">
        <f t="shared" si="91"/>
        <v>0</v>
      </c>
      <c r="V105" s="48"/>
      <c r="W105" s="48">
        <f t="shared" si="92"/>
        <v>0</v>
      </c>
      <c r="X105" s="48"/>
      <c r="Y105" s="48">
        <f t="shared" si="93"/>
        <v>0</v>
      </c>
      <c r="Z105" s="48"/>
      <c r="AA105" s="48">
        <f t="shared" si="94"/>
        <v>0</v>
      </c>
      <c r="AB105" s="12">
        <f t="shared" si="95"/>
        <v>0</v>
      </c>
      <c r="AC105" s="12">
        <f t="shared" si="96"/>
        <v>0</v>
      </c>
    </row>
    <row r="106" spans="1:29" x14ac:dyDescent="0.25">
      <c r="A106" s="13"/>
      <c r="B106" s="33">
        <v>78</v>
      </c>
      <c r="C106" s="34" t="s">
        <v>196</v>
      </c>
      <c r="D106" s="54">
        <f t="shared" si="81"/>
        <v>18150.400000000001</v>
      </c>
      <c r="E106" s="54">
        <f t="shared" si="81"/>
        <v>18790</v>
      </c>
      <c r="F106" s="54">
        <v>18508</v>
      </c>
      <c r="G106" s="51">
        <v>0.84</v>
      </c>
      <c r="H106" s="52">
        <v>1</v>
      </c>
      <c r="I106" s="52"/>
      <c r="J106" s="52"/>
      <c r="K106" s="52"/>
      <c r="L106" s="52"/>
      <c r="M106" s="54">
        <v>1.4</v>
      </c>
      <c r="N106" s="54">
        <v>1.68</v>
      </c>
      <c r="O106" s="54">
        <v>2.23</v>
      </c>
      <c r="P106" s="54">
        <v>2.39</v>
      </c>
      <c r="Q106" s="54">
        <v>2.57</v>
      </c>
      <c r="R106" s="48">
        <v>0</v>
      </c>
      <c r="S106" s="48">
        <f t="shared" si="90"/>
        <v>0</v>
      </c>
      <c r="T106" s="48"/>
      <c r="U106" s="48">
        <f t="shared" si="91"/>
        <v>0</v>
      </c>
      <c r="V106" s="48"/>
      <c r="W106" s="48">
        <f t="shared" si="92"/>
        <v>0</v>
      </c>
      <c r="X106" s="48"/>
      <c r="Y106" s="48">
        <f t="shared" si="93"/>
        <v>0</v>
      </c>
      <c r="Z106" s="48"/>
      <c r="AA106" s="48">
        <f t="shared" si="94"/>
        <v>0</v>
      </c>
      <c r="AB106" s="12">
        <f t="shared" si="95"/>
        <v>0</v>
      </c>
      <c r="AC106" s="12">
        <f t="shared" si="96"/>
        <v>0</v>
      </c>
    </row>
    <row r="107" spans="1:29" x14ac:dyDescent="0.25">
      <c r="A107" s="13"/>
      <c r="B107" s="33">
        <v>79</v>
      </c>
      <c r="C107" s="34" t="s">
        <v>197</v>
      </c>
      <c r="D107" s="54">
        <f t="shared" si="81"/>
        <v>18150.400000000001</v>
      </c>
      <c r="E107" s="54">
        <f t="shared" si="81"/>
        <v>18790</v>
      </c>
      <c r="F107" s="54">
        <v>18508</v>
      </c>
      <c r="G107" s="51">
        <v>1.33</v>
      </c>
      <c r="H107" s="52">
        <v>1</v>
      </c>
      <c r="I107" s="52"/>
      <c r="J107" s="52"/>
      <c r="K107" s="52"/>
      <c r="L107" s="52"/>
      <c r="M107" s="54">
        <v>1.4</v>
      </c>
      <c r="N107" s="54">
        <v>1.68</v>
      </c>
      <c r="O107" s="54">
        <v>2.23</v>
      </c>
      <c r="P107" s="54">
        <v>2.39</v>
      </c>
      <c r="Q107" s="54">
        <v>2.57</v>
      </c>
      <c r="R107" s="48"/>
      <c r="S107" s="48">
        <f t="shared" si="90"/>
        <v>0</v>
      </c>
      <c r="T107" s="48"/>
      <c r="U107" s="48">
        <f t="shared" si="91"/>
        <v>0</v>
      </c>
      <c r="V107" s="48"/>
      <c r="W107" s="48">
        <f t="shared" si="92"/>
        <v>0</v>
      </c>
      <c r="X107" s="48"/>
      <c r="Y107" s="48">
        <f t="shared" si="93"/>
        <v>0</v>
      </c>
      <c r="Z107" s="48"/>
      <c r="AA107" s="48">
        <f t="shared" si="94"/>
        <v>0</v>
      </c>
      <c r="AB107" s="12">
        <f t="shared" si="95"/>
        <v>0</v>
      </c>
      <c r="AC107" s="12">
        <f t="shared" si="96"/>
        <v>0</v>
      </c>
    </row>
    <row r="108" spans="1:29" x14ac:dyDescent="0.25">
      <c r="A108" s="13"/>
      <c r="B108" s="33">
        <v>80</v>
      </c>
      <c r="C108" s="34" t="s">
        <v>198</v>
      </c>
      <c r="D108" s="54">
        <f t="shared" si="81"/>
        <v>18150.400000000001</v>
      </c>
      <c r="E108" s="54">
        <f t="shared" si="81"/>
        <v>18790</v>
      </c>
      <c r="F108" s="54">
        <v>18508</v>
      </c>
      <c r="G108" s="51">
        <v>0.96</v>
      </c>
      <c r="H108" s="52">
        <v>1</v>
      </c>
      <c r="I108" s="52"/>
      <c r="J108" s="52"/>
      <c r="K108" s="52"/>
      <c r="L108" s="52"/>
      <c r="M108" s="54">
        <v>1.4</v>
      </c>
      <c r="N108" s="54">
        <v>1.68</v>
      </c>
      <c r="O108" s="54">
        <v>2.23</v>
      </c>
      <c r="P108" s="54">
        <v>2.39</v>
      </c>
      <c r="Q108" s="54">
        <v>2.57</v>
      </c>
      <c r="R108" s="48">
        <v>0</v>
      </c>
      <c r="S108" s="48">
        <f t="shared" si="90"/>
        <v>0</v>
      </c>
      <c r="T108" s="48"/>
      <c r="U108" s="48">
        <f t="shared" si="91"/>
        <v>0</v>
      </c>
      <c r="V108" s="48"/>
      <c r="W108" s="48">
        <f t="shared" si="92"/>
        <v>0</v>
      </c>
      <c r="X108" s="48"/>
      <c r="Y108" s="48">
        <f t="shared" si="93"/>
        <v>0</v>
      </c>
      <c r="Z108" s="48"/>
      <c r="AA108" s="48">
        <f t="shared" si="94"/>
        <v>0</v>
      </c>
      <c r="AB108" s="12">
        <f t="shared" si="95"/>
        <v>0</v>
      </c>
      <c r="AC108" s="12">
        <f t="shared" si="96"/>
        <v>0</v>
      </c>
    </row>
    <row r="109" spans="1:29" ht="30.75" customHeight="1" x14ac:dyDescent="0.25">
      <c r="A109" s="13"/>
      <c r="B109" s="33">
        <v>81</v>
      </c>
      <c r="C109" s="34" t="s">
        <v>199</v>
      </c>
      <c r="D109" s="54">
        <f t="shared" si="81"/>
        <v>18150.400000000001</v>
      </c>
      <c r="E109" s="54">
        <f t="shared" si="81"/>
        <v>18790</v>
      </c>
      <c r="F109" s="54">
        <v>18508</v>
      </c>
      <c r="G109" s="53">
        <v>2.0099999999999998</v>
      </c>
      <c r="H109" s="52">
        <v>1</v>
      </c>
      <c r="I109" s="52"/>
      <c r="J109" s="52"/>
      <c r="K109" s="52"/>
      <c r="L109" s="52"/>
      <c r="M109" s="54">
        <v>1.4</v>
      </c>
      <c r="N109" s="54">
        <v>1.68</v>
      </c>
      <c r="O109" s="54">
        <v>2.23</v>
      </c>
      <c r="P109" s="54">
        <v>2.39</v>
      </c>
      <c r="Q109" s="54">
        <v>2.57</v>
      </c>
      <c r="R109" s="48"/>
      <c r="S109" s="48">
        <f t="shared" si="90"/>
        <v>0</v>
      </c>
      <c r="T109" s="48"/>
      <c r="U109" s="48">
        <f t="shared" si="91"/>
        <v>0</v>
      </c>
      <c r="V109" s="48"/>
      <c r="W109" s="48">
        <f t="shared" si="92"/>
        <v>0</v>
      </c>
      <c r="X109" s="48"/>
      <c r="Y109" s="48">
        <f t="shared" si="93"/>
        <v>0</v>
      </c>
      <c r="Z109" s="48"/>
      <c r="AA109" s="48">
        <f t="shared" si="94"/>
        <v>0</v>
      </c>
      <c r="AB109" s="12">
        <f t="shared" si="95"/>
        <v>0</v>
      </c>
      <c r="AC109" s="12">
        <f t="shared" si="96"/>
        <v>0</v>
      </c>
    </row>
    <row r="110" spans="1:29" ht="30" customHeight="1" x14ac:dyDescent="0.25">
      <c r="A110" s="13"/>
      <c r="B110" s="33">
        <v>82</v>
      </c>
      <c r="C110" s="34" t="s">
        <v>200</v>
      </c>
      <c r="D110" s="54">
        <f t="shared" si="81"/>
        <v>18150.400000000001</v>
      </c>
      <c r="E110" s="54">
        <f t="shared" si="81"/>
        <v>18790</v>
      </c>
      <c r="F110" s="54">
        <v>18508</v>
      </c>
      <c r="G110" s="51">
        <v>1.02</v>
      </c>
      <c r="H110" s="52">
        <v>1</v>
      </c>
      <c r="I110" s="52"/>
      <c r="J110" s="52"/>
      <c r="K110" s="52"/>
      <c r="L110" s="52"/>
      <c r="M110" s="54">
        <v>1.4</v>
      </c>
      <c r="N110" s="54">
        <v>1.68</v>
      </c>
      <c r="O110" s="54">
        <v>2.23</v>
      </c>
      <c r="P110" s="54">
        <v>2.39</v>
      </c>
      <c r="Q110" s="54">
        <v>2.57</v>
      </c>
      <c r="R110" s="48">
        <v>0</v>
      </c>
      <c r="S110" s="48">
        <f t="shared" si="90"/>
        <v>0</v>
      </c>
      <c r="T110" s="48"/>
      <c r="U110" s="48">
        <f t="shared" si="91"/>
        <v>0</v>
      </c>
      <c r="V110" s="48"/>
      <c r="W110" s="48">
        <f t="shared" si="92"/>
        <v>0</v>
      </c>
      <c r="X110" s="48"/>
      <c r="Y110" s="48">
        <f t="shared" si="93"/>
        <v>0</v>
      </c>
      <c r="Z110" s="48"/>
      <c r="AA110" s="48">
        <f t="shared" si="94"/>
        <v>0</v>
      </c>
      <c r="AB110" s="12">
        <f t="shared" si="95"/>
        <v>0</v>
      </c>
      <c r="AC110" s="12">
        <f t="shared" si="96"/>
        <v>0</v>
      </c>
    </row>
    <row r="111" spans="1:29" ht="30" customHeight="1" x14ac:dyDescent="0.25">
      <c r="A111" s="13"/>
      <c r="B111" s="33">
        <v>83</v>
      </c>
      <c r="C111" s="34" t="s">
        <v>201</v>
      </c>
      <c r="D111" s="54">
        <f t="shared" si="81"/>
        <v>18150.400000000001</v>
      </c>
      <c r="E111" s="54">
        <f t="shared" si="81"/>
        <v>18790</v>
      </c>
      <c r="F111" s="54">
        <v>18508</v>
      </c>
      <c r="G111" s="51">
        <v>1.95</v>
      </c>
      <c r="H111" s="52">
        <v>1</v>
      </c>
      <c r="I111" s="52"/>
      <c r="J111" s="52"/>
      <c r="K111" s="52"/>
      <c r="L111" s="52"/>
      <c r="M111" s="54">
        <v>1.4</v>
      </c>
      <c r="N111" s="54">
        <v>1.68</v>
      </c>
      <c r="O111" s="54">
        <v>2.23</v>
      </c>
      <c r="P111" s="54">
        <v>2.39</v>
      </c>
      <c r="Q111" s="54">
        <v>2.57</v>
      </c>
      <c r="R111" s="48"/>
      <c r="S111" s="48">
        <f>(R111*$F111*$G111*$H111*$M111)</f>
        <v>0</v>
      </c>
      <c r="T111" s="48"/>
      <c r="U111" s="48">
        <f t="shared" ref="U111:U112" si="97">(T111*$F111*$G111*$H111*$M111)</f>
        <v>0</v>
      </c>
      <c r="V111" s="48"/>
      <c r="W111" s="48">
        <f t="shared" ref="W111:W112" si="98">(V111*$F111*$G111*$H111*$M111)</f>
        <v>0</v>
      </c>
      <c r="X111" s="48"/>
      <c r="Y111" s="48">
        <f t="shared" ref="Y111:Y112" si="99">(X111*$F111*$G111*$H111*$M111)</f>
        <v>0</v>
      </c>
      <c r="Z111" s="48"/>
      <c r="AA111" s="48">
        <f t="shared" ref="AA111:AA112" si="100">(Z111*$F111*$G111*$H111*$N111)</f>
        <v>0</v>
      </c>
      <c r="AB111" s="12">
        <f t="shared" si="95"/>
        <v>0</v>
      </c>
      <c r="AC111" s="12">
        <f t="shared" si="96"/>
        <v>0</v>
      </c>
    </row>
    <row r="112" spans="1:29" ht="45" x14ac:dyDescent="0.25">
      <c r="A112" s="13"/>
      <c r="B112" s="33">
        <v>84</v>
      </c>
      <c r="C112" s="34" t="s">
        <v>202</v>
      </c>
      <c r="D112" s="54">
        <f>D110</f>
        <v>18150.400000000001</v>
      </c>
      <c r="E112" s="54">
        <f>E110</f>
        <v>18790</v>
      </c>
      <c r="F112" s="54">
        <v>18508</v>
      </c>
      <c r="G112" s="51">
        <v>4.32</v>
      </c>
      <c r="H112" s="52">
        <v>1</v>
      </c>
      <c r="I112" s="52"/>
      <c r="J112" s="52"/>
      <c r="K112" s="52"/>
      <c r="L112" s="52"/>
      <c r="M112" s="54">
        <v>1.4</v>
      </c>
      <c r="N112" s="54">
        <v>1.68</v>
      </c>
      <c r="O112" s="54">
        <v>2.23</v>
      </c>
      <c r="P112" s="54">
        <v>2.39</v>
      </c>
      <c r="Q112" s="54">
        <v>2.57</v>
      </c>
      <c r="R112" s="48"/>
      <c r="S112" s="48">
        <f>(R112*$F112*$G112*$H112*$M112)</f>
        <v>0</v>
      </c>
      <c r="T112" s="48"/>
      <c r="U112" s="48">
        <f t="shared" si="97"/>
        <v>0</v>
      </c>
      <c r="V112" s="48"/>
      <c r="W112" s="48">
        <f t="shared" si="98"/>
        <v>0</v>
      </c>
      <c r="X112" s="48"/>
      <c r="Y112" s="48">
        <f t="shared" si="99"/>
        <v>0</v>
      </c>
      <c r="Z112" s="48"/>
      <c r="AA112" s="48">
        <f t="shared" si="100"/>
        <v>0</v>
      </c>
      <c r="AB112" s="12">
        <f t="shared" si="95"/>
        <v>0</v>
      </c>
      <c r="AC112" s="12">
        <f t="shared" si="96"/>
        <v>0</v>
      </c>
    </row>
    <row r="113" spans="1:29" x14ac:dyDescent="0.25">
      <c r="A113" s="13"/>
      <c r="B113" s="33">
        <v>85</v>
      </c>
      <c r="C113" s="34" t="s">
        <v>203</v>
      </c>
      <c r="D113" s="54">
        <f t="shared" si="81"/>
        <v>18150.400000000001</v>
      </c>
      <c r="E113" s="54">
        <f t="shared" si="81"/>
        <v>18790</v>
      </c>
      <c r="F113" s="54">
        <v>18508</v>
      </c>
      <c r="G113" s="51">
        <v>0.74</v>
      </c>
      <c r="H113" s="52">
        <v>1</v>
      </c>
      <c r="I113" s="52"/>
      <c r="J113" s="52"/>
      <c r="K113" s="52"/>
      <c r="L113" s="52"/>
      <c r="M113" s="54">
        <v>1.4</v>
      </c>
      <c r="N113" s="54">
        <v>1.68</v>
      </c>
      <c r="O113" s="54">
        <v>2.23</v>
      </c>
      <c r="P113" s="54">
        <v>2.39</v>
      </c>
      <c r="Q113" s="54">
        <v>2.57</v>
      </c>
      <c r="R113" s="48">
        <v>0</v>
      </c>
      <c r="S113" s="48">
        <f t="shared" ref="S113:S120" si="101">(R113*$F113*$G113*$H113*$M113*S$11)</f>
        <v>0</v>
      </c>
      <c r="T113" s="48"/>
      <c r="U113" s="48">
        <f t="shared" ref="U113:U119" si="102">(T113*$F113*$G113*$H113*$M113*U$11)</f>
        <v>0</v>
      </c>
      <c r="V113" s="48"/>
      <c r="W113" s="48">
        <f t="shared" si="92"/>
        <v>0</v>
      </c>
      <c r="X113" s="48"/>
      <c r="Y113" s="48">
        <f t="shared" ref="Y113:Y120" si="103">(X113*$F113*$G113*$H113*$M113*Y$11)</f>
        <v>0</v>
      </c>
      <c r="Z113" s="48"/>
      <c r="AA113" s="48">
        <f t="shared" si="94"/>
        <v>0</v>
      </c>
      <c r="AB113" s="12">
        <f t="shared" si="95"/>
        <v>0</v>
      </c>
      <c r="AC113" s="12">
        <f t="shared" si="96"/>
        <v>0</v>
      </c>
    </row>
    <row r="114" spans="1:29" x14ac:dyDescent="0.25">
      <c r="A114" s="13"/>
      <c r="B114" s="33">
        <v>86</v>
      </c>
      <c r="C114" s="34" t="s">
        <v>204</v>
      </c>
      <c r="D114" s="54">
        <f t="shared" ref="D114:E129" si="104">D113</f>
        <v>18150.400000000001</v>
      </c>
      <c r="E114" s="54">
        <f t="shared" si="104"/>
        <v>18790</v>
      </c>
      <c r="F114" s="54">
        <v>18508</v>
      </c>
      <c r="G114" s="51">
        <v>0.99</v>
      </c>
      <c r="H114" s="52">
        <v>1</v>
      </c>
      <c r="I114" s="52"/>
      <c r="J114" s="52"/>
      <c r="K114" s="52"/>
      <c r="L114" s="52"/>
      <c r="M114" s="54">
        <v>1.4</v>
      </c>
      <c r="N114" s="54">
        <v>1.68</v>
      </c>
      <c r="O114" s="54">
        <v>2.23</v>
      </c>
      <c r="P114" s="54">
        <v>2.39</v>
      </c>
      <c r="Q114" s="54">
        <v>2.57</v>
      </c>
      <c r="R114" s="48"/>
      <c r="S114" s="48">
        <f t="shared" si="101"/>
        <v>0</v>
      </c>
      <c r="T114" s="48"/>
      <c r="U114" s="48">
        <f t="shared" si="102"/>
        <v>0</v>
      </c>
      <c r="V114" s="48"/>
      <c r="W114" s="48">
        <f t="shared" si="92"/>
        <v>0</v>
      </c>
      <c r="X114" s="48"/>
      <c r="Y114" s="48">
        <f t="shared" si="103"/>
        <v>0</v>
      </c>
      <c r="Z114" s="48"/>
      <c r="AA114" s="48">
        <f t="shared" si="94"/>
        <v>0</v>
      </c>
      <c r="AB114" s="12">
        <f t="shared" si="95"/>
        <v>0</v>
      </c>
      <c r="AC114" s="12">
        <f t="shared" si="96"/>
        <v>0</v>
      </c>
    </row>
    <row r="115" spans="1:29" ht="30" x14ac:dyDescent="0.25">
      <c r="A115" s="13"/>
      <c r="B115" s="33">
        <v>87</v>
      </c>
      <c r="C115" s="34" t="s">
        <v>205</v>
      </c>
      <c r="D115" s="54">
        <f t="shared" si="104"/>
        <v>18150.400000000001</v>
      </c>
      <c r="E115" s="54">
        <f t="shared" si="104"/>
        <v>18790</v>
      </c>
      <c r="F115" s="54">
        <v>18508</v>
      </c>
      <c r="G115" s="51">
        <v>1.1499999999999999</v>
      </c>
      <c r="H115" s="52">
        <v>1</v>
      </c>
      <c r="I115" s="52"/>
      <c r="J115" s="52"/>
      <c r="K115" s="52"/>
      <c r="L115" s="52"/>
      <c r="M115" s="54">
        <v>1.4</v>
      </c>
      <c r="N115" s="54">
        <v>1.68</v>
      </c>
      <c r="O115" s="54">
        <v>2.23</v>
      </c>
      <c r="P115" s="54">
        <v>2.39</v>
      </c>
      <c r="Q115" s="54">
        <v>2.57</v>
      </c>
      <c r="R115" s="48"/>
      <c r="S115" s="48">
        <f t="shared" si="101"/>
        <v>0</v>
      </c>
      <c r="T115" s="48"/>
      <c r="U115" s="48">
        <f t="shared" si="102"/>
        <v>0</v>
      </c>
      <c r="V115" s="48"/>
      <c r="W115" s="48">
        <f t="shared" si="92"/>
        <v>0</v>
      </c>
      <c r="X115" s="48"/>
      <c r="Y115" s="48">
        <f t="shared" si="103"/>
        <v>0</v>
      </c>
      <c r="Z115" s="48"/>
      <c r="AA115" s="48">
        <f t="shared" si="94"/>
        <v>0</v>
      </c>
      <c r="AB115" s="12">
        <f t="shared" si="95"/>
        <v>0</v>
      </c>
      <c r="AC115" s="12">
        <f t="shared" si="96"/>
        <v>0</v>
      </c>
    </row>
    <row r="116" spans="1:29" x14ac:dyDescent="0.25">
      <c r="A116" s="13"/>
      <c r="B116" s="33">
        <v>88</v>
      </c>
      <c r="C116" s="34" t="s">
        <v>206</v>
      </c>
      <c r="D116" s="54">
        <f t="shared" si="104"/>
        <v>18150.400000000001</v>
      </c>
      <c r="E116" s="54">
        <f t="shared" si="104"/>
        <v>18790</v>
      </c>
      <c r="F116" s="54">
        <v>18508</v>
      </c>
      <c r="G116" s="51">
        <v>2.82</v>
      </c>
      <c r="H116" s="52">
        <v>1</v>
      </c>
      <c r="I116" s="52"/>
      <c r="J116" s="52"/>
      <c r="K116" s="52"/>
      <c r="L116" s="52"/>
      <c r="M116" s="54">
        <v>1.4</v>
      </c>
      <c r="N116" s="54">
        <v>1.68</v>
      </c>
      <c r="O116" s="54">
        <v>2.23</v>
      </c>
      <c r="P116" s="54">
        <v>2.39</v>
      </c>
      <c r="Q116" s="54">
        <v>2.57</v>
      </c>
      <c r="R116" s="48"/>
      <c r="S116" s="48">
        <f t="shared" si="101"/>
        <v>0</v>
      </c>
      <c r="T116" s="48"/>
      <c r="U116" s="48">
        <f t="shared" si="102"/>
        <v>0</v>
      </c>
      <c r="V116" s="48"/>
      <c r="W116" s="48">
        <f t="shared" si="92"/>
        <v>0</v>
      </c>
      <c r="X116" s="48"/>
      <c r="Y116" s="48">
        <f t="shared" si="103"/>
        <v>0</v>
      </c>
      <c r="Z116" s="48"/>
      <c r="AA116" s="48">
        <f t="shared" si="94"/>
        <v>0</v>
      </c>
      <c r="AB116" s="12">
        <f t="shared" si="95"/>
        <v>0</v>
      </c>
      <c r="AC116" s="12">
        <f t="shared" si="96"/>
        <v>0</v>
      </c>
    </row>
    <row r="117" spans="1:29" ht="28.5" customHeight="1" x14ac:dyDescent="0.25">
      <c r="A117" s="13"/>
      <c r="B117" s="33">
        <v>89</v>
      </c>
      <c r="C117" s="34" t="s">
        <v>23</v>
      </c>
      <c r="D117" s="54">
        <f t="shared" si="104"/>
        <v>18150.400000000001</v>
      </c>
      <c r="E117" s="54">
        <f t="shared" si="104"/>
        <v>18790</v>
      </c>
      <c r="F117" s="54">
        <v>18508</v>
      </c>
      <c r="G117" s="51">
        <v>2.52</v>
      </c>
      <c r="H117" s="52">
        <v>1</v>
      </c>
      <c r="I117" s="52"/>
      <c r="J117" s="52"/>
      <c r="K117" s="52"/>
      <c r="L117" s="52"/>
      <c r="M117" s="54">
        <v>1.4</v>
      </c>
      <c r="N117" s="54">
        <v>1.68</v>
      </c>
      <c r="O117" s="54">
        <v>2.23</v>
      </c>
      <c r="P117" s="54">
        <v>2.39</v>
      </c>
      <c r="Q117" s="54">
        <v>2.57</v>
      </c>
      <c r="R117" s="48">
        <v>0</v>
      </c>
      <c r="S117" s="48">
        <f t="shared" si="101"/>
        <v>0</v>
      </c>
      <c r="T117" s="48"/>
      <c r="U117" s="48">
        <f t="shared" si="102"/>
        <v>0</v>
      </c>
      <c r="V117" s="48"/>
      <c r="W117" s="48">
        <f t="shared" si="92"/>
        <v>0</v>
      </c>
      <c r="X117" s="48"/>
      <c r="Y117" s="48">
        <f t="shared" si="103"/>
        <v>0</v>
      </c>
      <c r="Z117" s="48">
        <v>8</v>
      </c>
      <c r="AA117" s="48">
        <f t="shared" si="94"/>
        <v>660693.31292160007</v>
      </c>
      <c r="AB117" s="12">
        <f t="shared" si="95"/>
        <v>8</v>
      </c>
      <c r="AC117" s="12">
        <f t="shared" si="96"/>
        <v>660693.31292160007</v>
      </c>
    </row>
    <row r="118" spans="1:29" ht="28.5" customHeight="1" x14ac:dyDescent="0.25">
      <c r="A118" s="13"/>
      <c r="B118" s="33">
        <v>90</v>
      </c>
      <c r="C118" s="34" t="s">
        <v>207</v>
      </c>
      <c r="D118" s="54">
        <f t="shared" si="104"/>
        <v>18150.400000000001</v>
      </c>
      <c r="E118" s="54">
        <f t="shared" si="104"/>
        <v>18790</v>
      </c>
      <c r="F118" s="54">
        <v>18508</v>
      </c>
      <c r="G118" s="51">
        <v>3.12</v>
      </c>
      <c r="H118" s="52">
        <v>1</v>
      </c>
      <c r="I118" s="52"/>
      <c r="J118" s="52"/>
      <c r="K118" s="52"/>
      <c r="L118" s="52"/>
      <c r="M118" s="54">
        <v>1.4</v>
      </c>
      <c r="N118" s="54">
        <v>1.68</v>
      </c>
      <c r="O118" s="54">
        <v>2.23</v>
      </c>
      <c r="P118" s="54">
        <v>2.39</v>
      </c>
      <c r="Q118" s="54">
        <v>2.57</v>
      </c>
      <c r="R118" s="48"/>
      <c r="S118" s="48">
        <f t="shared" si="101"/>
        <v>0</v>
      </c>
      <c r="T118" s="48"/>
      <c r="U118" s="48">
        <f t="shared" si="102"/>
        <v>0</v>
      </c>
      <c r="V118" s="48"/>
      <c r="W118" s="48">
        <f t="shared" si="92"/>
        <v>0</v>
      </c>
      <c r="X118" s="48"/>
      <c r="Y118" s="48">
        <f t="shared" si="103"/>
        <v>0</v>
      </c>
      <c r="Z118" s="48"/>
      <c r="AA118" s="48">
        <f t="shared" si="94"/>
        <v>0</v>
      </c>
      <c r="AB118" s="12">
        <f t="shared" si="95"/>
        <v>0</v>
      </c>
      <c r="AC118" s="12">
        <f t="shared" si="96"/>
        <v>0</v>
      </c>
    </row>
    <row r="119" spans="1:29" ht="28.5" customHeight="1" x14ac:dyDescent="0.25">
      <c r="A119" s="13"/>
      <c r="B119" s="33">
        <v>91</v>
      </c>
      <c r="C119" s="35" t="s">
        <v>208</v>
      </c>
      <c r="D119" s="54">
        <f t="shared" si="104"/>
        <v>18150.400000000001</v>
      </c>
      <c r="E119" s="54">
        <f t="shared" si="104"/>
        <v>18790</v>
      </c>
      <c r="F119" s="54">
        <v>18508</v>
      </c>
      <c r="G119" s="51">
        <v>4.51</v>
      </c>
      <c r="H119" s="52">
        <v>1</v>
      </c>
      <c r="I119" s="52"/>
      <c r="J119" s="52"/>
      <c r="K119" s="52"/>
      <c r="L119" s="52"/>
      <c r="M119" s="54">
        <v>1.4</v>
      </c>
      <c r="N119" s="54">
        <v>1.68</v>
      </c>
      <c r="O119" s="54">
        <v>2.23</v>
      </c>
      <c r="P119" s="54">
        <v>2.39</v>
      </c>
      <c r="Q119" s="54">
        <v>2.57</v>
      </c>
      <c r="R119" s="48"/>
      <c r="S119" s="48">
        <f t="shared" si="101"/>
        <v>0</v>
      </c>
      <c r="T119" s="48"/>
      <c r="U119" s="48">
        <f t="shared" si="102"/>
        <v>0</v>
      </c>
      <c r="V119" s="48"/>
      <c r="W119" s="48">
        <f t="shared" si="92"/>
        <v>0</v>
      </c>
      <c r="X119" s="48"/>
      <c r="Y119" s="48">
        <f t="shared" si="103"/>
        <v>0</v>
      </c>
      <c r="Z119" s="48"/>
      <c r="AA119" s="48">
        <f t="shared" si="94"/>
        <v>0</v>
      </c>
      <c r="AB119" s="12">
        <f t="shared" si="95"/>
        <v>0</v>
      </c>
      <c r="AC119" s="12">
        <f t="shared" si="96"/>
        <v>0</v>
      </c>
    </row>
    <row r="120" spans="1:29" x14ac:dyDescent="0.25">
      <c r="A120" s="13"/>
      <c r="B120" s="33">
        <v>92</v>
      </c>
      <c r="C120" s="34" t="s">
        <v>24</v>
      </c>
      <c r="D120" s="54">
        <f t="shared" si="104"/>
        <v>18150.400000000001</v>
      </c>
      <c r="E120" s="54">
        <f t="shared" si="104"/>
        <v>18790</v>
      </c>
      <c r="F120" s="54">
        <v>18508</v>
      </c>
      <c r="G120" s="51">
        <v>0.82</v>
      </c>
      <c r="H120" s="52">
        <v>1</v>
      </c>
      <c r="I120" s="52"/>
      <c r="J120" s="52"/>
      <c r="K120" s="52"/>
      <c r="L120" s="52"/>
      <c r="M120" s="54">
        <v>1.4</v>
      </c>
      <c r="N120" s="54">
        <v>1.68</v>
      </c>
      <c r="O120" s="54">
        <v>2.23</v>
      </c>
      <c r="P120" s="54">
        <v>2.39</v>
      </c>
      <c r="Q120" s="54">
        <v>2.57</v>
      </c>
      <c r="R120" s="48">
        <v>0</v>
      </c>
      <c r="S120" s="48">
        <f t="shared" si="101"/>
        <v>0</v>
      </c>
      <c r="T120" s="48">
        <v>10</v>
      </c>
      <c r="U120" s="48">
        <f>(T120*$F120*$G120*$H120*$M120*U$11)</f>
        <v>265589.79999999993</v>
      </c>
      <c r="V120" s="48"/>
      <c r="W120" s="48">
        <f t="shared" si="92"/>
        <v>0</v>
      </c>
      <c r="X120" s="48"/>
      <c r="Y120" s="48">
        <f t="shared" si="103"/>
        <v>0</v>
      </c>
      <c r="Z120" s="48">
        <v>12</v>
      </c>
      <c r="AA120" s="48">
        <f t="shared" si="94"/>
        <v>322481.25987840001</v>
      </c>
      <c r="AB120" s="12">
        <f t="shared" si="95"/>
        <v>22</v>
      </c>
      <c r="AC120" s="12">
        <f t="shared" si="96"/>
        <v>588071.05987839994</v>
      </c>
    </row>
    <row r="121" spans="1:29" x14ac:dyDescent="0.25">
      <c r="A121" s="101">
        <v>16</v>
      </c>
      <c r="B121" s="38"/>
      <c r="C121" s="103" t="s">
        <v>25</v>
      </c>
      <c r="D121" s="54">
        <f t="shared" si="104"/>
        <v>18150.400000000001</v>
      </c>
      <c r="E121" s="54">
        <f t="shared" si="104"/>
        <v>18790</v>
      </c>
      <c r="F121" s="54">
        <v>18508</v>
      </c>
      <c r="G121" s="67">
        <v>1.2</v>
      </c>
      <c r="H121" s="52">
        <v>1</v>
      </c>
      <c r="I121" s="52"/>
      <c r="J121" s="52"/>
      <c r="K121" s="52"/>
      <c r="L121" s="52"/>
      <c r="M121" s="54">
        <v>1.4</v>
      </c>
      <c r="N121" s="54">
        <v>1.68</v>
      </c>
      <c r="O121" s="54">
        <v>2.23</v>
      </c>
      <c r="P121" s="54">
        <v>2.39</v>
      </c>
      <c r="Q121" s="54">
        <v>2.57</v>
      </c>
      <c r="R121" s="102">
        <f t="shared" ref="R121:Y121" si="105">SUM(R122:R133)</f>
        <v>0</v>
      </c>
      <c r="S121" s="102">
        <f t="shared" si="105"/>
        <v>0</v>
      </c>
      <c r="T121" s="102">
        <f t="shared" si="105"/>
        <v>0</v>
      </c>
      <c r="U121" s="102">
        <f t="shared" si="105"/>
        <v>0</v>
      </c>
      <c r="V121" s="102">
        <f t="shared" si="105"/>
        <v>0</v>
      </c>
      <c r="W121" s="102">
        <f t="shared" si="105"/>
        <v>0</v>
      </c>
      <c r="X121" s="102">
        <f t="shared" si="105"/>
        <v>0</v>
      </c>
      <c r="Y121" s="102">
        <f t="shared" si="105"/>
        <v>0</v>
      </c>
      <c r="Z121" s="102">
        <f t="shared" ref="Z121:AC121" si="106">SUM(Z122:Z133)</f>
        <v>0</v>
      </c>
      <c r="AA121" s="102">
        <f t="shared" si="106"/>
        <v>0</v>
      </c>
      <c r="AB121" s="102">
        <f t="shared" si="106"/>
        <v>0</v>
      </c>
      <c r="AC121" s="102">
        <f t="shared" si="106"/>
        <v>0</v>
      </c>
    </row>
    <row r="122" spans="1:29" ht="33.75" customHeight="1" x14ac:dyDescent="0.25">
      <c r="A122" s="13"/>
      <c r="B122" s="33">
        <v>93</v>
      </c>
      <c r="C122" s="34" t="s">
        <v>209</v>
      </c>
      <c r="D122" s="54">
        <f t="shared" si="104"/>
        <v>18150.400000000001</v>
      </c>
      <c r="E122" s="54">
        <f t="shared" si="104"/>
        <v>18790</v>
      </c>
      <c r="F122" s="54">
        <v>18508</v>
      </c>
      <c r="G122" s="51">
        <v>0.98</v>
      </c>
      <c r="H122" s="52">
        <v>1</v>
      </c>
      <c r="I122" s="52"/>
      <c r="J122" s="52"/>
      <c r="K122" s="52"/>
      <c r="L122" s="52"/>
      <c r="M122" s="54">
        <v>1.4</v>
      </c>
      <c r="N122" s="54">
        <v>1.68</v>
      </c>
      <c r="O122" s="54">
        <v>2.23</v>
      </c>
      <c r="P122" s="54">
        <v>2.39</v>
      </c>
      <c r="Q122" s="54">
        <v>2.57</v>
      </c>
      <c r="R122" s="48">
        <v>0</v>
      </c>
      <c r="S122" s="48">
        <f>(R122*$F122*$G122*$H122*$M122*S$11)</f>
        <v>0</v>
      </c>
      <c r="T122" s="48"/>
      <c r="U122" s="48">
        <f t="shared" ref="U122:U123" si="107">(T122*$F122*$G122*$H122*$M122*U$11)</f>
        <v>0</v>
      </c>
      <c r="V122" s="48"/>
      <c r="W122" s="48">
        <f t="shared" ref="W122:W133" si="108">(V122*$F122*$G122*$H122*$M122*W$11)</f>
        <v>0</v>
      </c>
      <c r="X122" s="48"/>
      <c r="Y122" s="48">
        <f t="shared" ref="Y122:Y123" si="109">(X122*$F122*$G122*$H122*$M122*Y$11)</f>
        <v>0</v>
      </c>
      <c r="Z122" s="48"/>
      <c r="AA122" s="48">
        <f t="shared" si="94"/>
        <v>0</v>
      </c>
      <c r="AB122" s="12">
        <f t="shared" ref="AB122:AB133" si="110">SUM(R122,T122,V122,X122,Z122)</f>
        <v>0</v>
      </c>
      <c r="AC122" s="12">
        <f t="shared" ref="AC122:AC133" si="111">SUM(S122,U122,W122,Y122,AA122)</f>
        <v>0</v>
      </c>
    </row>
    <row r="123" spans="1:29" ht="33.75" customHeight="1" x14ac:dyDescent="0.25">
      <c r="A123" s="13"/>
      <c r="B123" s="33">
        <v>94</v>
      </c>
      <c r="C123" s="34" t="s">
        <v>210</v>
      </c>
      <c r="D123" s="54">
        <f t="shared" si="104"/>
        <v>18150.400000000001</v>
      </c>
      <c r="E123" s="54">
        <f t="shared" si="104"/>
        <v>18790</v>
      </c>
      <c r="F123" s="54">
        <v>18508</v>
      </c>
      <c r="G123" s="51">
        <v>1.49</v>
      </c>
      <c r="H123" s="52">
        <v>1</v>
      </c>
      <c r="I123" s="52"/>
      <c r="J123" s="52"/>
      <c r="K123" s="52"/>
      <c r="L123" s="52"/>
      <c r="M123" s="54">
        <v>1.4</v>
      </c>
      <c r="N123" s="54">
        <v>1.68</v>
      </c>
      <c r="O123" s="54">
        <v>2.23</v>
      </c>
      <c r="P123" s="54">
        <v>2.39</v>
      </c>
      <c r="Q123" s="54">
        <v>2.57</v>
      </c>
      <c r="R123" s="48"/>
      <c r="S123" s="48">
        <f>(R123*$F123*$G123*$H123*$M123*S$11)</f>
        <v>0</v>
      </c>
      <c r="T123" s="48"/>
      <c r="U123" s="48">
        <f t="shared" si="107"/>
        <v>0</v>
      </c>
      <c r="V123" s="48"/>
      <c r="W123" s="48">
        <f t="shared" si="108"/>
        <v>0</v>
      </c>
      <c r="X123" s="48"/>
      <c r="Y123" s="48">
        <f t="shared" si="109"/>
        <v>0</v>
      </c>
      <c r="Z123" s="48"/>
      <c r="AA123" s="48">
        <f t="shared" si="94"/>
        <v>0</v>
      </c>
      <c r="AB123" s="12">
        <f t="shared" si="110"/>
        <v>0</v>
      </c>
      <c r="AC123" s="12">
        <f t="shared" si="111"/>
        <v>0</v>
      </c>
    </row>
    <row r="124" spans="1:29" ht="38.25" customHeight="1" x14ac:dyDescent="0.25">
      <c r="A124" s="13"/>
      <c r="B124" s="33">
        <v>95</v>
      </c>
      <c r="C124" s="34" t="s">
        <v>211</v>
      </c>
      <c r="D124" s="54">
        <f t="shared" si="104"/>
        <v>18150.400000000001</v>
      </c>
      <c r="E124" s="54">
        <f t="shared" si="104"/>
        <v>18790</v>
      </c>
      <c r="F124" s="54">
        <v>18508</v>
      </c>
      <c r="G124" s="51">
        <v>0.68</v>
      </c>
      <c r="H124" s="52">
        <v>1</v>
      </c>
      <c r="I124" s="52"/>
      <c r="J124" s="52"/>
      <c r="K124" s="52"/>
      <c r="L124" s="52"/>
      <c r="M124" s="54">
        <v>1.4</v>
      </c>
      <c r="N124" s="54">
        <v>1.68</v>
      </c>
      <c r="O124" s="54">
        <v>2.23</v>
      </c>
      <c r="P124" s="54">
        <v>2.39</v>
      </c>
      <c r="Q124" s="54">
        <v>2.57</v>
      </c>
      <c r="R124" s="48">
        <v>0</v>
      </c>
      <c r="S124" s="48">
        <f>(R124*$F124*$G124*$H124*$M124)</f>
        <v>0</v>
      </c>
      <c r="T124" s="48"/>
      <c r="U124" s="48">
        <f>(T124*$F124*$G124*$H124*$M124)</f>
        <v>0</v>
      </c>
      <c r="V124" s="48"/>
      <c r="W124" s="48">
        <f>(V124*$F124*$G124*$H124*$M124)</f>
        <v>0</v>
      </c>
      <c r="X124" s="48"/>
      <c r="Y124" s="48">
        <f>(X124*$F124*$G124*$H124*$M124)</f>
        <v>0</v>
      </c>
      <c r="Z124" s="48"/>
      <c r="AA124" s="48">
        <f>(Z124*$F124*$G124*$H124*$N124)</f>
        <v>0</v>
      </c>
      <c r="AB124" s="12">
        <f t="shared" si="110"/>
        <v>0</v>
      </c>
      <c r="AC124" s="12">
        <f t="shared" si="111"/>
        <v>0</v>
      </c>
    </row>
    <row r="125" spans="1:29" ht="38.25" customHeight="1" x14ac:dyDescent="0.25">
      <c r="A125" s="13"/>
      <c r="B125" s="33">
        <v>96</v>
      </c>
      <c r="C125" s="34" t="s">
        <v>212</v>
      </c>
      <c r="D125" s="54">
        <f t="shared" si="104"/>
        <v>18150.400000000001</v>
      </c>
      <c r="E125" s="54">
        <f t="shared" si="104"/>
        <v>18790</v>
      </c>
      <c r="F125" s="54">
        <v>18508</v>
      </c>
      <c r="G125" s="51">
        <v>1.01</v>
      </c>
      <c r="H125" s="52">
        <v>1</v>
      </c>
      <c r="I125" s="52"/>
      <c r="J125" s="52"/>
      <c r="K125" s="52"/>
      <c r="L125" s="52"/>
      <c r="M125" s="54">
        <v>1.4</v>
      </c>
      <c r="N125" s="54">
        <v>1.68</v>
      </c>
      <c r="O125" s="54">
        <v>2.23</v>
      </c>
      <c r="P125" s="54">
        <v>2.39</v>
      </c>
      <c r="Q125" s="54">
        <v>2.57</v>
      </c>
      <c r="R125" s="48"/>
      <c r="S125" s="48">
        <f t="shared" ref="S125:S133" si="112">(R125*$F125*$G125*$H125*$M125*S$11)</f>
        <v>0</v>
      </c>
      <c r="T125" s="48"/>
      <c r="U125" s="48">
        <f t="shared" ref="U125:U133" si="113">(T125*$F125*$G125*$H125*$M125*U$11)</f>
        <v>0</v>
      </c>
      <c r="V125" s="48"/>
      <c r="W125" s="48">
        <f t="shared" si="108"/>
        <v>0</v>
      </c>
      <c r="X125" s="48"/>
      <c r="Y125" s="48">
        <f t="shared" ref="Y125:Y133" si="114">(X125*$F125*$G125*$H125*$M125*Y$11)</f>
        <v>0</v>
      </c>
      <c r="Z125" s="48"/>
      <c r="AA125" s="48">
        <f t="shared" si="94"/>
        <v>0</v>
      </c>
      <c r="AB125" s="12">
        <f t="shared" si="110"/>
        <v>0</v>
      </c>
      <c r="AC125" s="12">
        <f t="shared" si="111"/>
        <v>0</v>
      </c>
    </row>
    <row r="126" spans="1:29" x14ac:dyDescent="0.25">
      <c r="A126" s="13"/>
      <c r="B126" s="33">
        <v>97</v>
      </c>
      <c r="C126" s="34" t="s">
        <v>213</v>
      </c>
      <c r="D126" s="54">
        <f t="shared" si="104"/>
        <v>18150.400000000001</v>
      </c>
      <c r="E126" s="54">
        <f t="shared" si="104"/>
        <v>18790</v>
      </c>
      <c r="F126" s="54">
        <v>18508</v>
      </c>
      <c r="G126" s="51">
        <v>0.4</v>
      </c>
      <c r="H126" s="52">
        <v>1</v>
      </c>
      <c r="I126" s="52"/>
      <c r="J126" s="52"/>
      <c r="K126" s="52"/>
      <c r="L126" s="52"/>
      <c r="M126" s="54">
        <v>1.4</v>
      </c>
      <c r="N126" s="54">
        <v>1.68</v>
      </c>
      <c r="O126" s="54">
        <v>2.23</v>
      </c>
      <c r="P126" s="54">
        <v>2.39</v>
      </c>
      <c r="Q126" s="54">
        <v>2.57</v>
      </c>
      <c r="R126" s="48">
        <v>0</v>
      </c>
      <c r="S126" s="48">
        <f t="shared" si="112"/>
        <v>0</v>
      </c>
      <c r="T126" s="48"/>
      <c r="U126" s="48">
        <f t="shared" si="113"/>
        <v>0</v>
      </c>
      <c r="V126" s="48"/>
      <c r="W126" s="48">
        <f t="shared" si="108"/>
        <v>0</v>
      </c>
      <c r="X126" s="48"/>
      <c r="Y126" s="48">
        <f t="shared" si="114"/>
        <v>0</v>
      </c>
      <c r="Z126" s="48"/>
      <c r="AA126" s="48">
        <f t="shared" si="94"/>
        <v>0</v>
      </c>
      <c r="AB126" s="12">
        <f t="shared" si="110"/>
        <v>0</v>
      </c>
      <c r="AC126" s="12">
        <f t="shared" si="111"/>
        <v>0</v>
      </c>
    </row>
    <row r="127" spans="1:29" ht="36.75" customHeight="1" x14ac:dyDescent="0.25">
      <c r="A127" s="13"/>
      <c r="B127" s="33">
        <v>98</v>
      </c>
      <c r="C127" s="34" t="s">
        <v>214</v>
      </c>
      <c r="D127" s="54">
        <f t="shared" si="104"/>
        <v>18150.400000000001</v>
      </c>
      <c r="E127" s="54">
        <f t="shared" si="104"/>
        <v>18790</v>
      </c>
      <c r="F127" s="54">
        <v>18508</v>
      </c>
      <c r="G127" s="51">
        <v>1.54</v>
      </c>
      <c r="H127" s="52">
        <v>1</v>
      </c>
      <c r="I127" s="52"/>
      <c r="J127" s="52"/>
      <c r="K127" s="52"/>
      <c r="L127" s="52"/>
      <c r="M127" s="54">
        <v>1.4</v>
      </c>
      <c r="N127" s="54">
        <v>1.68</v>
      </c>
      <c r="O127" s="54">
        <v>2.23</v>
      </c>
      <c r="P127" s="54">
        <v>2.39</v>
      </c>
      <c r="Q127" s="54">
        <v>2.57</v>
      </c>
      <c r="R127" s="48">
        <v>0</v>
      </c>
      <c r="S127" s="48">
        <f t="shared" si="112"/>
        <v>0</v>
      </c>
      <c r="T127" s="48"/>
      <c r="U127" s="48">
        <f t="shared" si="113"/>
        <v>0</v>
      </c>
      <c r="V127" s="48"/>
      <c r="W127" s="48">
        <f t="shared" si="108"/>
        <v>0</v>
      </c>
      <c r="X127" s="48"/>
      <c r="Y127" s="48">
        <f t="shared" si="114"/>
        <v>0</v>
      </c>
      <c r="Z127" s="48"/>
      <c r="AA127" s="48">
        <f t="shared" si="94"/>
        <v>0</v>
      </c>
      <c r="AB127" s="12">
        <f t="shared" si="110"/>
        <v>0</v>
      </c>
      <c r="AC127" s="12">
        <f t="shared" si="111"/>
        <v>0</v>
      </c>
    </row>
    <row r="128" spans="1:29" ht="30" x14ac:dyDescent="0.25">
      <c r="A128" s="13"/>
      <c r="B128" s="33">
        <v>99</v>
      </c>
      <c r="C128" s="34" t="s">
        <v>215</v>
      </c>
      <c r="D128" s="54">
        <f t="shared" si="104"/>
        <v>18150.400000000001</v>
      </c>
      <c r="E128" s="54">
        <f t="shared" si="104"/>
        <v>18790</v>
      </c>
      <c r="F128" s="54">
        <v>18508</v>
      </c>
      <c r="G128" s="51">
        <v>4.13</v>
      </c>
      <c r="H128" s="52">
        <v>1</v>
      </c>
      <c r="I128" s="52"/>
      <c r="J128" s="52"/>
      <c r="K128" s="52"/>
      <c r="L128" s="52"/>
      <c r="M128" s="54">
        <v>1.4</v>
      </c>
      <c r="N128" s="54">
        <v>1.68</v>
      </c>
      <c r="O128" s="54">
        <v>2.23</v>
      </c>
      <c r="P128" s="54">
        <v>2.39</v>
      </c>
      <c r="Q128" s="54">
        <v>2.57</v>
      </c>
      <c r="R128" s="48">
        <v>0</v>
      </c>
      <c r="S128" s="48">
        <f t="shared" si="112"/>
        <v>0</v>
      </c>
      <c r="T128" s="48"/>
      <c r="U128" s="48">
        <f t="shared" si="113"/>
        <v>0</v>
      </c>
      <c r="V128" s="48"/>
      <c r="W128" s="48">
        <f t="shared" si="108"/>
        <v>0</v>
      </c>
      <c r="X128" s="48"/>
      <c r="Y128" s="48">
        <f t="shared" si="114"/>
        <v>0</v>
      </c>
      <c r="Z128" s="48"/>
      <c r="AA128" s="48">
        <f t="shared" si="94"/>
        <v>0</v>
      </c>
      <c r="AB128" s="12">
        <f t="shared" si="110"/>
        <v>0</v>
      </c>
      <c r="AC128" s="12">
        <f t="shared" si="111"/>
        <v>0</v>
      </c>
    </row>
    <row r="129" spans="1:29" ht="30" x14ac:dyDescent="0.25">
      <c r="A129" s="13"/>
      <c r="B129" s="33">
        <v>100</v>
      </c>
      <c r="C129" s="34" t="s">
        <v>216</v>
      </c>
      <c r="D129" s="54">
        <f t="shared" si="104"/>
        <v>18150.400000000001</v>
      </c>
      <c r="E129" s="54">
        <f t="shared" si="104"/>
        <v>18790</v>
      </c>
      <c r="F129" s="54">
        <v>18508</v>
      </c>
      <c r="G129" s="51">
        <v>5.82</v>
      </c>
      <c r="H129" s="52">
        <v>1</v>
      </c>
      <c r="I129" s="52"/>
      <c r="J129" s="52"/>
      <c r="K129" s="52"/>
      <c r="L129" s="52"/>
      <c r="M129" s="54">
        <v>1.4</v>
      </c>
      <c r="N129" s="54">
        <v>1.68</v>
      </c>
      <c r="O129" s="54">
        <v>2.23</v>
      </c>
      <c r="P129" s="54">
        <v>2.39</v>
      </c>
      <c r="Q129" s="54">
        <v>2.57</v>
      </c>
      <c r="R129" s="48">
        <v>0</v>
      </c>
      <c r="S129" s="48">
        <f t="shared" si="112"/>
        <v>0</v>
      </c>
      <c r="T129" s="48"/>
      <c r="U129" s="48">
        <f t="shared" si="113"/>
        <v>0</v>
      </c>
      <c r="V129" s="48"/>
      <c r="W129" s="48">
        <f t="shared" si="108"/>
        <v>0</v>
      </c>
      <c r="X129" s="48"/>
      <c r="Y129" s="48">
        <f t="shared" si="114"/>
        <v>0</v>
      </c>
      <c r="Z129" s="48"/>
      <c r="AA129" s="48">
        <f t="shared" si="94"/>
        <v>0</v>
      </c>
      <c r="AB129" s="12">
        <f t="shared" si="110"/>
        <v>0</v>
      </c>
      <c r="AC129" s="12">
        <f t="shared" si="111"/>
        <v>0</v>
      </c>
    </row>
    <row r="130" spans="1:29" ht="36" customHeight="1" x14ac:dyDescent="0.25">
      <c r="A130" s="13"/>
      <c r="B130" s="33">
        <v>101</v>
      </c>
      <c r="C130" s="34" t="s">
        <v>217</v>
      </c>
      <c r="D130" s="54">
        <f t="shared" ref="D130:E145" si="115">D129</f>
        <v>18150.400000000001</v>
      </c>
      <c r="E130" s="54">
        <f t="shared" si="115"/>
        <v>18790</v>
      </c>
      <c r="F130" s="54">
        <v>18508</v>
      </c>
      <c r="G130" s="51">
        <v>1.41</v>
      </c>
      <c r="H130" s="52">
        <v>1</v>
      </c>
      <c r="I130" s="52"/>
      <c r="J130" s="52"/>
      <c r="K130" s="52"/>
      <c r="L130" s="52"/>
      <c r="M130" s="54">
        <v>1.4</v>
      </c>
      <c r="N130" s="54">
        <v>1.68</v>
      </c>
      <c r="O130" s="54">
        <v>2.23</v>
      </c>
      <c r="P130" s="54">
        <v>2.39</v>
      </c>
      <c r="Q130" s="54">
        <v>2.57</v>
      </c>
      <c r="R130" s="48"/>
      <c r="S130" s="48">
        <f t="shared" si="112"/>
        <v>0</v>
      </c>
      <c r="T130" s="48"/>
      <c r="U130" s="48">
        <f t="shared" si="113"/>
        <v>0</v>
      </c>
      <c r="V130" s="48"/>
      <c r="W130" s="48">
        <f t="shared" si="108"/>
        <v>0</v>
      </c>
      <c r="X130" s="48"/>
      <c r="Y130" s="48">
        <f t="shared" si="114"/>
        <v>0</v>
      </c>
      <c r="Z130" s="48"/>
      <c r="AA130" s="48">
        <f t="shared" si="94"/>
        <v>0</v>
      </c>
      <c r="AB130" s="12">
        <f t="shared" si="110"/>
        <v>0</v>
      </c>
      <c r="AC130" s="12">
        <f t="shared" si="111"/>
        <v>0</v>
      </c>
    </row>
    <row r="131" spans="1:29" ht="30" x14ac:dyDescent="0.25">
      <c r="A131" s="13"/>
      <c r="B131" s="33">
        <v>102</v>
      </c>
      <c r="C131" s="34" t="s">
        <v>218</v>
      </c>
      <c r="D131" s="54">
        <f t="shared" si="115"/>
        <v>18150.400000000001</v>
      </c>
      <c r="E131" s="54">
        <f t="shared" si="115"/>
        <v>18790</v>
      </c>
      <c r="F131" s="54">
        <v>18508</v>
      </c>
      <c r="G131" s="51">
        <v>2.19</v>
      </c>
      <c r="H131" s="52">
        <v>1</v>
      </c>
      <c r="I131" s="52"/>
      <c r="J131" s="52"/>
      <c r="K131" s="52"/>
      <c r="L131" s="52"/>
      <c r="M131" s="54">
        <v>1.4</v>
      </c>
      <c r="N131" s="54">
        <v>1.68</v>
      </c>
      <c r="O131" s="54">
        <v>2.23</v>
      </c>
      <c r="P131" s="54">
        <v>2.39</v>
      </c>
      <c r="Q131" s="54">
        <v>2.57</v>
      </c>
      <c r="R131" s="48">
        <v>0</v>
      </c>
      <c r="S131" s="48">
        <f t="shared" si="112"/>
        <v>0</v>
      </c>
      <c r="T131" s="48"/>
      <c r="U131" s="48">
        <f t="shared" si="113"/>
        <v>0</v>
      </c>
      <c r="V131" s="48"/>
      <c r="W131" s="48">
        <f t="shared" si="108"/>
        <v>0</v>
      </c>
      <c r="X131" s="48"/>
      <c r="Y131" s="48">
        <f t="shared" si="114"/>
        <v>0</v>
      </c>
      <c r="Z131" s="48"/>
      <c r="AA131" s="48">
        <f t="shared" si="94"/>
        <v>0</v>
      </c>
      <c r="AB131" s="12">
        <f t="shared" si="110"/>
        <v>0</v>
      </c>
      <c r="AC131" s="12">
        <f t="shared" si="111"/>
        <v>0</v>
      </c>
    </row>
    <row r="132" spans="1:29" ht="30" x14ac:dyDescent="0.25">
      <c r="A132" s="13"/>
      <c r="B132" s="33">
        <v>103</v>
      </c>
      <c r="C132" s="34" t="s">
        <v>219</v>
      </c>
      <c r="D132" s="54">
        <f t="shared" si="115"/>
        <v>18150.400000000001</v>
      </c>
      <c r="E132" s="54">
        <f t="shared" si="115"/>
        <v>18790</v>
      </c>
      <c r="F132" s="54">
        <v>18508</v>
      </c>
      <c r="G132" s="51">
        <v>2.42</v>
      </c>
      <c r="H132" s="52">
        <v>1</v>
      </c>
      <c r="I132" s="52"/>
      <c r="J132" s="52"/>
      <c r="K132" s="52"/>
      <c r="L132" s="52"/>
      <c r="M132" s="54">
        <v>1.4</v>
      </c>
      <c r="N132" s="54">
        <v>1.68</v>
      </c>
      <c r="O132" s="54">
        <v>2.23</v>
      </c>
      <c r="P132" s="54">
        <v>2.39</v>
      </c>
      <c r="Q132" s="54">
        <v>2.57</v>
      </c>
      <c r="R132" s="48">
        <v>0</v>
      </c>
      <c r="S132" s="48">
        <f t="shared" si="112"/>
        <v>0</v>
      </c>
      <c r="T132" s="48"/>
      <c r="U132" s="48">
        <f t="shared" si="113"/>
        <v>0</v>
      </c>
      <c r="V132" s="48"/>
      <c r="W132" s="48">
        <f t="shared" si="108"/>
        <v>0</v>
      </c>
      <c r="X132" s="48"/>
      <c r="Y132" s="48">
        <f t="shared" si="114"/>
        <v>0</v>
      </c>
      <c r="Z132" s="48"/>
      <c r="AA132" s="48">
        <f t="shared" si="94"/>
        <v>0</v>
      </c>
      <c r="AB132" s="12">
        <f t="shared" si="110"/>
        <v>0</v>
      </c>
      <c r="AC132" s="12">
        <f t="shared" si="111"/>
        <v>0</v>
      </c>
    </row>
    <row r="133" spans="1:29" ht="30" x14ac:dyDescent="0.25">
      <c r="A133" s="13"/>
      <c r="B133" s="33">
        <v>104</v>
      </c>
      <c r="C133" s="34" t="s">
        <v>220</v>
      </c>
      <c r="D133" s="54">
        <f t="shared" si="115"/>
        <v>18150.400000000001</v>
      </c>
      <c r="E133" s="54">
        <f t="shared" si="115"/>
        <v>18790</v>
      </c>
      <c r="F133" s="54">
        <v>18508</v>
      </c>
      <c r="G133" s="54">
        <v>1.02</v>
      </c>
      <c r="H133" s="52">
        <v>1</v>
      </c>
      <c r="I133" s="52"/>
      <c r="J133" s="52"/>
      <c r="K133" s="52"/>
      <c r="L133" s="52"/>
      <c r="M133" s="54">
        <v>1.4</v>
      </c>
      <c r="N133" s="54">
        <v>1.68</v>
      </c>
      <c r="O133" s="54">
        <v>2.23</v>
      </c>
      <c r="P133" s="54">
        <v>2.39</v>
      </c>
      <c r="Q133" s="54">
        <v>2.57</v>
      </c>
      <c r="R133" s="48">
        <v>0</v>
      </c>
      <c r="S133" s="48">
        <f t="shared" si="112"/>
        <v>0</v>
      </c>
      <c r="T133" s="48"/>
      <c r="U133" s="48">
        <f t="shared" si="113"/>
        <v>0</v>
      </c>
      <c r="V133" s="48"/>
      <c r="W133" s="48">
        <f t="shared" si="108"/>
        <v>0</v>
      </c>
      <c r="X133" s="48"/>
      <c r="Y133" s="48">
        <f t="shared" si="114"/>
        <v>0</v>
      </c>
      <c r="Z133" s="48"/>
      <c r="AA133" s="48">
        <f t="shared" si="94"/>
        <v>0</v>
      </c>
      <c r="AB133" s="12">
        <f t="shared" si="110"/>
        <v>0</v>
      </c>
      <c r="AC133" s="12">
        <f t="shared" si="111"/>
        <v>0</v>
      </c>
    </row>
    <row r="134" spans="1:29" x14ac:dyDescent="0.25">
      <c r="A134" s="37">
        <v>17</v>
      </c>
      <c r="B134" s="102"/>
      <c r="C134" s="39" t="s">
        <v>26</v>
      </c>
      <c r="D134" s="54">
        <f t="shared" si="115"/>
        <v>18150.400000000001</v>
      </c>
      <c r="E134" s="54">
        <f t="shared" si="115"/>
        <v>18790</v>
      </c>
      <c r="F134" s="54">
        <v>18508</v>
      </c>
      <c r="G134" s="67">
        <v>2.96</v>
      </c>
      <c r="H134" s="52">
        <v>1</v>
      </c>
      <c r="I134" s="52"/>
      <c r="J134" s="58">
        <v>1.1200000000000001</v>
      </c>
      <c r="K134" s="58"/>
      <c r="L134" s="58"/>
      <c r="M134" s="54">
        <v>1.4</v>
      </c>
      <c r="N134" s="54">
        <v>1.68</v>
      </c>
      <c r="O134" s="54">
        <v>2.23</v>
      </c>
      <c r="P134" s="54">
        <v>2.39</v>
      </c>
      <c r="Q134" s="54">
        <v>2.57</v>
      </c>
      <c r="R134" s="102">
        <f t="shared" ref="R134:AC134" si="116">SUM(R135:R141)</f>
        <v>0</v>
      </c>
      <c r="S134" s="102">
        <f t="shared" si="116"/>
        <v>0</v>
      </c>
      <c r="T134" s="102">
        <f t="shared" si="116"/>
        <v>0</v>
      </c>
      <c r="U134" s="102">
        <f t="shared" si="116"/>
        <v>0</v>
      </c>
      <c r="V134" s="102">
        <f t="shared" si="116"/>
        <v>0</v>
      </c>
      <c r="W134" s="102">
        <f t="shared" si="116"/>
        <v>0</v>
      </c>
      <c r="X134" s="102">
        <f t="shared" si="116"/>
        <v>0</v>
      </c>
      <c r="Y134" s="102">
        <f t="shared" si="116"/>
        <v>0</v>
      </c>
      <c r="Z134" s="102">
        <f t="shared" si="116"/>
        <v>0</v>
      </c>
      <c r="AA134" s="102">
        <f t="shared" si="116"/>
        <v>0</v>
      </c>
      <c r="AB134" s="102">
        <f t="shared" si="116"/>
        <v>0</v>
      </c>
      <c r="AC134" s="102">
        <f t="shared" si="116"/>
        <v>0</v>
      </c>
    </row>
    <row r="135" spans="1:29" ht="35.25" customHeight="1" x14ac:dyDescent="0.25">
      <c r="A135" s="13"/>
      <c r="B135" s="66">
        <v>105</v>
      </c>
      <c r="C135" s="34" t="s">
        <v>221</v>
      </c>
      <c r="D135" s="54">
        <f t="shared" si="115"/>
        <v>18150.400000000001</v>
      </c>
      <c r="E135" s="54">
        <f t="shared" si="115"/>
        <v>18790</v>
      </c>
      <c r="F135" s="54">
        <v>18508</v>
      </c>
      <c r="G135" s="51">
        <v>4.21</v>
      </c>
      <c r="H135" s="52">
        <v>1.1000000000000001</v>
      </c>
      <c r="I135" s="52">
        <v>1.1000000000000001</v>
      </c>
      <c r="J135" s="58">
        <v>1.1000000000000001</v>
      </c>
      <c r="K135" s="58"/>
      <c r="L135" s="58"/>
      <c r="M135" s="54">
        <v>1.4</v>
      </c>
      <c r="N135" s="54">
        <v>1.68</v>
      </c>
      <c r="O135" s="54">
        <v>2.23</v>
      </c>
      <c r="P135" s="54">
        <v>2.39</v>
      </c>
      <c r="Q135" s="54">
        <v>2.57</v>
      </c>
      <c r="R135" s="48">
        <v>0</v>
      </c>
      <c r="S135" s="48">
        <f t="shared" ref="S135:S141" si="117">(R135*$F135*$G135*$H135*$M135*S$11)</f>
        <v>0</v>
      </c>
      <c r="T135" s="48"/>
      <c r="U135" s="48">
        <f t="shared" ref="U135:U141" si="118">(T135*$F135*$G135*$H135*$M135*U$11)</f>
        <v>0</v>
      </c>
      <c r="V135" s="48"/>
      <c r="W135" s="48">
        <f t="shared" ref="W135:W141" si="119">(V135*$F135*$G135*$H135*$M135*W$11)</f>
        <v>0</v>
      </c>
      <c r="X135" s="48"/>
      <c r="Y135" s="48">
        <f t="shared" ref="Y135:Y141" si="120">(X135*$F135*$G135*$H135*$M135*Y$11)</f>
        <v>0</v>
      </c>
      <c r="Z135" s="48"/>
      <c r="AA135" s="48">
        <f>(Z135*$F135*$G135*$J135*$N135*AA$11)</f>
        <v>0</v>
      </c>
      <c r="AB135" s="12">
        <f t="shared" ref="AB135:AB141" si="121">SUM(R135,T135,V135,X135,Z135)</f>
        <v>0</v>
      </c>
      <c r="AC135" s="12">
        <f t="shared" ref="AC135:AC141" si="122">SUM(S135,U135,W135,Y135,AA135)</f>
        <v>0</v>
      </c>
    </row>
    <row r="136" spans="1:29" ht="27" customHeight="1" x14ac:dyDescent="0.25">
      <c r="A136" s="13"/>
      <c r="B136" s="66">
        <v>106</v>
      </c>
      <c r="C136" s="69" t="s">
        <v>222</v>
      </c>
      <c r="D136" s="70">
        <f t="shared" si="115"/>
        <v>18150.400000000001</v>
      </c>
      <c r="E136" s="70">
        <f t="shared" si="115"/>
        <v>18790</v>
      </c>
      <c r="F136" s="54">
        <v>18508</v>
      </c>
      <c r="G136" s="56">
        <v>14.49</v>
      </c>
      <c r="H136" s="52">
        <v>1.1499999999999999</v>
      </c>
      <c r="I136" s="52">
        <v>1.1499999999999999</v>
      </c>
      <c r="J136" s="58">
        <v>1.1499999999999999</v>
      </c>
      <c r="K136" s="58"/>
      <c r="L136" s="58"/>
      <c r="M136" s="54">
        <v>1.4</v>
      </c>
      <c r="N136" s="54">
        <v>1.68</v>
      </c>
      <c r="O136" s="54">
        <v>2.23</v>
      </c>
      <c r="P136" s="54">
        <v>2.39</v>
      </c>
      <c r="Q136" s="54">
        <v>2.57</v>
      </c>
      <c r="R136" s="48">
        <v>0</v>
      </c>
      <c r="S136" s="48">
        <f t="shared" si="117"/>
        <v>0</v>
      </c>
      <c r="T136" s="48"/>
      <c r="U136" s="48">
        <f t="shared" si="118"/>
        <v>0</v>
      </c>
      <c r="V136" s="48"/>
      <c r="W136" s="48">
        <f t="shared" si="119"/>
        <v>0</v>
      </c>
      <c r="X136" s="48"/>
      <c r="Y136" s="48">
        <f t="shared" si="120"/>
        <v>0</v>
      </c>
      <c r="Z136" s="48"/>
      <c r="AA136" s="48">
        <f t="shared" ref="AA136:AA137" si="123">(Z136*$F136*$G136*$J136*$N136*AA$11)</f>
        <v>0</v>
      </c>
      <c r="AB136" s="12">
        <f t="shared" si="121"/>
        <v>0</v>
      </c>
      <c r="AC136" s="12">
        <f t="shared" si="122"/>
        <v>0</v>
      </c>
    </row>
    <row r="137" spans="1:29" ht="45" x14ac:dyDescent="0.25">
      <c r="A137" s="13"/>
      <c r="B137" s="66">
        <v>107</v>
      </c>
      <c r="C137" s="69" t="s">
        <v>223</v>
      </c>
      <c r="D137" s="70">
        <f t="shared" si="115"/>
        <v>18150.400000000001</v>
      </c>
      <c r="E137" s="70">
        <f t="shared" si="115"/>
        <v>18790</v>
      </c>
      <c r="F137" s="54">
        <v>18508</v>
      </c>
      <c r="G137" s="56">
        <v>7.4</v>
      </c>
      <c r="H137" s="52">
        <v>1.1499999999999999</v>
      </c>
      <c r="I137" s="52">
        <v>1.1499999999999999</v>
      </c>
      <c r="J137" s="58">
        <v>1.1499999999999999</v>
      </c>
      <c r="K137" s="58"/>
      <c r="L137" s="58"/>
      <c r="M137" s="54">
        <v>1.4</v>
      </c>
      <c r="N137" s="54">
        <v>1.68</v>
      </c>
      <c r="O137" s="54">
        <v>2.23</v>
      </c>
      <c r="P137" s="54">
        <v>2.39</v>
      </c>
      <c r="Q137" s="54">
        <v>2.57</v>
      </c>
      <c r="R137" s="48">
        <v>0</v>
      </c>
      <c r="S137" s="48">
        <f t="shared" si="117"/>
        <v>0</v>
      </c>
      <c r="T137" s="48"/>
      <c r="U137" s="48">
        <f t="shared" si="118"/>
        <v>0</v>
      </c>
      <c r="V137" s="48"/>
      <c r="W137" s="48">
        <f t="shared" si="119"/>
        <v>0</v>
      </c>
      <c r="X137" s="48"/>
      <c r="Y137" s="48">
        <f t="shared" si="120"/>
        <v>0</v>
      </c>
      <c r="Z137" s="48"/>
      <c r="AA137" s="48">
        <f t="shared" si="123"/>
        <v>0</v>
      </c>
      <c r="AB137" s="12">
        <f t="shared" si="121"/>
        <v>0</v>
      </c>
      <c r="AC137" s="12">
        <f t="shared" si="122"/>
        <v>0</v>
      </c>
    </row>
    <row r="138" spans="1:29" ht="30" x14ac:dyDescent="0.25">
      <c r="A138" s="13"/>
      <c r="B138" s="33">
        <v>108</v>
      </c>
      <c r="C138" s="34" t="s">
        <v>224</v>
      </c>
      <c r="D138" s="54">
        <f t="shared" si="115"/>
        <v>18150.400000000001</v>
      </c>
      <c r="E138" s="54">
        <f t="shared" si="115"/>
        <v>18790</v>
      </c>
      <c r="F138" s="54">
        <v>18508</v>
      </c>
      <c r="G138" s="51">
        <v>1.92</v>
      </c>
      <c r="H138" s="52">
        <v>1</v>
      </c>
      <c r="I138" s="52"/>
      <c r="J138" s="52"/>
      <c r="K138" s="52"/>
      <c r="L138" s="52"/>
      <c r="M138" s="54">
        <v>1.4</v>
      </c>
      <c r="N138" s="54">
        <v>1.68</v>
      </c>
      <c r="O138" s="54">
        <v>2.23</v>
      </c>
      <c r="P138" s="54">
        <v>2.39</v>
      </c>
      <c r="Q138" s="54">
        <v>2.57</v>
      </c>
      <c r="R138" s="48">
        <v>0</v>
      </c>
      <c r="S138" s="48">
        <f t="shared" si="117"/>
        <v>0</v>
      </c>
      <c r="T138" s="48"/>
      <c r="U138" s="48">
        <f t="shared" si="118"/>
        <v>0</v>
      </c>
      <c r="V138" s="48"/>
      <c r="W138" s="48">
        <f t="shared" si="119"/>
        <v>0</v>
      </c>
      <c r="X138" s="48"/>
      <c r="Y138" s="48">
        <f t="shared" si="120"/>
        <v>0</v>
      </c>
      <c r="Z138" s="48"/>
      <c r="AA138" s="48">
        <f t="shared" si="94"/>
        <v>0</v>
      </c>
      <c r="AB138" s="12">
        <f t="shared" si="121"/>
        <v>0</v>
      </c>
      <c r="AC138" s="12">
        <f t="shared" si="122"/>
        <v>0</v>
      </c>
    </row>
    <row r="139" spans="1:29" ht="30" x14ac:dyDescent="0.25">
      <c r="A139" s="13"/>
      <c r="B139" s="33">
        <v>109</v>
      </c>
      <c r="C139" s="34" t="s">
        <v>225</v>
      </c>
      <c r="D139" s="54">
        <f t="shared" si="115"/>
        <v>18150.400000000001</v>
      </c>
      <c r="E139" s="54">
        <f t="shared" si="115"/>
        <v>18790</v>
      </c>
      <c r="F139" s="54">
        <v>18508</v>
      </c>
      <c r="G139" s="51">
        <v>1.39</v>
      </c>
      <c r="H139" s="52">
        <v>1</v>
      </c>
      <c r="I139" s="52"/>
      <c r="J139" s="52"/>
      <c r="K139" s="52"/>
      <c r="L139" s="52"/>
      <c r="M139" s="54">
        <v>1.4</v>
      </c>
      <c r="N139" s="54">
        <v>1.68</v>
      </c>
      <c r="O139" s="54">
        <v>2.23</v>
      </c>
      <c r="P139" s="54">
        <v>2.39</v>
      </c>
      <c r="Q139" s="54">
        <v>2.57</v>
      </c>
      <c r="R139" s="48">
        <v>0</v>
      </c>
      <c r="S139" s="48">
        <f t="shared" si="117"/>
        <v>0</v>
      </c>
      <c r="T139" s="48"/>
      <c r="U139" s="48">
        <f t="shared" si="118"/>
        <v>0</v>
      </c>
      <c r="V139" s="48"/>
      <c r="W139" s="48">
        <f t="shared" si="119"/>
        <v>0</v>
      </c>
      <c r="X139" s="48"/>
      <c r="Y139" s="48">
        <f t="shared" si="120"/>
        <v>0</v>
      </c>
      <c r="Z139" s="48"/>
      <c r="AA139" s="48">
        <f t="shared" si="94"/>
        <v>0</v>
      </c>
      <c r="AB139" s="12">
        <f t="shared" si="121"/>
        <v>0</v>
      </c>
      <c r="AC139" s="12">
        <f t="shared" si="122"/>
        <v>0</v>
      </c>
    </row>
    <row r="140" spans="1:29" ht="30" x14ac:dyDescent="0.25">
      <c r="A140" s="13"/>
      <c r="B140" s="33">
        <v>110</v>
      </c>
      <c r="C140" s="34" t="s">
        <v>226</v>
      </c>
      <c r="D140" s="54">
        <f t="shared" si="115"/>
        <v>18150.400000000001</v>
      </c>
      <c r="E140" s="54">
        <f t="shared" si="115"/>
        <v>18790</v>
      </c>
      <c r="F140" s="54">
        <v>18508</v>
      </c>
      <c r="G140" s="51">
        <v>1.89</v>
      </c>
      <c r="H140" s="52">
        <v>1</v>
      </c>
      <c r="I140" s="52"/>
      <c r="J140" s="52"/>
      <c r="K140" s="52"/>
      <c r="L140" s="52"/>
      <c r="M140" s="54">
        <v>1.4</v>
      </c>
      <c r="N140" s="54">
        <v>1.68</v>
      </c>
      <c r="O140" s="54">
        <v>2.23</v>
      </c>
      <c r="P140" s="54">
        <v>2.39</v>
      </c>
      <c r="Q140" s="54">
        <v>2.57</v>
      </c>
      <c r="R140" s="48"/>
      <c r="S140" s="48">
        <f t="shared" si="117"/>
        <v>0</v>
      </c>
      <c r="T140" s="48"/>
      <c r="U140" s="48">
        <f t="shared" si="118"/>
        <v>0</v>
      </c>
      <c r="V140" s="48"/>
      <c r="W140" s="48">
        <f t="shared" si="119"/>
        <v>0</v>
      </c>
      <c r="X140" s="48"/>
      <c r="Y140" s="48">
        <f t="shared" si="120"/>
        <v>0</v>
      </c>
      <c r="Z140" s="48"/>
      <c r="AA140" s="48">
        <f t="shared" si="94"/>
        <v>0</v>
      </c>
      <c r="AB140" s="12">
        <f t="shared" si="121"/>
        <v>0</v>
      </c>
      <c r="AC140" s="12">
        <f t="shared" si="122"/>
        <v>0</v>
      </c>
    </row>
    <row r="141" spans="1:29" ht="30" x14ac:dyDescent="0.25">
      <c r="A141" s="13"/>
      <c r="B141" s="33">
        <v>111</v>
      </c>
      <c r="C141" s="34" t="s">
        <v>227</v>
      </c>
      <c r="D141" s="54">
        <f t="shared" si="115"/>
        <v>18150.400000000001</v>
      </c>
      <c r="E141" s="54">
        <f t="shared" si="115"/>
        <v>18790</v>
      </c>
      <c r="F141" s="54">
        <v>18508</v>
      </c>
      <c r="G141" s="51">
        <v>2.56</v>
      </c>
      <c r="H141" s="52">
        <v>1</v>
      </c>
      <c r="I141" s="52"/>
      <c r="J141" s="52"/>
      <c r="K141" s="52"/>
      <c r="L141" s="52"/>
      <c r="M141" s="54">
        <v>1.4</v>
      </c>
      <c r="N141" s="54">
        <v>1.68</v>
      </c>
      <c r="O141" s="54">
        <v>2.23</v>
      </c>
      <c r="P141" s="54">
        <v>2.39</v>
      </c>
      <c r="Q141" s="54">
        <v>2.57</v>
      </c>
      <c r="R141" s="48"/>
      <c r="S141" s="48">
        <f t="shared" si="117"/>
        <v>0</v>
      </c>
      <c r="T141" s="48"/>
      <c r="U141" s="48">
        <f t="shared" si="118"/>
        <v>0</v>
      </c>
      <c r="V141" s="48"/>
      <c r="W141" s="48">
        <f t="shared" si="119"/>
        <v>0</v>
      </c>
      <c r="X141" s="48"/>
      <c r="Y141" s="48">
        <f t="shared" si="120"/>
        <v>0</v>
      </c>
      <c r="Z141" s="48"/>
      <c r="AA141" s="48">
        <f t="shared" si="94"/>
        <v>0</v>
      </c>
      <c r="AB141" s="12">
        <f t="shared" si="121"/>
        <v>0</v>
      </c>
      <c r="AC141" s="12">
        <f t="shared" si="122"/>
        <v>0</v>
      </c>
    </row>
    <row r="142" spans="1:29" x14ac:dyDescent="0.25">
      <c r="A142" s="101">
        <v>18</v>
      </c>
      <c r="B142" s="39"/>
      <c r="C142" s="39" t="s">
        <v>228</v>
      </c>
      <c r="D142" s="54">
        <f t="shared" si="115"/>
        <v>18150.400000000001</v>
      </c>
      <c r="E142" s="54">
        <f t="shared" si="115"/>
        <v>18790</v>
      </c>
      <c r="F142" s="54">
        <v>18508</v>
      </c>
      <c r="G142" s="67">
        <v>1.69</v>
      </c>
      <c r="H142" s="52">
        <v>1</v>
      </c>
      <c r="I142" s="52"/>
      <c r="J142" s="52"/>
      <c r="K142" s="52"/>
      <c r="L142" s="52"/>
      <c r="M142" s="54">
        <v>1.4</v>
      </c>
      <c r="N142" s="54">
        <v>1.68</v>
      </c>
      <c r="O142" s="54">
        <v>2.23</v>
      </c>
      <c r="P142" s="54">
        <v>2.39</v>
      </c>
      <c r="Q142" s="54">
        <v>2.57</v>
      </c>
      <c r="R142" s="102">
        <f t="shared" ref="R142:AC142" si="124">SUM(R143:R145)</f>
        <v>0</v>
      </c>
      <c r="S142" s="102">
        <f t="shared" si="124"/>
        <v>0</v>
      </c>
      <c r="T142" s="102">
        <f t="shared" si="124"/>
        <v>0</v>
      </c>
      <c r="U142" s="102">
        <f t="shared" si="124"/>
        <v>0</v>
      </c>
      <c r="V142" s="102">
        <f t="shared" si="124"/>
        <v>0</v>
      </c>
      <c r="W142" s="102">
        <f t="shared" si="124"/>
        <v>0</v>
      </c>
      <c r="X142" s="102">
        <f t="shared" si="124"/>
        <v>0</v>
      </c>
      <c r="Y142" s="102">
        <f t="shared" si="124"/>
        <v>0</v>
      </c>
      <c r="Z142" s="102">
        <f t="shared" si="124"/>
        <v>0</v>
      </c>
      <c r="AA142" s="102">
        <f t="shared" si="124"/>
        <v>0</v>
      </c>
      <c r="AB142" s="102">
        <f t="shared" si="124"/>
        <v>0</v>
      </c>
      <c r="AC142" s="102">
        <f t="shared" si="124"/>
        <v>0</v>
      </c>
    </row>
    <row r="143" spans="1:29" x14ac:dyDescent="0.25">
      <c r="A143" s="13"/>
      <c r="B143" s="71">
        <v>112</v>
      </c>
      <c r="C143" s="34" t="s">
        <v>229</v>
      </c>
      <c r="D143" s="54">
        <f t="shared" si="115"/>
        <v>18150.400000000001</v>
      </c>
      <c r="E143" s="54">
        <f t="shared" si="115"/>
        <v>18790</v>
      </c>
      <c r="F143" s="54">
        <v>18508</v>
      </c>
      <c r="G143" s="51">
        <v>1.66</v>
      </c>
      <c r="H143" s="52">
        <v>1</v>
      </c>
      <c r="I143" s="52"/>
      <c r="J143" s="52"/>
      <c r="K143" s="52"/>
      <c r="L143" s="52"/>
      <c r="M143" s="54">
        <v>1.4</v>
      </c>
      <c r="N143" s="54">
        <v>1.68</v>
      </c>
      <c r="O143" s="54">
        <v>2.23</v>
      </c>
      <c r="P143" s="54">
        <v>2.39</v>
      </c>
      <c r="Q143" s="54">
        <v>2.57</v>
      </c>
      <c r="R143" s="48">
        <v>0</v>
      </c>
      <c r="S143" s="48">
        <f>(R143*$F143*$G143*$H143*$M143*S$11)</f>
        <v>0</v>
      </c>
      <c r="T143" s="48"/>
      <c r="U143" s="48">
        <f t="shared" ref="U143:U145" si="125">(T143*$F143*$G143*$H143*$M143*U$11)</f>
        <v>0</v>
      </c>
      <c r="V143" s="48"/>
      <c r="W143" s="48">
        <f t="shared" ref="W143:W145" si="126">(V143*$F143*$G143*$H143*$M143*W$11)</f>
        <v>0</v>
      </c>
      <c r="X143" s="48"/>
      <c r="Y143" s="48">
        <f t="shared" ref="Y143:Y145" si="127">(X143*$F143*$G143*$H143*$M143*Y$11)</f>
        <v>0</v>
      </c>
      <c r="Z143" s="48"/>
      <c r="AA143" s="48">
        <f t="shared" si="94"/>
        <v>0</v>
      </c>
      <c r="AB143" s="12">
        <f t="shared" ref="AB143:AB145" si="128">SUM(R143,T143,V143,X143,Z143)</f>
        <v>0</v>
      </c>
      <c r="AC143" s="12">
        <f t="shared" ref="AC143:AC145" si="129">SUM(S143,U143,W143,Y143,AA143)</f>
        <v>0</v>
      </c>
    </row>
    <row r="144" spans="1:29" ht="30" x14ac:dyDescent="0.25">
      <c r="A144" s="13"/>
      <c r="B144" s="71">
        <v>113</v>
      </c>
      <c r="C144" s="34" t="s">
        <v>230</v>
      </c>
      <c r="D144" s="54">
        <f t="shared" si="115"/>
        <v>18150.400000000001</v>
      </c>
      <c r="E144" s="54">
        <f t="shared" si="115"/>
        <v>18790</v>
      </c>
      <c r="F144" s="54">
        <v>18508</v>
      </c>
      <c r="G144" s="51">
        <v>1.82</v>
      </c>
      <c r="H144" s="52">
        <v>1</v>
      </c>
      <c r="I144" s="52"/>
      <c r="J144" s="52"/>
      <c r="K144" s="52"/>
      <c r="L144" s="52"/>
      <c r="M144" s="54">
        <v>1.4</v>
      </c>
      <c r="N144" s="54">
        <v>1.68</v>
      </c>
      <c r="O144" s="54">
        <v>2.23</v>
      </c>
      <c r="P144" s="54">
        <v>2.39</v>
      </c>
      <c r="Q144" s="54">
        <v>2.57</v>
      </c>
      <c r="R144" s="48"/>
      <c r="S144" s="48">
        <f>(R144*$F144*$G144*$H144*$M144*S$11)</f>
        <v>0</v>
      </c>
      <c r="T144" s="48"/>
      <c r="U144" s="48">
        <f t="shared" si="125"/>
        <v>0</v>
      </c>
      <c r="V144" s="48"/>
      <c r="W144" s="48">
        <f t="shared" si="126"/>
        <v>0</v>
      </c>
      <c r="X144" s="48"/>
      <c r="Y144" s="48">
        <f t="shared" si="127"/>
        <v>0</v>
      </c>
      <c r="Z144" s="48"/>
      <c r="AA144" s="48">
        <f t="shared" si="94"/>
        <v>0</v>
      </c>
      <c r="AB144" s="12">
        <f t="shared" si="128"/>
        <v>0</v>
      </c>
      <c r="AC144" s="12">
        <f t="shared" si="129"/>
        <v>0</v>
      </c>
    </row>
    <row r="145" spans="1:29" ht="31.5" customHeight="1" x14ac:dyDescent="0.25">
      <c r="A145" s="13"/>
      <c r="B145" s="33">
        <v>114</v>
      </c>
      <c r="C145" s="34" t="s">
        <v>231</v>
      </c>
      <c r="D145" s="54">
        <f t="shared" si="115"/>
        <v>18150.400000000001</v>
      </c>
      <c r="E145" s="54">
        <f t="shared" si="115"/>
        <v>18790</v>
      </c>
      <c r="F145" s="54">
        <v>18508</v>
      </c>
      <c r="G145" s="53">
        <v>1.71</v>
      </c>
      <c r="H145" s="52">
        <v>1</v>
      </c>
      <c r="I145" s="52"/>
      <c r="J145" s="52"/>
      <c r="K145" s="52"/>
      <c r="L145" s="52"/>
      <c r="M145" s="54">
        <v>1.4</v>
      </c>
      <c r="N145" s="54">
        <v>1.68</v>
      </c>
      <c r="O145" s="54">
        <v>2.23</v>
      </c>
      <c r="P145" s="54">
        <v>2.39</v>
      </c>
      <c r="Q145" s="54">
        <v>2.57</v>
      </c>
      <c r="R145" s="48">
        <v>0</v>
      </c>
      <c r="S145" s="48">
        <f>(R145*$F145*$G145*$H145*$M145*S$11)</f>
        <v>0</v>
      </c>
      <c r="T145" s="48"/>
      <c r="U145" s="48">
        <f t="shared" si="125"/>
        <v>0</v>
      </c>
      <c r="V145" s="48"/>
      <c r="W145" s="48">
        <f t="shared" si="126"/>
        <v>0</v>
      </c>
      <c r="X145" s="48"/>
      <c r="Y145" s="48">
        <f t="shared" si="127"/>
        <v>0</v>
      </c>
      <c r="Z145" s="48"/>
      <c r="AA145" s="48">
        <f t="shared" si="94"/>
        <v>0</v>
      </c>
      <c r="AB145" s="12">
        <f t="shared" si="128"/>
        <v>0</v>
      </c>
      <c r="AC145" s="12">
        <f t="shared" si="129"/>
        <v>0</v>
      </c>
    </row>
    <row r="146" spans="1:29" ht="31.5" customHeight="1" x14ac:dyDescent="0.25">
      <c r="A146" s="101">
        <v>19</v>
      </c>
      <c r="B146" s="39"/>
      <c r="C146" s="39" t="s">
        <v>27</v>
      </c>
      <c r="D146" s="54">
        <f t="shared" ref="D146:E161" si="130">D145</f>
        <v>18150.400000000001</v>
      </c>
      <c r="E146" s="54">
        <f t="shared" si="130"/>
        <v>18790</v>
      </c>
      <c r="F146" s="54">
        <v>18508</v>
      </c>
      <c r="G146" s="67">
        <v>2.2400000000000002</v>
      </c>
      <c r="H146" s="52">
        <v>1</v>
      </c>
      <c r="I146" s="52"/>
      <c r="J146" s="52"/>
      <c r="K146" s="52"/>
      <c r="L146" s="52"/>
      <c r="M146" s="54">
        <v>1.4</v>
      </c>
      <c r="N146" s="54">
        <v>1.68</v>
      </c>
      <c r="O146" s="54">
        <v>2.23</v>
      </c>
      <c r="P146" s="54">
        <v>2.39</v>
      </c>
      <c r="Q146" s="54">
        <v>2.57</v>
      </c>
      <c r="R146" s="102">
        <f t="shared" ref="R146:AC146" si="131">SUM(R147:R175)</f>
        <v>0</v>
      </c>
      <c r="S146" s="102">
        <f t="shared" si="131"/>
        <v>0</v>
      </c>
      <c r="T146" s="102">
        <f t="shared" si="131"/>
        <v>0</v>
      </c>
      <c r="U146" s="102">
        <f t="shared" si="131"/>
        <v>0</v>
      </c>
      <c r="V146" s="102">
        <f t="shared" si="131"/>
        <v>0</v>
      </c>
      <c r="W146" s="102">
        <f t="shared" si="131"/>
        <v>0</v>
      </c>
      <c r="X146" s="102">
        <f t="shared" si="131"/>
        <v>0</v>
      </c>
      <c r="Y146" s="102">
        <f t="shared" si="131"/>
        <v>0</v>
      </c>
      <c r="Z146" s="102">
        <f t="shared" si="131"/>
        <v>2</v>
      </c>
      <c r="AA146" s="102">
        <f t="shared" si="131"/>
        <v>32772.485760000003</v>
      </c>
      <c r="AB146" s="102">
        <f t="shared" si="131"/>
        <v>2</v>
      </c>
      <c r="AC146" s="102">
        <f t="shared" si="131"/>
        <v>32772.485760000003</v>
      </c>
    </row>
    <row r="147" spans="1:29" ht="47.25" customHeight="1" x14ac:dyDescent="0.25">
      <c r="A147" s="13"/>
      <c r="B147" s="33">
        <v>115</v>
      </c>
      <c r="C147" s="34" t="s">
        <v>232</v>
      </c>
      <c r="D147" s="54">
        <f t="shared" si="130"/>
        <v>18150.400000000001</v>
      </c>
      <c r="E147" s="54">
        <f t="shared" si="130"/>
        <v>18790</v>
      </c>
      <c r="F147" s="54">
        <v>18508</v>
      </c>
      <c r="G147" s="54">
        <v>2.06</v>
      </c>
      <c r="H147" s="52">
        <v>1</v>
      </c>
      <c r="I147" s="52"/>
      <c r="J147" s="52"/>
      <c r="K147" s="52"/>
      <c r="L147" s="52"/>
      <c r="M147" s="54">
        <v>1.4</v>
      </c>
      <c r="N147" s="54">
        <v>1.68</v>
      </c>
      <c r="O147" s="54">
        <v>2.23</v>
      </c>
      <c r="P147" s="54">
        <v>2.39</v>
      </c>
      <c r="Q147" s="54">
        <v>2.57</v>
      </c>
      <c r="R147" s="48"/>
      <c r="S147" s="48">
        <f t="shared" ref="S147:S171" si="132">(R147*$F147*$G147*$H147*$M147*S$11)</f>
        <v>0</v>
      </c>
      <c r="T147" s="48"/>
      <c r="U147" s="48">
        <f t="shared" ref="U147:U171" si="133">(T147*$F147*$G147*$H147*$M147*U$11)</f>
        <v>0</v>
      </c>
      <c r="V147" s="48"/>
      <c r="W147" s="48">
        <f t="shared" ref="W147:W175" si="134">(V147*$F147*$G147*$H147*$M147*W$11)</f>
        <v>0</v>
      </c>
      <c r="X147" s="48"/>
      <c r="Y147" s="48">
        <f t="shared" ref="Y147:Y171" si="135">(X147*$F147*$G147*$H147*$M147*Y$11)</f>
        <v>0</v>
      </c>
      <c r="Z147" s="48"/>
      <c r="AA147" s="48">
        <f t="shared" si="94"/>
        <v>0</v>
      </c>
      <c r="AB147" s="12">
        <f t="shared" ref="AB147:AB175" si="136">SUM(R147,T147,V147,X147,Z147)</f>
        <v>0</v>
      </c>
      <c r="AC147" s="12">
        <f t="shared" ref="AC147:AC175" si="137">SUM(S147,U147,W147,Y147,AA147)</f>
        <v>0</v>
      </c>
    </row>
    <row r="148" spans="1:29" ht="49.5" customHeight="1" x14ac:dyDescent="0.25">
      <c r="A148" s="13"/>
      <c r="B148" s="33">
        <v>116</v>
      </c>
      <c r="C148" s="34" t="s">
        <v>233</v>
      </c>
      <c r="D148" s="54">
        <f t="shared" si="130"/>
        <v>18150.400000000001</v>
      </c>
      <c r="E148" s="54">
        <f t="shared" si="130"/>
        <v>18790</v>
      </c>
      <c r="F148" s="54">
        <v>18508</v>
      </c>
      <c r="G148" s="54">
        <v>3.66</v>
      </c>
      <c r="H148" s="52">
        <v>1</v>
      </c>
      <c r="I148" s="52"/>
      <c r="J148" s="52"/>
      <c r="K148" s="52"/>
      <c r="L148" s="52"/>
      <c r="M148" s="54">
        <v>1.4</v>
      </c>
      <c r="N148" s="54">
        <v>1.68</v>
      </c>
      <c r="O148" s="54">
        <v>2.23</v>
      </c>
      <c r="P148" s="54">
        <v>2.39</v>
      </c>
      <c r="Q148" s="54">
        <v>2.57</v>
      </c>
      <c r="R148" s="48"/>
      <c r="S148" s="48">
        <f t="shared" si="132"/>
        <v>0</v>
      </c>
      <c r="T148" s="48"/>
      <c r="U148" s="48">
        <f t="shared" si="133"/>
        <v>0</v>
      </c>
      <c r="V148" s="48"/>
      <c r="W148" s="48">
        <f t="shared" si="134"/>
        <v>0</v>
      </c>
      <c r="X148" s="48"/>
      <c r="Y148" s="48">
        <f t="shared" si="135"/>
        <v>0</v>
      </c>
      <c r="Z148" s="48"/>
      <c r="AA148" s="48">
        <f t="shared" si="94"/>
        <v>0</v>
      </c>
      <c r="AB148" s="12">
        <f t="shared" si="136"/>
        <v>0</v>
      </c>
      <c r="AC148" s="12">
        <f t="shared" si="137"/>
        <v>0</v>
      </c>
    </row>
    <row r="149" spans="1:29" ht="30" x14ac:dyDescent="0.25">
      <c r="A149" s="13"/>
      <c r="B149" s="33">
        <v>117</v>
      </c>
      <c r="C149" s="34" t="s">
        <v>234</v>
      </c>
      <c r="D149" s="54">
        <f t="shared" si="130"/>
        <v>18150.400000000001</v>
      </c>
      <c r="E149" s="54">
        <f t="shared" si="130"/>
        <v>18790</v>
      </c>
      <c r="F149" s="54">
        <v>18508</v>
      </c>
      <c r="G149" s="72">
        <v>1.73</v>
      </c>
      <c r="H149" s="52">
        <v>1</v>
      </c>
      <c r="I149" s="52"/>
      <c r="J149" s="52"/>
      <c r="K149" s="52"/>
      <c r="L149" s="52"/>
      <c r="M149" s="54">
        <v>1.4</v>
      </c>
      <c r="N149" s="54">
        <v>1.68</v>
      </c>
      <c r="O149" s="54">
        <v>2.23</v>
      </c>
      <c r="P149" s="54">
        <v>2.39</v>
      </c>
      <c r="Q149" s="54">
        <v>2.57</v>
      </c>
      <c r="R149" s="50"/>
      <c r="S149" s="48">
        <f t="shared" si="132"/>
        <v>0</v>
      </c>
      <c r="T149" s="50"/>
      <c r="U149" s="48">
        <f t="shared" si="133"/>
        <v>0</v>
      </c>
      <c r="V149" s="50"/>
      <c r="W149" s="48">
        <f t="shared" si="134"/>
        <v>0</v>
      </c>
      <c r="X149" s="50"/>
      <c r="Y149" s="48">
        <f t="shared" si="135"/>
        <v>0</v>
      </c>
      <c r="Z149" s="50"/>
      <c r="AA149" s="48">
        <f t="shared" si="94"/>
        <v>0</v>
      </c>
      <c r="AB149" s="12">
        <f t="shared" si="136"/>
        <v>0</v>
      </c>
      <c r="AC149" s="12">
        <f t="shared" si="137"/>
        <v>0</v>
      </c>
    </row>
    <row r="150" spans="1:29" ht="30" x14ac:dyDescent="0.25">
      <c r="A150" s="13"/>
      <c r="B150" s="33">
        <v>118</v>
      </c>
      <c r="C150" s="34" t="s">
        <v>235</v>
      </c>
      <c r="D150" s="54">
        <f t="shared" si="130"/>
        <v>18150.400000000001</v>
      </c>
      <c r="E150" s="54">
        <f t="shared" si="130"/>
        <v>18790</v>
      </c>
      <c r="F150" s="54">
        <v>18508</v>
      </c>
      <c r="G150" s="72">
        <v>2.4500000000000002</v>
      </c>
      <c r="H150" s="52">
        <v>1</v>
      </c>
      <c r="I150" s="52"/>
      <c r="J150" s="52"/>
      <c r="K150" s="52"/>
      <c r="L150" s="52"/>
      <c r="M150" s="54">
        <v>1.4</v>
      </c>
      <c r="N150" s="54">
        <v>1.68</v>
      </c>
      <c r="O150" s="54">
        <v>2.23</v>
      </c>
      <c r="P150" s="54">
        <v>2.39</v>
      </c>
      <c r="Q150" s="54">
        <v>2.57</v>
      </c>
      <c r="R150" s="50"/>
      <c r="S150" s="48">
        <f t="shared" si="132"/>
        <v>0</v>
      </c>
      <c r="T150" s="50"/>
      <c r="U150" s="48">
        <f t="shared" si="133"/>
        <v>0</v>
      </c>
      <c r="V150" s="50"/>
      <c r="W150" s="48">
        <f t="shared" si="134"/>
        <v>0</v>
      </c>
      <c r="X150" s="50"/>
      <c r="Y150" s="48">
        <f t="shared" si="135"/>
        <v>0</v>
      </c>
      <c r="Z150" s="50"/>
      <c r="AA150" s="48">
        <f t="shared" si="94"/>
        <v>0</v>
      </c>
      <c r="AB150" s="12">
        <f t="shared" si="136"/>
        <v>0</v>
      </c>
      <c r="AC150" s="12">
        <f t="shared" si="137"/>
        <v>0</v>
      </c>
    </row>
    <row r="151" spans="1:29" ht="30" x14ac:dyDescent="0.25">
      <c r="A151" s="13"/>
      <c r="B151" s="33">
        <v>119</v>
      </c>
      <c r="C151" s="34" t="s">
        <v>236</v>
      </c>
      <c r="D151" s="54">
        <f t="shared" si="130"/>
        <v>18150.400000000001</v>
      </c>
      <c r="E151" s="54">
        <f t="shared" si="130"/>
        <v>18790</v>
      </c>
      <c r="F151" s="54">
        <v>18508</v>
      </c>
      <c r="G151" s="72">
        <v>3.82</v>
      </c>
      <c r="H151" s="52">
        <v>1</v>
      </c>
      <c r="I151" s="52"/>
      <c r="J151" s="52"/>
      <c r="K151" s="52"/>
      <c r="L151" s="52"/>
      <c r="M151" s="54">
        <v>1.4</v>
      </c>
      <c r="N151" s="54">
        <v>1.68</v>
      </c>
      <c r="O151" s="54">
        <v>2.23</v>
      </c>
      <c r="P151" s="54">
        <v>2.39</v>
      </c>
      <c r="Q151" s="54">
        <v>2.57</v>
      </c>
      <c r="R151" s="50"/>
      <c r="S151" s="48">
        <f t="shared" si="132"/>
        <v>0</v>
      </c>
      <c r="T151" s="50"/>
      <c r="U151" s="48">
        <f t="shared" si="133"/>
        <v>0</v>
      </c>
      <c r="V151" s="50"/>
      <c r="W151" s="48">
        <f t="shared" si="134"/>
        <v>0</v>
      </c>
      <c r="X151" s="50"/>
      <c r="Y151" s="48">
        <f t="shared" si="135"/>
        <v>0</v>
      </c>
      <c r="Z151" s="50"/>
      <c r="AA151" s="48">
        <f t="shared" si="94"/>
        <v>0</v>
      </c>
      <c r="AB151" s="12">
        <f t="shared" si="136"/>
        <v>0</v>
      </c>
      <c r="AC151" s="12">
        <f t="shared" si="137"/>
        <v>0</v>
      </c>
    </row>
    <row r="152" spans="1:29" ht="45" x14ac:dyDescent="0.25">
      <c r="A152" s="13"/>
      <c r="B152" s="33">
        <v>120</v>
      </c>
      <c r="C152" s="34" t="s">
        <v>237</v>
      </c>
      <c r="D152" s="54">
        <f t="shared" si="130"/>
        <v>18150.400000000001</v>
      </c>
      <c r="E152" s="54">
        <f t="shared" si="130"/>
        <v>18790</v>
      </c>
      <c r="F152" s="54">
        <v>18508</v>
      </c>
      <c r="G152" s="51">
        <v>1.8</v>
      </c>
      <c r="H152" s="52">
        <v>1</v>
      </c>
      <c r="I152" s="52"/>
      <c r="J152" s="52"/>
      <c r="K152" s="52"/>
      <c r="L152" s="52"/>
      <c r="M152" s="54">
        <v>1.4</v>
      </c>
      <c r="N152" s="54">
        <v>1.68</v>
      </c>
      <c r="O152" s="54">
        <v>2.23</v>
      </c>
      <c r="P152" s="54">
        <v>2.39</v>
      </c>
      <c r="Q152" s="54">
        <v>2.57</v>
      </c>
      <c r="R152" s="48">
        <v>0</v>
      </c>
      <c r="S152" s="48">
        <f t="shared" si="132"/>
        <v>0</v>
      </c>
      <c r="T152" s="48"/>
      <c r="U152" s="48">
        <f t="shared" si="133"/>
        <v>0</v>
      </c>
      <c r="V152" s="48"/>
      <c r="W152" s="48">
        <f t="shared" si="134"/>
        <v>0</v>
      </c>
      <c r="X152" s="48"/>
      <c r="Y152" s="48">
        <f t="shared" si="135"/>
        <v>0</v>
      </c>
      <c r="Z152" s="48"/>
      <c r="AA152" s="48">
        <f t="shared" si="94"/>
        <v>0</v>
      </c>
      <c r="AB152" s="12">
        <f t="shared" si="136"/>
        <v>0</v>
      </c>
      <c r="AC152" s="12">
        <f t="shared" si="137"/>
        <v>0</v>
      </c>
    </row>
    <row r="153" spans="1:29" ht="45" x14ac:dyDescent="0.25">
      <c r="A153" s="13"/>
      <c r="B153" s="33">
        <v>121</v>
      </c>
      <c r="C153" s="34" t="s">
        <v>238</v>
      </c>
      <c r="D153" s="54">
        <f t="shared" si="130"/>
        <v>18150.400000000001</v>
      </c>
      <c r="E153" s="54">
        <f t="shared" si="130"/>
        <v>18790</v>
      </c>
      <c r="F153" s="54">
        <v>18508</v>
      </c>
      <c r="G153" s="51">
        <v>2.46</v>
      </c>
      <c r="H153" s="52">
        <v>1</v>
      </c>
      <c r="I153" s="52"/>
      <c r="J153" s="52"/>
      <c r="K153" s="52"/>
      <c r="L153" s="52"/>
      <c r="M153" s="54">
        <v>1.4</v>
      </c>
      <c r="N153" s="54">
        <v>1.68</v>
      </c>
      <c r="O153" s="54">
        <v>2.23</v>
      </c>
      <c r="P153" s="54">
        <v>2.39</v>
      </c>
      <c r="Q153" s="54">
        <v>2.57</v>
      </c>
      <c r="R153" s="48"/>
      <c r="S153" s="48">
        <f t="shared" si="132"/>
        <v>0</v>
      </c>
      <c r="T153" s="48"/>
      <c r="U153" s="48">
        <f t="shared" si="133"/>
        <v>0</v>
      </c>
      <c r="V153" s="48"/>
      <c r="W153" s="48">
        <f t="shared" si="134"/>
        <v>0</v>
      </c>
      <c r="X153" s="48"/>
      <c r="Y153" s="48">
        <f t="shared" si="135"/>
        <v>0</v>
      </c>
      <c r="Z153" s="48"/>
      <c r="AA153" s="48">
        <f t="shared" si="94"/>
        <v>0</v>
      </c>
      <c r="AB153" s="12">
        <f t="shared" si="136"/>
        <v>0</v>
      </c>
      <c r="AC153" s="12">
        <f t="shared" si="137"/>
        <v>0</v>
      </c>
    </row>
    <row r="154" spans="1:29" ht="30" x14ac:dyDescent="0.25">
      <c r="A154" s="13"/>
      <c r="B154" s="33">
        <v>122</v>
      </c>
      <c r="C154" s="34" t="s">
        <v>239</v>
      </c>
      <c r="D154" s="54">
        <f t="shared" si="130"/>
        <v>18150.400000000001</v>
      </c>
      <c r="E154" s="54">
        <f t="shared" si="130"/>
        <v>18790</v>
      </c>
      <c r="F154" s="54">
        <v>18508</v>
      </c>
      <c r="G154" s="51">
        <v>1.29</v>
      </c>
      <c r="H154" s="52">
        <v>1</v>
      </c>
      <c r="I154" s="52"/>
      <c r="J154" s="52"/>
      <c r="K154" s="52"/>
      <c r="L154" s="52"/>
      <c r="M154" s="54">
        <v>1.4</v>
      </c>
      <c r="N154" s="54">
        <v>1.68</v>
      </c>
      <c r="O154" s="54">
        <v>2.23</v>
      </c>
      <c r="P154" s="54">
        <v>2.39</v>
      </c>
      <c r="Q154" s="54">
        <v>2.57</v>
      </c>
      <c r="R154" s="48"/>
      <c r="S154" s="48">
        <f t="shared" si="132"/>
        <v>0</v>
      </c>
      <c r="T154" s="48"/>
      <c r="U154" s="48">
        <f t="shared" si="133"/>
        <v>0</v>
      </c>
      <c r="V154" s="48"/>
      <c r="W154" s="48">
        <f t="shared" si="134"/>
        <v>0</v>
      </c>
      <c r="X154" s="48"/>
      <c r="Y154" s="48">
        <f t="shared" si="135"/>
        <v>0</v>
      </c>
      <c r="Z154" s="48"/>
      <c r="AA154" s="48">
        <f t="shared" si="94"/>
        <v>0</v>
      </c>
      <c r="AB154" s="12">
        <f t="shared" si="136"/>
        <v>0</v>
      </c>
      <c r="AC154" s="12">
        <f t="shared" si="137"/>
        <v>0</v>
      </c>
    </row>
    <row r="155" spans="1:29" ht="30" x14ac:dyDescent="0.25">
      <c r="A155" s="13"/>
      <c r="B155" s="33">
        <v>123</v>
      </c>
      <c r="C155" s="34" t="s">
        <v>240</v>
      </c>
      <c r="D155" s="54">
        <f t="shared" si="130"/>
        <v>18150.400000000001</v>
      </c>
      <c r="E155" s="54">
        <f t="shared" si="130"/>
        <v>18790</v>
      </c>
      <c r="F155" s="54">
        <v>18508</v>
      </c>
      <c r="G155" s="51">
        <v>1.36</v>
      </c>
      <c r="H155" s="52">
        <v>1</v>
      </c>
      <c r="I155" s="52"/>
      <c r="J155" s="52"/>
      <c r="K155" s="52"/>
      <c r="L155" s="52"/>
      <c r="M155" s="54">
        <v>1.4</v>
      </c>
      <c r="N155" s="54">
        <v>1.68</v>
      </c>
      <c r="O155" s="54">
        <v>2.23</v>
      </c>
      <c r="P155" s="54">
        <v>2.39</v>
      </c>
      <c r="Q155" s="54">
        <v>2.57</v>
      </c>
      <c r="R155" s="48"/>
      <c r="S155" s="48">
        <f t="shared" si="132"/>
        <v>0</v>
      </c>
      <c r="T155" s="48"/>
      <c r="U155" s="48">
        <f t="shared" si="133"/>
        <v>0</v>
      </c>
      <c r="V155" s="48"/>
      <c r="W155" s="48">
        <f t="shared" si="134"/>
        <v>0</v>
      </c>
      <c r="X155" s="48"/>
      <c r="Y155" s="48">
        <f t="shared" si="135"/>
        <v>0</v>
      </c>
      <c r="Z155" s="48"/>
      <c r="AA155" s="48">
        <f t="shared" si="94"/>
        <v>0</v>
      </c>
      <c r="AB155" s="12">
        <f t="shared" si="136"/>
        <v>0</v>
      </c>
      <c r="AC155" s="12">
        <f t="shared" si="137"/>
        <v>0</v>
      </c>
    </row>
    <row r="156" spans="1:29" ht="30" x14ac:dyDescent="0.25">
      <c r="A156" s="13"/>
      <c r="B156" s="33">
        <v>124</v>
      </c>
      <c r="C156" s="34" t="s">
        <v>241</v>
      </c>
      <c r="D156" s="54">
        <f t="shared" si="130"/>
        <v>18150.400000000001</v>
      </c>
      <c r="E156" s="54">
        <f t="shared" si="130"/>
        <v>18790</v>
      </c>
      <c r="F156" s="54">
        <v>18508</v>
      </c>
      <c r="G156" s="51">
        <v>1.9</v>
      </c>
      <c r="H156" s="52">
        <v>1</v>
      </c>
      <c r="I156" s="52"/>
      <c r="J156" s="52"/>
      <c r="K156" s="52"/>
      <c r="L156" s="52"/>
      <c r="M156" s="54">
        <v>1.4</v>
      </c>
      <c r="N156" s="54">
        <v>1.68</v>
      </c>
      <c r="O156" s="54">
        <v>2.23</v>
      </c>
      <c r="P156" s="54">
        <v>2.39</v>
      </c>
      <c r="Q156" s="54">
        <v>2.57</v>
      </c>
      <c r="R156" s="48"/>
      <c r="S156" s="48">
        <f t="shared" si="132"/>
        <v>0</v>
      </c>
      <c r="T156" s="48"/>
      <c r="U156" s="48">
        <f t="shared" si="133"/>
        <v>0</v>
      </c>
      <c r="V156" s="48"/>
      <c r="W156" s="48">
        <f t="shared" si="134"/>
        <v>0</v>
      </c>
      <c r="X156" s="48"/>
      <c r="Y156" s="48">
        <f t="shared" si="135"/>
        <v>0</v>
      </c>
      <c r="Z156" s="48"/>
      <c r="AA156" s="48">
        <f t="shared" si="94"/>
        <v>0</v>
      </c>
      <c r="AB156" s="12">
        <f t="shared" si="136"/>
        <v>0</v>
      </c>
      <c r="AC156" s="12">
        <f t="shared" si="137"/>
        <v>0</v>
      </c>
    </row>
    <row r="157" spans="1:29" ht="45" x14ac:dyDescent="0.25">
      <c r="A157" s="13"/>
      <c r="B157" s="33">
        <v>125</v>
      </c>
      <c r="C157" s="34" t="s">
        <v>242</v>
      </c>
      <c r="D157" s="54">
        <f t="shared" si="130"/>
        <v>18150.400000000001</v>
      </c>
      <c r="E157" s="54">
        <f t="shared" si="130"/>
        <v>18790</v>
      </c>
      <c r="F157" s="54">
        <v>18508</v>
      </c>
      <c r="G157" s="51">
        <v>2.29</v>
      </c>
      <c r="H157" s="52">
        <v>1</v>
      </c>
      <c r="I157" s="52"/>
      <c r="J157" s="52"/>
      <c r="K157" s="52"/>
      <c r="L157" s="52"/>
      <c r="M157" s="54">
        <v>1.4</v>
      </c>
      <c r="N157" s="54">
        <v>1.68</v>
      </c>
      <c r="O157" s="54">
        <v>2.23</v>
      </c>
      <c r="P157" s="54">
        <v>2.39</v>
      </c>
      <c r="Q157" s="54">
        <v>2.57</v>
      </c>
      <c r="R157" s="48"/>
      <c r="S157" s="48">
        <f t="shared" si="132"/>
        <v>0</v>
      </c>
      <c r="T157" s="48"/>
      <c r="U157" s="48">
        <f t="shared" si="133"/>
        <v>0</v>
      </c>
      <c r="V157" s="48"/>
      <c r="W157" s="48">
        <f t="shared" si="134"/>
        <v>0</v>
      </c>
      <c r="X157" s="48"/>
      <c r="Y157" s="48">
        <f t="shared" si="135"/>
        <v>0</v>
      </c>
      <c r="Z157" s="48"/>
      <c r="AA157" s="48">
        <f t="shared" si="94"/>
        <v>0</v>
      </c>
      <c r="AB157" s="12">
        <f t="shared" si="136"/>
        <v>0</v>
      </c>
      <c r="AC157" s="12">
        <f t="shared" si="137"/>
        <v>0</v>
      </c>
    </row>
    <row r="158" spans="1:29" ht="34.5" customHeight="1" x14ac:dyDescent="0.25">
      <c r="A158" s="13"/>
      <c r="B158" s="33">
        <v>126</v>
      </c>
      <c r="C158" s="34" t="s">
        <v>243</v>
      </c>
      <c r="D158" s="54">
        <f t="shared" si="130"/>
        <v>18150.400000000001</v>
      </c>
      <c r="E158" s="54">
        <f t="shared" si="130"/>
        <v>18790</v>
      </c>
      <c r="F158" s="54">
        <v>18508</v>
      </c>
      <c r="G158" s="51">
        <v>3.12</v>
      </c>
      <c r="H158" s="52">
        <v>1</v>
      </c>
      <c r="I158" s="52"/>
      <c r="J158" s="52"/>
      <c r="K158" s="52"/>
      <c r="L158" s="52"/>
      <c r="M158" s="54">
        <v>1.4</v>
      </c>
      <c r="N158" s="54">
        <v>1.68</v>
      </c>
      <c r="O158" s="54">
        <v>2.23</v>
      </c>
      <c r="P158" s="54">
        <v>2.39</v>
      </c>
      <c r="Q158" s="54">
        <v>2.57</v>
      </c>
      <c r="R158" s="48">
        <v>0</v>
      </c>
      <c r="S158" s="48">
        <f t="shared" si="132"/>
        <v>0</v>
      </c>
      <c r="T158" s="48"/>
      <c r="U158" s="48">
        <f t="shared" si="133"/>
        <v>0</v>
      </c>
      <c r="V158" s="48"/>
      <c r="W158" s="48">
        <f t="shared" si="134"/>
        <v>0</v>
      </c>
      <c r="X158" s="48"/>
      <c r="Y158" s="48">
        <f t="shared" si="135"/>
        <v>0</v>
      </c>
      <c r="Z158" s="48"/>
      <c r="AA158" s="48">
        <f t="shared" si="94"/>
        <v>0</v>
      </c>
      <c r="AB158" s="12">
        <f t="shared" si="136"/>
        <v>0</v>
      </c>
      <c r="AC158" s="12">
        <f t="shared" si="137"/>
        <v>0</v>
      </c>
    </row>
    <row r="159" spans="1:29" ht="30" x14ac:dyDescent="0.25">
      <c r="A159" s="13"/>
      <c r="B159" s="33">
        <v>127</v>
      </c>
      <c r="C159" s="34" t="s">
        <v>244</v>
      </c>
      <c r="D159" s="54">
        <f t="shared" si="130"/>
        <v>18150.400000000001</v>
      </c>
      <c r="E159" s="54">
        <f t="shared" si="130"/>
        <v>18790</v>
      </c>
      <c r="F159" s="54">
        <v>18508</v>
      </c>
      <c r="G159" s="51">
        <v>2.0299999999999998</v>
      </c>
      <c r="H159" s="52">
        <v>1</v>
      </c>
      <c r="I159" s="52"/>
      <c r="J159" s="52"/>
      <c r="K159" s="52"/>
      <c r="L159" s="52"/>
      <c r="M159" s="54">
        <v>1.4</v>
      </c>
      <c r="N159" s="54">
        <v>1.68</v>
      </c>
      <c r="O159" s="54">
        <v>2.23</v>
      </c>
      <c r="P159" s="54">
        <v>2.39</v>
      </c>
      <c r="Q159" s="54">
        <v>2.57</v>
      </c>
      <c r="R159" s="50"/>
      <c r="S159" s="48">
        <f t="shared" si="132"/>
        <v>0</v>
      </c>
      <c r="T159" s="50"/>
      <c r="U159" s="48">
        <f t="shared" si="133"/>
        <v>0</v>
      </c>
      <c r="V159" s="50"/>
      <c r="W159" s="48">
        <f t="shared" si="134"/>
        <v>0</v>
      </c>
      <c r="X159" s="50"/>
      <c r="Y159" s="48">
        <f t="shared" si="135"/>
        <v>0</v>
      </c>
      <c r="Z159" s="50"/>
      <c r="AA159" s="48">
        <f t="shared" si="94"/>
        <v>0</v>
      </c>
      <c r="AB159" s="12">
        <f t="shared" si="136"/>
        <v>0</v>
      </c>
      <c r="AC159" s="12">
        <f t="shared" si="137"/>
        <v>0</v>
      </c>
    </row>
    <row r="160" spans="1:29" ht="30" x14ac:dyDescent="0.25">
      <c r="A160" s="13"/>
      <c r="B160" s="33">
        <v>128</v>
      </c>
      <c r="C160" s="34" t="s">
        <v>245</v>
      </c>
      <c r="D160" s="54">
        <f t="shared" si="130"/>
        <v>18150.400000000001</v>
      </c>
      <c r="E160" s="54">
        <f t="shared" si="130"/>
        <v>18790</v>
      </c>
      <c r="F160" s="54">
        <v>18508</v>
      </c>
      <c r="G160" s="51">
        <v>2.57</v>
      </c>
      <c r="H160" s="52">
        <v>1</v>
      </c>
      <c r="I160" s="52"/>
      <c r="J160" s="52"/>
      <c r="K160" s="52"/>
      <c r="L160" s="52"/>
      <c r="M160" s="54">
        <v>1.4</v>
      </c>
      <c r="N160" s="54">
        <v>1.68</v>
      </c>
      <c r="O160" s="54">
        <v>2.23</v>
      </c>
      <c r="P160" s="54">
        <v>2.39</v>
      </c>
      <c r="Q160" s="54">
        <v>2.57</v>
      </c>
      <c r="R160" s="48"/>
      <c r="S160" s="48">
        <f t="shared" si="132"/>
        <v>0</v>
      </c>
      <c r="T160" s="48"/>
      <c r="U160" s="48">
        <f t="shared" si="133"/>
        <v>0</v>
      </c>
      <c r="V160" s="48"/>
      <c r="W160" s="48">
        <f t="shared" si="134"/>
        <v>0</v>
      </c>
      <c r="X160" s="48"/>
      <c r="Y160" s="48">
        <f t="shared" si="135"/>
        <v>0</v>
      </c>
      <c r="Z160" s="48"/>
      <c r="AA160" s="48">
        <f t="shared" si="94"/>
        <v>0</v>
      </c>
      <c r="AB160" s="12">
        <f t="shared" si="136"/>
        <v>0</v>
      </c>
      <c r="AC160" s="12">
        <f t="shared" si="137"/>
        <v>0</v>
      </c>
    </row>
    <row r="161" spans="1:29" ht="30" x14ac:dyDescent="0.25">
      <c r="A161" s="13"/>
      <c r="B161" s="33">
        <v>129</v>
      </c>
      <c r="C161" s="34" t="s">
        <v>246</v>
      </c>
      <c r="D161" s="54">
        <f t="shared" si="130"/>
        <v>18150.400000000001</v>
      </c>
      <c r="E161" s="54">
        <f t="shared" si="130"/>
        <v>18790</v>
      </c>
      <c r="F161" s="54">
        <v>18508</v>
      </c>
      <c r="G161" s="51">
        <v>2.48</v>
      </c>
      <c r="H161" s="52">
        <v>1</v>
      </c>
      <c r="I161" s="52"/>
      <c r="J161" s="52"/>
      <c r="K161" s="52"/>
      <c r="L161" s="52"/>
      <c r="M161" s="54">
        <v>1.4</v>
      </c>
      <c r="N161" s="54">
        <v>1.68</v>
      </c>
      <c r="O161" s="54">
        <v>2.23</v>
      </c>
      <c r="P161" s="54">
        <v>2.39</v>
      </c>
      <c r="Q161" s="54">
        <v>2.57</v>
      </c>
      <c r="R161" s="48"/>
      <c r="S161" s="48">
        <f t="shared" si="132"/>
        <v>0</v>
      </c>
      <c r="T161" s="48"/>
      <c r="U161" s="48">
        <f t="shared" si="133"/>
        <v>0</v>
      </c>
      <c r="V161" s="48"/>
      <c r="W161" s="48">
        <f t="shared" si="134"/>
        <v>0</v>
      </c>
      <c r="X161" s="50"/>
      <c r="Y161" s="48">
        <f t="shared" si="135"/>
        <v>0</v>
      </c>
      <c r="Z161" s="48"/>
      <c r="AA161" s="48">
        <f t="shared" si="94"/>
        <v>0</v>
      </c>
      <c r="AB161" s="12">
        <f t="shared" si="136"/>
        <v>0</v>
      </c>
      <c r="AC161" s="12">
        <f t="shared" si="137"/>
        <v>0</v>
      </c>
    </row>
    <row r="162" spans="1:29" ht="45" x14ac:dyDescent="0.25">
      <c r="A162" s="13"/>
      <c r="B162" s="33">
        <v>130</v>
      </c>
      <c r="C162" s="34" t="s">
        <v>28</v>
      </c>
      <c r="D162" s="54">
        <f t="shared" ref="D162:E177" si="138">D161</f>
        <v>18150.400000000001</v>
      </c>
      <c r="E162" s="54">
        <f t="shared" si="138"/>
        <v>18790</v>
      </c>
      <c r="F162" s="54">
        <v>18508</v>
      </c>
      <c r="G162" s="52">
        <v>0.5</v>
      </c>
      <c r="H162" s="52">
        <v>1</v>
      </c>
      <c r="I162" s="52"/>
      <c r="J162" s="52"/>
      <c r="K162" s="52"/>
      <c r="L162" s="52"/>
      <c r="M162" s="54">
        <v>1.4</v>
      </c>
      <c r="N162" s="54">
        <v>1.68</v>
      </c>
      <c r="O162" s="54">
        <v>2.23</v>
      </c>
      <c r="P162" s="54">
        <v>2.39</v>
      </c>
      <c r="Q162" s="54">
        <v>2.57</v>
      </c>
      <c r="R162" s="48"/>
      <c r="S162" s="48">
        <f t="shared" si="132"/>
        <v>0</v>
      </c>
      <c r="T162" s="48"/>
      <c r="U162" s="48">
        <f t="shared" si="133"/>
        <v>0</v>
      </c>
      <c r="V162" s="48"/>
      <c r="W162" s="48">
        <f t="shared" si="134"/>
        <v>0</v>
      </c>
      <c r="X162" s="48"/>
      <c r="Y162" s="48">
        <f t="shared" si="135"/>
        <v>0</v>
      </c>
      <c r="Z162" s="48">
        <v>2</v>
      </c>
      <c r="AA162" s="48">
        <f t="shared" si="94"/>
        <v>32772.485760000003</v>
      </c>
      <c r="AB162" s="12">
        <f t="shared" si="136"/>
        <v>2</v>
      </c>
      <c r="AC162" s="12">
        <f t="shared" si="137"/>
        <v>32772.485760000003</v>
      </c>
    </row>
    <row r="163" spans="1:29" ht="45" x14ac:dyDescent="0.25">
      <c r="A163" s="13"/>
      <c r="B163" s="33">
        <v>131</v>
      </c>
      <c r="C163" s="34" t="s">
        <v>247</v>
      </c>
      <c r="D163" s="54">
        <f t="shared" si="138"/>
        <v>18150.400000000001</v>
      </c>
      <c r="E163" s="54">
        <f t="shared" si="138"/>
        <v>18790</v>
      </c>
      <c r="F163" s="54">
        <v>18508</v>
      </c>
      <c r="G163" s="51">
        <v>1.91</v>
      </c>
      <c r="H163" s="52">
        <v>1</v>
      </c>
      <c r="I163" s="52"/>
      <c r="J163" s="52"/>
      <c r="K163" s="52"/>
      <c r="L163" s="52"/>
      <c r="M163" s="54">
        <v>1.4</v>
      </c>
      <c r="N163" s="54">
        <v>1.68</v>
      </c>
      <c r="O163" s="54">
        <v>2.23</v>
      </c>
      <c r="P163" s="54">
        <v>2.39</v>
      </c>
      <c r="Q163" s="54">
        <v>2.57</v>
      </c>
      <c r="R163" s="48"/>
      <c r="S163" s="48">
        <f t="shared" si="132"/>
        <v>0</v>
      </c>
      <c r="T163" s="48"/>
      <c r="U163" s="48">
        <f t="shared" si="133"/>
        <v>0</v>
      </c>
      <c r="V163" s="48"/>
      <c r="W163" s="48">
        <f t="shared" si="134"/>
        <v>0</v>
      </c>
      <c r="X163" s="48"/>
      <c r="Y163" s="48">
        <f t="shared" si="135"/>
        <v>0</v>
      </c>
      <c r="Z163" s="48"/>
      <c r="AA163" s="48">
        <f t="shared" si="94"/>
        <v>0</v>
      </c>
      <c r="AB163" s="12">
        <f t="shared" si="136"/>
        <v>0</v>
      </c>
      <c r="AC163" s="12">
        <f t="shared" si="137"/>
        <v>0</v>
      </c>
    </row>
    <row r="164" spans="1:29" ht="28.5" customHeight="1" x14ac:dyDescent="0.25">
      <c r="A164" s="13"/>
      <c r="B164" s="33">
        <v>132</v>
      </c>
      <c r="C164" s="34" t="s">
        <v>248</v>
      </c>
      <c r="D164" s="54">
        <f t="shared" si="138"/>
        <v>18150.400000000001</v>
      </c>
      <c r="E164" s="54">
        <f t="shared" si="138"/>
        <v>18790</v>
      </c>
      <c r="F164" s="54">
        <v>18508</v>
      </c>
      <c r="G164" s="51">
        <v>2.88</v>
      </c>
      <c r="H164" s="52">
        <v>1</v>
      </c>
      <c r="I164" s="52"/>
      <c r="J164" s="52"/>
      <c r="K164" s="52"/>
      <c r="L164" s="52"/>
      <c r="M164" s="54">
        <v>1.4</v>
      </c>
      <c r="N164" s="54">
        <v>1.68</v>
      </c>
      <c r="O164" s="54">
        <v>2.23</v>
      </c>
      <c r="P164" s="54">
        <v>2.39</v>
      </c>
      <c r="Q164" s="54">
        <v>2.57</v>
      </c>
      <c r="R164" s="48"/>
      <c r="S164" s="48">
        <f t="shared" si="132"/>
        <v>0</v>
      </c>
      <c r="T164" s="48"/>
      <c r="U164" s="48">
        <f t="shared" si="133"/>
        <v>0</v>
      </c>
      <c r="V164" s="48"/>
      <c r="W164" s="48">
        <f t="shared" si="134"/>
        <v>0</v>
      </c>
      <c r="X164" s="48"/>
      <c r="Y164" s="48">
        <f t="shared" si="135"/>
        <v>0</v>
      </c>
      <c r="Z164" s="48"/>
      <c r="AA164" s="48">
        <f t="shared" si="94"/>
        <v>0</v>
      </c>
      <c r="AB164" s="12">
        <f t="shared" si="136"/>
        <v>0</v>
      </c>
      <c r="AC164" s="12">
        <f t="shared" si="137"/>
        <v>0</v>
      </c>
    </row>
    <row r="165" spans="1:29" ht="28.5" customHeight="1" x14ac:dyDescent="0.25">
      <c r="A165" s="13"/>
      <c r="B165" s="33">
        <v>133</v>
      </c>
      <c r="C165" s="34" t="s">
        <v>249</v>
      </c>
      <c r="D165" s="54">
        <f t="shared" si="138"/>
        <v>18150.400000000001</v>
      </c>
      <c r="E165" s="54">
        <f t="shared" si="138"/>
        <v>18790</v>
      </c>
      <c r="F165" s="54">
        <v>18508</v>
      </c>
      <c r="G165" s="51">
        <v>4.25</v>
      </c>
      <c r="H165" s="52">
        <v>1</v>
      </c>
      <c r="I165" s="52"/>
      <c r="J165" s="52"/>
      <c r="K165" s="52"/>
      <c r="L165" s="52"/>
      <c r="M165" s="54">
        <v>1.4</v>
      </c>
      <c r="N165" s="54">
        <v>1.68</v>
      </c>
      <c r="O165" s="54">
        <v>2.23</v>
      </c>
      <c r="P165" s="54">
        <v>2.39</v>
      </c>
      <c r="Q165" s="54">
        <v>2.57</v>
      </c>
      <c r="R165" s="48"/>
      <c r="S165" s="48">
        <f t="shared" si="132"/>
        <v>0</v>
      </c>
      <c r="T165" s="48"/>
      <c r="U165" s="48">
        <f t="shared" si="133"/>
        <v>0</v>
      </c>
      <c r="V165" s="48"/>
      <c r="W165" s="48">
        <f t="shared" si="134"/>
        <v>0</v>
      </c>
      <c r="X165" s="48"/>
      <c r="Y165" s="48">
        <f t="shared" si="135"/>
        <v>0</v>
      </c>
      <c r="Z165" s="48"/>
      <c r="AA165" s="48">
        <f t="shared" si="94"/>
        <v>0</v>
      </c>
      <c r="AB165" s="12">
        <f t="shared" si="136"/>
        <v>0</v>
      </c>
      <c r="AC165" s="12">
        <f t="shared" si="137"/>
        <v>0</v>
      </c>
    </row>
    <row r="166" spans="1:29" ht="45" x14ac:dyDescent="0.25">
      <c r="A166" s="13"/>
      <c r="B166" s="33">
        <v>134</v>
      </c>
      <c r="C166" s="34" t="s">
        <v>250</v>
      </c>
      <c r="D166" s="54">
        <f t="shared" si="138"/>
        <v>18150.400000000001</v>
      </c>
      <c r="E166" s="54">
        <f t="shared" si="138"/>
        <v>18790</v>
      </c>
      <c r="F166" s="54">
        <v>18508</v>
      </c>
      <c r="G166" s="51">
        <v>2.56</v>
      </c>
      <c r="H166" s="52">
        <v>1</v>
      </c>
      <c r="I166" s="52"/>
      <c r="J166" s="52"/>
      <c r="K166" s="52"/>
      <c r="L166" s="52"/>
      <c r="M166" s="54">
        <v>1.4</v>
      </c>
      <c r="N166" s="54">
        <v>1.68</v>
      </c>
      <c r="O166" s="54">
        <v>2.23</v>
      </c>
      <c r="P166" s="54">
        <v>2.39</v>
      </c>
      <c r="Q166" s="54">
        <v>2.57</v>
      </c>
      <c r="R166" s="48"/>
      <c r="S166" s="48">
        <f t="shared" si="132"/>
        <v>0</v>
      </c>
      <c r="T166" s="48"/>
      <c r="U166" s="48">
        <f t="shared" si="133"/>
        <v>0</v>
      </c>
      <c r="V166" s="48"/>
      <c r="W166" s="48">
        <f t="shared" si="134"/>
        <v>0</v>
      </c>
      <c r="X166" s="48"/>
      <c r="Y166" s="48">
        <f t="shared" si="135"/>
        <v>0</v>
      </c>
      <c r="Z166" s="48"/>
      <c r="AA166" s="48">
        <f t="shared" si="94"/>
        <v>0</v>
      </c>
      <c r="AB166" s="12">
        <f t="shared" si="136"/>
        <v>0</v>
      </c>
      <c r="AC166" s="12">
        <f t="shared" si="137"/>
        <v>0</v>
      </c>
    </row>
    <row r="167" spans="1:29" ht="45" x14ac:dyDescent="0.25">
      <c r="A167" s="13"/>
      <c r="B167" s="33">
        <v>135</v>
      </c>
      <c r="C167" s="34" t="s">
        <v>251</v>
      </c>
      <c r="D167" s="54">
        <f t="shared" si="138"/>
        <v>18150.400000000001</v>
      </c>
      <c r="E167" s="54">
        <f t="shared" si="138"/>
        <v>18790</v>
      </c>
      <c r="F167" s="54">
        <v>18508</v>
      </c>
      <c r="G167" s="51">
        <v>3.6</v>
      </c>
      <c r="H167" s="52">
        <v>1</v>
      </c>
      <c r="I167" s="52"/>
      <c r="J167" s="52"/>
      <c r="K167" s="52"/>
      <c r="L167" s="52"/>
      <c r="M167" s="54">
        <v>1.4</v>
      </c>
      <c r="N167" s="54">
        <v>1.68</v>
      </c>
      <c r="O167" s="54">
        <v>2.23</v>
      </c>
      <c r="P167" s="54">
        <v>2.39</v>
      </c>
      <c r="Q167" s="54">
        <v>2.57</v>
      </c>
      <c r="R167" s="48"/>
      <c r="S167" s="48">
        <f t="shared" si="132"/>
        <v>0</v>
      </c>
      <c r="T167" s="48"/>
      <c r="U167" s="48">
        <f t="shared" si="133"/>
        <v>0</v>
      </c>
      <c r="V167" s="48"/>
      <c r="W167" s="48">
        <f t="shared" si="134"/>
        <v>0</v>
      </c>
      <c r="X167" s="48"/>
      <c r="Y167" s="48">
        <f t="shared" si="135"/>
        <v>0</v>
      </c>
      <c r="Z167" s="48"/>
      <c r="AA167" s="48">
        <f t="shared" si="94"/>
        <v>0</v>
      </c>
      <c r="AB167" s="12">
        <f t="shared" si="136"/>
        <v>0</v>
      </c>
      <c r="AC167" s="12">
        <f t="shared" si="137"/>
        <v>0</v>
      </c>
    </row>
    <row r="168" spans="1:29" ht="26.25" customHeight="1" x14ac:dyDescent="0.25">
      <c r="A168" s="13"/>
      <c r="B168" s="33">
        <v>136</v>
      </c>
      <c r="C168" s="34" t="s">
        <v>252</v>
      </c>
      <c r="D168" s="54">
        <f t="shared" si="138"/>
        <v>18150.400000000001</v>
      </c>
      <c r="E168" s="54">
        <f t="shared" si="138"/>
        <v>18790</v>
      </c>
      <c r="F168" s="54">
        <v>18508</v>
      </c>
      <c r="G168" s="51">
        <v>4.2699999999999996</v>
      </c>
      <c r="H168" s="52">
        <v>1</v>
      </c>
      <c r="I168" s="52"/>
      <c r="J168" s="52"/>
      <c r="K168" s="52"/>
      <c r="L168" s="52"/>
      <c r="M168" s="54">
        <v>1.4</v>
      </c>
      <c r="N168" s="54">
        <v>1.68</v>
      </c>
      <c r="O168" s="54">
        <v>2.23</v>
      </c>
      <c r="P168" s="54">
        <v>2.39</v>
      </c>
      <c r="Q168" s="54">
        <v>2.57</v>
      </c>
      <c r="R168" s="48">
        <v>0</v>
      </c>
      <c r="S168" s="48">
        <f t="shared" si="132"/>
        <v>0</v>
      </c>
      <c r="T168" s="48"/>
      <c r="U168" s="48">
        <f t="shared" si="133"/>
        <v>0</v>
      </c>
      <c r="V168" s="48"/>
      <c r="W168" s="48">
        <f t="shared" si="134"/>
        <v>0</v>
      </c>
      <c r="X168" s="48"/>
      <c r="Y168" s="48">
        <f t="shared" si="135"/>
        <v>0</v>
      </c>
      <c r="Z168" s="48"/>
      <c r="AA168" s="48">
        <f t="shared" ref="AA168:AA175" si="139">(Z168*$F168*$G168*$H168*$N168*AA$11)</f>
        <v>0</v>
      </c>
      <c r="AB168" s="12">
        <f t="shared" si="136"/>
        <v>0</v>
      </c>
      <c r="AC168" s="12">
        <f t="shared" si="137"/>
        <v>0</v>
      </c>
    </row>
    <row r="169" spans="1:29" ht="45" x14ac:dyDescent="0.25">
      <c r="A169" s="13"/>
      <c r="B169" s="33">
        <v>137</v>
      </c>
      <c r="C169" s="34" t="s">
        <v>253</v>
      </c>
      <c r="D169" s="54">
        <f t="shared" si="138"/>
        <v>18150.400000000001</v>
      </c>
      <c r="E169" s="54">
        <f t="shared" si="138"/>
        <v>18790</v>
      </c>
      <c r="F169" s="54">
        <v>18508</v>
      </c>
      <c r="G169" s="51">
        <v>3.46</v>
      </c>
      <c r="H169" s="52">
        <v>1</v>
      </c>
      <c r="I169" s="52"/>
      <c r="J169" s="52"/>
      <c r="K169" s="52"/>
      <c r="L169" s="52"/>
      <c r="M169" s="54">
        <v>1.4</v>
      </c>
      <c r="N169" s="54">
        <v>1.68</v>
      </c>
      <c r="O169" s="54">
        <v>2.23</v>
      </c>
      <c r="P169" s="54">
        <v>2.39</v>
      </c>
      <c r="Q169" s="54">
        <v>2.57</v>
      </c>
      <c r="R169" s="48">
        <v>0</v>
      </c>
      <c r="S169" s="48">
        <f t="shared" si="132"/>
        <v>0</v>
      </c>
      <c r="T169" s="48"/>
      <c r="U169" s="48">
        <f t="shared" si="133"/>
        <v>0</v>
      </c>
      <c r="V169" s="48"/>
      <c r="W169" s="48">
        <f t="shared" si="134"/>
        <v>0</v>
      </c>
      <c r="X169" s="48"/>
      <c r="Y169" s="48">
        <f t="shared" si="135"/>
        <v>0</v>
      </c>
      <c r="Z169" s="48"/>
      <c r="AA169" s="48">
        <f t="shared" si="139"/>
        <v>0</v>
      </c>
      <c r="AB169" s="12">
        <f t="shared" si="136"/>
        <v>0</v>
      </c>
      <c r="AC169" s="12">
        <f t="shared" si="137"/>
        <v>0</v>
      </c>
    </row>
    <row r="170" spans="1:29" ht="45" x14ac:dyDescent="0.25">
      <c r="A170" s="13"/>
      <c r="B170" s="33">
        <v>138</v>
      </c>
      <c r="C170" s="34" t="s">
        <v>254</v>
      </c>
      <c r="D170" s="54">
        <f t="shared" si="138"/>
        <v>18150.400000000001</v>
      </c>
      <c r="E170" s="54">
        <f t="shared" si="138"/>
        <v>18790</v>
      </c>
      <c r="F170" s="54">
        <v>18508</v>
      </c>
      <c r="G170" s="51">
        <v>2.0499999999999998</v>
      </c>
      <c r="H170" s="52">
        <v>1</v>
      </c>
      <c r="I170" s="52"/>
      <c r="J170" s="52"/>
      <c r="K170" s="52"/>
      <c r="L170" s="52"/>
      <c r="M170" s="54">
        <v>1.4</v>
      </c>
      <c r="N170" s="54">
        <v>1.68</v>
      </c>
      <c r="O170" s="54">
        <v>2.23</v>
      </c>
      <c r="P170" s="54">
        <v>2.39</v>
      </c>
      <c r="Q170" s="54">
        <v>2.57</v>
      </c>
      <c r="R170" s="48">
        <v>0</v>
      </c>
      <c r="S170" s="48">
        <f t="shared" si="132"/>
        <v>0</v>
      </c>
      <c r="T170" s="48"/>
      <c r="U170" s="48">
        <f t="shared" si="133"/>
        <v>0</v>
      </c>
      <c r="V170" s="48"/>
      <c r="W170" s="48">
        <f t="shared" si="134"/>
        <v>0</v>
      </c>
      <c r="X170" s="48"/>
      <c r="Y170" s="48">
        <f t="shared" si="135"/>
        <v>0</v>
      </c>
      <c r="Z170" s="48"/>
      <c r="AA170" s="48">
        <f t="shared" si="139"/>
        <v>0</v>
      </c>
      <c r="AB170" s="12">
        <f t="shared" si="136"/>
        <v>0</v>
      </c>
      <c r="AC170" s="12">
        <f t="shared" si="137"/>
        <v>0</v>
      </c>
    </row>
    <row r="171" spans="1:29" ht="45" x14ac:dyDescent="0.25">
      <c r="A171" s="13"/>
      <c r="B171" s="33">
        <v>139</v>
      </c>
      <c r="C171" s="34" t="s">
        <v>255</v>
      </c>
      <c r="D171" s="54">
        <f t="shared" si="138"/>
        <v>18150.400000000001</v>
      </c>
      <c r="E171" s="54">
        <f t="shared" si="138"/>
        <v>18790</v>
      </c>
      <c r="F171" s="54">
        <v>18508</v>
      </c>
      <c r="G171" s="51">
        <v>2.8</v>
      </c>
      <c r="H171" s="52">
        <v>1</v>
      </c>
      <c r="I171" s="52"/>
      <c r="J171" s="52"/>
      <c r="K171" s="52"/>
      <c r="L171" s="52"/>
      <c r="M171" s="54">
        <v>1.4</v>
      </c>
      <c r="N171" s="54">
        <v>1.68</v>
      </c>
      <c r="O171" s="54">
        <v>2.23</v>
      </c>
      <c r="P171" s="54">
        <v>2.39</v>
      </c>
      <c r="Q171" s="54">
        <v>2.57</v>
      </c>
      <c r="R171" s="48"/>
      <c r="S171" s="48">
        <f t="shared" si="132"/>
        <v>0</v>
      </c>
      <c r="T171" s="48"/>
      <c r="U171" s="48">
        <f t="shared" si="133"/>
        <v>0</v>
      </c>
      <c r="V171" s="48"/>
      <c r="W171" s="48">
        <f t="shared" si="134"/>
        <v>0</v>
      </c>
      <c r="X171" s="48"/>
      <c r="Y171" s="48">
        <f t="shared" si="135"/>
        <v>0</v>
      </c>
      <c r="Z171" s="48"/>
      <c r="AA171" s="48">
        <f t="shared" si="139"/>
        <v>0</v>
      </c>
      <c r="AB171" s="12">
        <f t="shared" si="136"/>
        <v>0</v>
      </c>
      <c r="AC171" s="12">
        <f t="shared" si="137"/>
        <v>0</v>
      </c>
    </row>
    <row r="172" spans="1:29" ht="60" x14ac:dyDescent="0.25">
      <c r="A172" s="13"/>
      <c r="B172" s="33">
        <v>140</v>
      </c>
      <c r="C172" s="34" t="s">
        <v>256</v>
      </c>
      <c r="D172" s="54">
        <f t="shared" si="138"/>
        <v>18150.400000000001</v>
      </c>
      <c r="E172" s="54">
        <f t="shared" si="138"/>
        <v>18790</v>
      </c>
      <c r="F172" s="54">
        <v>18508</v>
      </c>
      <c r="G172" s="51">
        <v>7.92</v>
      </c>
      <c r="H172" s="52">
        <v>1</v>
      </c>
      <c r="I172" s="52"/>
      <c r="J172" s="52"/>
      <c r="K172" s="52"/>
      <c r="L172" s="52"/>
      <c r="M172" s="54">
        <v>1.4</v>
      </c>
      <c r="N172" s="54">
        <v>1.68</v>
      </c>
      <c r="O172" s="54">
        <v>2.23</v>
      </c>
      <c r="P172" s="54">
        <v>2.39</v>
      </c>
      <c r="Q172" s="54">
        <v>2.57</v>
      </c>
      <c r="R172" s="48"/>
      <c r="S172" s="48">
        <f>(R172*$F172*$G172*$H172*$M172)</f>
        <v>0</v>
      </c>
      <c r="T172" s="48"/>
      <c r="U172" s="48">
        <f>(T172*$F172*$G172*$H172*$M172)</f>
        <v>0</v>
      </c>
      <c r="V172" s="48"/>
      <c r="W172" s="48">
        <f>(V172*$F172*$G172*$H172*$M172)</f>
        <v>0</v>
      </c>
      <c r="X172" s="48"/>
      <c r="Y172" s="48">
        <f>(X172*$F172*$G172*$H172*$M172)</f>
        <v>0</v>
      </c>
      <c r="Z172" s="48"/>
      <c r="AA172" s="48">
        <f>(Z172*$F172*$G172*$H172*$N172)</f>
        <v>0</v>
      </c>
      <c r="AB172" s="12">
        <f t="shared" si="136"/>
        <v>0</v>
      </c>
      <c r="AC172" s="12">
        <f t="shared" si="137"/>
        <v>0</v>
      </c>
    </row>
    <row r="173" spans="1:29" x14ac:dyDescent="0.25">
      <c r="A173" s="13"/>
      <c r="B173" s="33">
        <v>141</v>
      </c>
      <c r="C173" s="34" t="s">
        <v>257</v>
      </c>
      <c r="D173" s="54">
        <f t="shared" si="138"/>
        <v>18150.400000000001</v>
      </c>
      <c r="E173" s="54">
        <f t="shared" si="138"/>
        <v>18790</v>
      </c>
      <c r="F173" s="54">
        <v>18508</v>
      </c>
      <c r="G173" s="51">
        <v>2</v>
      </c>
      <c r="H173" s="52">
        <v>1</v>
      </c>
      <c r="I173" s="52"/>
      <c r="J173" s="52"/>
      <c r="K173" s="52"/>
      <c r="L173" s="52"/>
      <c r="M173" s="54">
        <v>1.4</v>
      </c>
      <c r="N173" s="54">
        <v>1.68</v>
      </c>
      <c r="O173" s="54">
        <v>2.23</v>
      </c>
      <c r="P173" s="54">
        <v>2.39</v>
      </c>
      <c r="Q173" s="54">
        <v>2.57</v>
      </c>
      <c r="R173" s="48">
        <v>0</v>
      </c>
      <c r="S173" s="48">
        <f>(R173*$F173*$G173*$H173*$M173*S$11)</f>
        <v>0</v>
      </c>
      <c r="T173" s="48"/>
      <c r="U173" s="48">
        <f t="shared" ref="U173:U175" si="140">(T173*$F173*$G173*$H173*$M173*U$11)</f>
        <v>0</v>
      </c>
      <c r="V173" s="48"/>
      <c r="W173" s="48">
        <f t="shared" si="134"/>
        <v>0</v>
      </c>
      <c r="X173" s="48"/>
      <c r="Y173" s="48">
        <f t="shared" ref="Y173:Y175" si="141">(X173*$F173*$G173*$H173*$M173*Y$11)</f>
        <v>0</v>
      </c>
      <c r="Z173" s="48"/>
      <c r="AA173" s="48">
        <f t="shared" si="139"/>
        <v>0</v>
      </c>
      <c r="AB173" s="12">
        <f t="shared" si="136"/>
        <v>0</v>
      </c>
      <c r="AC173" s="12">
        <f t="shared" si="137"/>
        <v>0</v>
      </c>
    </row>
    <row r="174" spans="1:29" x14ac:dyDescent="0.25">
      <c r="A174" s="13"/>
      <c r="B174" s="33">
        <v>142</v>
      </c>
      <c r="C174" s="34" t="s">
        <v>258</v>
      </c>
      <c r="D174" s="54">
        <f t="shared" si="138"/>
        <v>18150.400000000001</v>
      </c>
      <c r="E174" s="54">
        <f t="shared" si="138"/>
        <v>18790</v>
      </c>
      <c r="F174" s="54">
        <v>18508</v>
      </c>
      <c r="G174" s="51">
        <v>2.21</v>
      </c>
      <c r="H174" s="52">
        <v>1</v>
      </c>
      <c r="I174" s="52"/>
      <c r="J174" s="52"/>
      <c r="K174" s="52"/>
      <c r="L174" s="52"/>
      <c r="M174" s="54">
        <v>1.4</v>
      </c>
      <c r="N174" s="54">
        <v>1.68</v>
      </c>
      <c r="O174" s="54">
        <v>2.23</v>
      </c>
      <c r="P174" s="54">
        <v>2.39</v>
      </c>
      <c r="Q174" s="54">
        <v>2.57</v>
      </c>
      <c r="R174" s="48">
        <v>0</v>
      </c>
      <c r="S174" s="48">
        <f>(R174*$F174*$G174*$H174*$M174*S$11)</f>
        <v>0</v>
      </c>
      <c r="T174" s="48"/>
      <c r="U174" s="48">
        <f t="shared" si="140"/>
        <v>0</v>
      </c>
      <c r="V174" s="48"/>
      <c r="W174" s="48">
        <f t="shared" si="134"/>
        <v>0</v>
      </c>
      <c r="X174" s="48"/>
      <c r="Y174" s="48">
        <f t="shared" si="141"/>
        <v>0</v>
      </c>
      <c r="Z174" s="48"/>
      <c r="AA174" s="48">
        <f t="shared" si="139"/>
        <v>0</v>
      </c>
      <c r="AB174" s="12">
        <f t="shared" si="136"/>
        <v>0</v>
      </c>
      <c r="AC174" s="12">
        <f t="shared" si="137"/>
        <v>0</v>
      </c>
    </row>
    <row r="175" spans="1:29" x14ac:dyDescent="0.25">
      <c r="A175" s="13"/>
      <c r="B175" s="33">
        <v>143</v>
      </c>
      <c r="C175" s="34" t="s">
        <v>259</v>
      </c>
      <c r="D175" s="54">
        <f t="shared" si="138"/>
        <v>18150.400000000001</v>
      </c>
      <c r="E175" s="54">
        <f t="shared" si="138"/>
        <v>18790</v>
      </c>
      <c r="F175" s="54">
        <v>18508</v>
      </c>
      <c r="G175" s="51">
        <v>3.53</v>
      </c>
      <c r="H175" s="52">
        <v>1</v>
      </c>
      <c r="I175" s="52"/>
      <c r="J175" s="52"/>
      <c r="K175" s="52"/>
      <c r="L175" s="52"/>
      <c r="M175" s="54">
        <v>1.4</v>
      </c>
      <c r="N175" s="54">
        <v>1.68</v>
      </c>
      <c r="O175" s="54">
        <v>2.23</v>
      </c>
      <c r="P175" s="54">
        <v>2.39</v>
      </c>
      <c r="Q175" s="54">
        <v>2.57</v>
      </c>
      <c r="R175" s="48">
        <v>0</v>
      </c>
      <c r="S175" s="48">
        <f>(R175*$F175*$G175*$H175*$M175*S$11)</f>
        <v>0</v>
      </c>
      <c r="T175" s="48"/>
      <c r="U175" s="48">
        <f t="shared" si="140"/>
        <v>0</v>
      </c>
      <c r="V175" s="48"/>
      <c r="W175" s="48">
        <f t="shared" si="134"/>
        <v>0</v>
      </c>
      <c r="X175" s="48"/>
      <c r="Y175" s="48">
        <f t="shared" si="141"/>
        <v>0</v>
      </c>
      <c r="Z175" s="48"/>
      <c r="AA175" s="48">
        <f t="shared" si="139"/>
        <v>0</v>
      </c>
      <c r="AB175" s="12">
        <f t="shared" si="136"/>
        <v>0</v>
      </c>
      <c r="AC175" s="12">
        <f t="shared" si="137"/>
        <v>0</v>
      </c>
    </row>
    <row r="176" spans="1:29" x14ac:dyDescent="0.25">
      <c r="A176" s="101">
        <v>20</v>
      </c>
      <c r="B176" s="38"/>
      <c r="C176" s="39" t="s">
        <v>29</v>
      </c>
      <c r="D176" s="54">
        <f t="shared" si="138"/>
        <v>18150.400000000001</v>
      </c>
      <c r="E176" s="54">
        <f t="shared" si="138"/>
        <v>18790</v>
      </c>
      <c r="F176" s="54">
        <v>18508</v>
      </c>
      <c r="G176" s="67">
        <v>0.87</v>
      </c>
      <c r="H176" s="52">
        <v>1</v>
      </c>
      <c r="I176" s="52"/>
      <c r="J176" s="52"/>
      <c r="K176" s="52"/>
      <c r="L176" s="52"/>
      <c r="M176" s="54">
        <v>1.4</v>
      </c>
      <c r="N176" s="54">
        <v>1.68</v>
      </c>
      <c r="O176" s="54">
        <v>2.23</v>
      </c>
      <c r="P176" s="54">
        <v>2.39</v>
      </c>
      <c r="Q176" s="54">
        <v>2.57</v>
      </c>
      <c r="R176" s="102">
        <f t="shared" ref="R176:AC176" si="142">SUM(R177:R186)</f>
        <v>0</v>
      </c>
      <c r="S176" s="102">
        <f t="shared" si="142"/>
        <v>0</v>
      </c>
      <c r="T176" s="102">
        <f t="shared" si="142"/>
        <v>0</v>
      </c>
      <c r="U176" s="102">
        <f t="shared" si="142"/>
        <v>0</v>
      </c>
      <c r="V176" s="102">
        <f t="shared" si="142"/>
        <v>30</v>
      </c>
      <c r="W176" s="102">
        <f t="shared" si="142"/>
        <v>1149161</v>
      </c>
      <c r="X176" s="102">
        <f t="shared" si="142"/>
        <v>0</v>
      </c>
      <c r="Y176" s="102">
        <f t="shared" si="142"/>
        <v>0</v>
      </c>
      <c r="Z176" s="102">
        <f t="shared" si="142"/>
        <v>3</v>
      </c>
      <c r="AA176" s="102">
        <f t="shared" si="142"/>
        <v>69805.3946688</v>
      </c>
      <c r="AB176" s="102">
        <f t="shared" si="142"/>
        <v>33</v>
      </c>
      <c r="AC176" s="102">
        <f t="shared" si="142"/>
        <v>1218966.3946688001</v>
      </c>
    </row>
    <row r="177" spans="1:29" ht="45" x14ac:dyDescent="0.25">
      <c r="A177" s="13"/>
      <c r="B177" s="33">
        <v>144</v>
      </c>
      <c r="C177" s="34" t="s">
        <v>260</v>
      </c>
      <c r="D177" s="54">
        <f t="shared" si="138"/>
        <v>18150.400000000001</v>
      </c>
      <c r="E177" s="54">
        <f t="shared" si="138"/>
        <v>18790</v>
      </c>
      <c r="F177" s="54">
        <v>18508</v>
      </c>
      <c r="G177" s="51">
        <v>0.66</v>
      </c>
      <c r="H177" s="52">
        <v>1</v>
      </c>
      <c r="I177" s="52"/>
      <c r="J177" s="52"/>
      <c r="K177" s="52"/>
      <c r="L177" s="52"/>
      <c r="M177" s="54">
        <v>1.4</v>
      </c>
      <c r="N177" s="54">
        <v>1.68</v>
      </c>
      <c r="O177" s="54">
        <v>2.23</v>
      </c>
      <c r="P177" s="54">
        <v>2.39</v>
      </c>
      <c r="Q177" s="54">
        <v>2.57</v>
      </c>
      <c r="R177" s="48">
        <v>0</v>
      </c>
      <c r="S177" s="48">
        <f t="shared" ref="S177:S185" si="143">(R177*$F177*$G177*$H177*$M177*S$11)</f>
        <v>0</v>
      </c>
      <c r="T177" s="48"/>
      <c r="U177" s="48">
        <f t="shared" ref="U177:U185" si="144">(T177*$F177*$G177*$H177*$M177*U$11)</f>
        <v>0</v>
      </c>
      <c r="V177" s="48"/>
      <c r="W177" s="48">
        <f t="shared" ref="W177:W185" si="145">(V177*$F177*$G177*$H177*$M177*W$11)</f>
        <v>0</v>
      </c>
      <c r="X177" s="48"/>
      <c r="Y177" s="48">
        <f t="shared" ref="Y177:Y185" si="146">(X177*$F177*$G177*$H177*$M177*Y$11)</f>
        <v>0</v>
      </c>
      <c r="Z177" s="48"/>
      <c r="AA177" s="48">
        <f t="shared" ref="AA177:AA240" si="147">(Z177*$F177*$G177*$H177*$N177*AA$11)</f>
        <v>0</v>
      </c>
      <c r="AB177" s="12">
        <f t="shared" ref="AB177:AB186" si="148">SUM(R177,T177,V177,X177,Z177)</f>
        <v>0</v>
      </c>
      <c r="AC177" s="12">
        <f t="shared" ref="AC177:AC186" si="149">SUM(S177,U177,W177,Y177,AA177)</f>
        <v>0</v>
      </c>
    </row>
    <row r="178" spans="1:29" ht="30" x14ac:dyDescent="0.25">
      <c r="A178" s="13"/>
      <c r="B178" s="33">
        <v>145</v>
      </c>
      <c r="C178" s="34" t="s">
        <v>261</v>
      </c>
      <c r="D178" s="54">
        <f t="shared" ref="D178:E193" si="150">D177</f>
        <v>18150.400000000001</v>
      </c>
      <c r="E178" s="54">
        <f t="shared" si="150"/>
        <v>18790</v>
      </c>
      <c r="F178" s="54">
        <v>18508</v>
      </c>
      <c r="G178" s="51">
        <v>0.47</v>
      </c>
      <c r="H178" s="52">
        <v>1</v>
      </c>
      <c r="I178" s="52"/>
      <c r="J178" s="52"/>
      <c r="K178" s="52"/>
      <c r="L178" s="52"/>
      <c r="M178" s="54">
        <v>1.4</v>
      </c>
      <c r="N178" s="54">
        <v>1.68</v>
      </c>
      <c r="O178" s="54">
        <v>2.23</v>
      </c>
      <c r="P178" s="54">
        <v>2.39</v>
      </c>
      <c r="Q178" s="54">
        <v>2.57</v>
      </c>
      <c r="R178" s="48">
        <v>0</v>
      </c>
      <c r="S178" s="48">
        <f t="shared" si="143"/>
        <v>0</v>
      </c>
      <c r="T178" s="48"/>
      <c r="U178" s="48">
        <f t="shared" si="144"/>
        <v>0</v>
      </c>
      <c r="V178" s="48"/>
      <c r="W178" s="48">
        <f t="shared" si="145"/>
        <v>0</v>
      </c>
      <c r="X178" s="48"/>
      <c r="Y178" s="48">
        <f t="shared" si="146"/>
        <v>0</v>
      </c>
      <c r="Z178" s="48"/>
      <c r="AA178" s="48">
        <f t="shared" si="147"/>
        <v>0</v>
      </c>
      <c r="AB178" s="12">
        <f t="shared" si="148"/>
        <v>0</v>
      </c>
      <c r="AC178" s="12">
        <f t="shared" si="149"/>
        <v>0</v>
      </c>
    </row>
    <row r="179" spans="1:29" x14ac:dyDescent="0.25">
      <c r="A179" s="13"/>
      <c r="B179" s="33">
        <v>146</v>
      </c>
      <c r="C179" s="34" t="s">
        <v>262</v>
      </c>
      <c r="D179" s="54">
        <f t="shared" si="150"/>
        <v>18150.400000000001</v>
      </c>
      <c r="E179" s="54">
        <f t="shared" si="150"/>
        <v>18790</v>
      </c>
      <c r="F179" s="54">
        <v>18508</v>
      </c>
      <c r="G179" s="51">
        <v>0.61</v>
      </c>
      <c r="H179" s="52">
        <v>1</v>
      </c>
      <c r="I179" s="52"/>
      <c r="J179" s="52"/>
      <c r="K179" s="52"/>
      <c r="L179" s="52"/>
      <c r="M179" s="54">
        <v>1.4</v>
      </c>
      <c r="N179" s="54">
        <v>1.68</v>
      </c>
      <c r="O179" s="54">
        <v>2.23</v>
      </c>
      <c r="P179" s="54">
        <v>2.39</v>
      </c>
      <c r="Q179" s="54">
        <v>2.57</v>
      </c>
      <c r="R179" s="48">
        <v>0</v>
      </c>
      <c r="S179" s="48">
        <f t="shared" si="143"/>
        <v>0</v>
      </c>
      <c r="T179" s="48"/>
      <c r="U179" s="48">
        <f t="shared" si="144"/>
        <v>0</v>
      </c>
      <c r="V179" s="48"/>
      <c r="W179" s="48">
        <f t="shared" si="145"/>
        <v>0</v>
      </c>
      <c r="X179" s="48"/>
      <c r="Y179" s="48">
        <f t="shared" si="146"/>
        <v>0</v>
      </c>
      <c r="Z179" s="48"/>
      <c r="AA179" s="48">
        <f t="shared" si="147"/>
        <v>0</v>
      </c>
      <c r="AB179" s="12">
        <f t="shared" si="148"/>
        <v>0</v>
      </c>
      <c r="AC179" s="12">
        <f t="shared" si="149"/>
        <v>0</v>
      </c>
    </row>
    <row r="180" spans="1:29" ht="60" x14ac:dyDescent="0.25">
      <c r="A180" s="13"/>
      <c r="B180" s="33">
        <v>147</v>
      </c>
      <c r="C180" s="34" t="s">
        <v>30</v>
      </c>
      <c r="D180" s="54">
        <f t="shared" si="150"/>
        <v>18150.400000000001</v>
      </c>
      <c r="E180" s="54">
        <f t="shared" si="150"/>
        <v>18790</v>
      </c>
      <c r="F180" s="54">
        <v>18508</v>
      </c>
      <c r="G180" s="51">
        <v>0.71</v>
      </c>
      <c r="H180" s="52">
        <v>1</v>
      </c>
      <c r="I180" s="52"/>
      <c r="J180" s="52"/>
      <c r="K180" s="52"/>
      <c r="L180" s="52"/>
      <c r="M180" s="54">
        <v>1.4</v>
      </c>
      <c r="N180" s="54">
        <v>1.68</v>
      </c>
      <c r="O180" s="54">
        <v>2.23</v>
      </c>
      <c r="P180" s="54">
        <v>2.39</v>
      </c>
      <c r="Q180" s="54">
        <v>2.57</v>
      </c>
      <c r="R180" s="48">
        <v>0</v>
      </c>
      <c r="S180" s="48">
        <f t="shared" si="143"/>
        <v>0</v>
      </c>
      <c r="T180" s="48"/>
      <c r="U180" s="48">
        <f t="shared" si="144"/>
        <v>0</v>
      </c>
      <c r="V180" s="48"/>
      <c r="W180" s="48">
        <f t="shared" si="145"/>
        <v>0</v>
      </c>
      <c r="X180" s="48"/>
      <c r="Y180" s="48">
        <f t="shared" si="146"/>
        <v>0</v>
      </c>
      <c r="Z180" s="48">
        <v>3</v>
      </c>
      <c r="AA180" s="48">
        <f t="shared" si="147"/>
        <v>69805.3946688</v>
      </c>
      <c r="AB180" s="12">
        <f t="shared" si="148"/>
        <v>3</v>
      </c>
      <c r="AC180" s="12">
        <f t="shared" si="149"/>
        <v>69805.3946688</v>
      </c>
    </row>
    <row r="181" spans="1:29" ht="45" x14ac:dyDescent="0.25">
      <c r="A181" s="13"/>
      <c r="B181" s="33">
        <v>148</v>
      </c>
      <c r="C181" s="34" t="s">
        <v>263</v>
      </c>
      <c r="D181" s="54">
        <f t="shared" si="150"/>
        <v>18150.400000000001</v>
      </c>
      <c r="E181" s="54">
        <f t="shared" si="150"/>
        <v>18790</v>
      </c>
      <c r="F181" s="54">
        <v>18508</v>
      </c>
      <c r="G181" s="51">
        <v>0.84</v>
      </c>
      <c r="H181" s="52">
        <v>1</v>
      </c>
      <c r="I181" s="52"/>
      <c r="J181" s="52"/>
      <c r="K181" s="52"/>
      <c r="L181" s="52"/>
      <c r="M181" s="54">
        <v>1.4</v>
      </c>
      <c r="N181" s="54">
        <v>1.68</v>
      </c>
      <c r="O181" s="54">
        <v>2.23</v>
      </c>
      <c r="P181" s="54">
        <v>2.39</v>
      </c>
      <c r="Q181" s="54">
        <v>2.57</v>
      </c>
      <c r="R181" s="48">
        <v>0</v>
      </c>
      <c r="S181" s="48">
        <f t="shared" si="143"/>
        <v>0</v>
      </c>
      <c r="T181" s="48"/>
      <c r="U181" s="48">
        <f t="shared" si="144"/>
        <v>0</v>
      </c>
      <c r="V181" s="48"/>
      <c r="W181" s="48">
        <f t="shared" si="145"/>
        <v>0</v>
      </c>
      <c r="X181" s="48"/>
      <c r="Y181" s="48">
        <f t="shared" si="146"/>
        <v>0</v>
      </c>
      <c r="Z181" s="48"/>
      <c r="AA181" s="48">
        <f t="shared" si="147"/>
        <v>0</v>
      </c>
      <c r="AB181" s="12">
        <f t="shared" si="148"/>
        <v>0</v>
      </c>
      <c r="AC181" s="12">
        <f t="shared" si="149"/>
        <v>0</v>
      </c>
    </row>
    <row r="182" spans="1:29" ht="45" x14ac:dyDescent="0.25">
      <c r="A182" s="13"/>
      <c r="B182" s="33">
        <v>149</v>
      </c>
      <c r="C182" s="34" t="s">
        <v>31</v>
      </c>
      <c r="D182" s="54">
        <f t="shared" si="150"/>
        <v>18150.400000000001</v>
      </c>
      <c r="E182" s="54">
        <f t="shared" si="150"/>
        <v>18790</v>
      </c>
      <c r="F182" s="54">
        <v>18508</v>
      </c>
      <c r="G182" s="51">
        <v>0.91</v>
      </c>
      <c r="H182" s="52">
        <v>1</v>
      </c>
      <c r="I182" s="52"/>
      <c r="J182" s="52"/>
      <c r="K182" s="52"/>
      <c r="L182" s="52"/>
      <c r="M182" s="54">
        <v>1.4</v>
      </c>
      <c r="N182" s="54">
        <v>1.68</v>
      </c>
      <c r="O182" s="54">
        <v>2.23</v>
      </c>
      <c r="P182" s="54">
        <v>2.39</v>
      </c>
      <c r="Q182" s="54">
        <v>2.57</v>
      </c>
      <c r="R182" s="48">
        <v>0</v>
      </c>
      <c r="S182" s="48">
        <f t="shared" si="143"/>
        <v>0</v>
      </c>
      <c r="T182" s="48"/>
      <c r="U182" s="48">
        <f t="shared" si="144"/>
        <v>0</v>
      </c>
      <c r="V182" s="48">
        <v>8</v>
      </c>
      <c r="W182" s="48">
        <f>ROUND((V182*$F182*$G182*$H182*$M182*W$11),0)</f>
        <v>235792</v>
      </c>
      <c r="X182" s="48"/>
      <c r="Y182" s="48">
        <f t="shared" si="146"/>
        <v>0</v>
      </c>
      <c r="Z182" s="48"/>
      <c r="AA182" s="48">
        <f t="shared" si="147"/>
        <v>0</v>
      </c>
      <c r="AB182" s="12">
        <f t="shared" si="148"/>
        <v>8</v>
      </c>
      <c r="AC182" s="12">
        <f t="shared" si="149"/>
        <v>235792</v>
      </c>
    </row>
    <row r="183" spans="1:29" ht="45" x14ac:dyDescent="0.25">
      <c r="A183" s="13"/>
      <c r="B183" s="33">
        <v>150</v>
      </c>
      <c r="C183" s="34" t="s">
        <v>32</v>
      </c>
      <c r="D183" s="54">
        <f t="shared" si="150"/>
        <v>18150.400000000001</v>
      </c>
      <c r="E183" s="54">
        <f t="shared" si="150"/>
        <v>18790</v>
      </c>
      <c r="F183" s="54">
        <v>18508</v>
      </c>
      <c r="G183" s="51">
        <v>1.1000000000000001</v>
      </c>
      <c r="H183" s="52">
        <v>1</v>
      </c>
      <c r="I183" s="52"/>
      <c r="J183" s="52"/>
      <c r="K183" s="52"/>
      <c r="L183" s="52"/>
      <c r="M183" s="54">
        <v>1.4</v>
      </c>
      <c r="N183" s="54">
        <v>1.68</v>
      </c>
      <c r="O183" s="54">
        <v>2.23</v>
      </c>
      <c r="P183" s="54">
        <v>2.39</v>
      </c>
      <c r="Q183" s="54">
        <v>2.57</v>
      </c>
      <c r="R183" s="48">
        <v>0</v>
      </c>
      <c r="S183" s="48">
        <f t="shared" si="143"/>
        <v>0</v>
      </c>
      <c r="T183" s="48"/>
      <c r="U183" s="48">
        <f t="shared" si="144"/>
        <v>0</v>
      </c>
      <c r="V183" s="48">
        <v>6</v>
      </c>
      <c r="W183" s="48">
        <f t="shared" ref="W183:W184" si="151">ROUND((V183*$F183*$G183*$H183*$M183*W$11),0)</f>
        <v>213767</v>
      </c>
      <c r="X183" s="48"/>
      <c r="Y183" s="48">
        <f t="shared" si="146"/>
        <v>0</v>
      </c>
      <c r="Z183" s="48"/>
      <c r="AA183" s="48">
        <f t="shared" si="147"/>
        <v>0</v>
      </c>
      <c r="AB183" s="12">
        <f t="shared" si="148"/>
        <v>6</v>
      </c>
      <c r="AC183" s="12">
        <f t="shared" si="149"/>
        <v>213767</v>
      </c>
    </row>
    <row r="184" spans="1:29" ht="45" x14ac:dyDescent="0.25">
      <c r="A184" s="13"/>
      <c r="B184" s="33">
        <v>151</v>
      </c>
      <c r="C184" s="34" t="s">
        <v>33</v>
      </c>
      <c r="D184" s="54">
        <f t="shared" si="150"/>
        <v>18150.400000000001</v>
      </c>
      <c r="E184" s="54">
        <f t="shared" si="150"/>
        <v>18790</v>
      </c>
      <c r="F184" s="54">
        <v>18508</v>
      </c>
      <c r="G184" s="51">
        <v>1.35</v>
      </c>
      <c r="H184" s="52">
        <v>1</v>
      </c>
      <c r="I184" s="52"/>
      <c r="J184" s="52"/>
      <c r="K184" s="52"/>
      <c r="L184" s="52"/>
      <c r="M184" s="54">
        <v>1.4</v>
      </c>
      <c r="N184" s="54">
        <v>1.68</v>
      </c>
      <c r="O184" s="54">
        <v>2.23</v>
      </c>
      <c r="P184" s="54">
        <v>2.39</v>
      </c>
      <c r="Q184" s="54">
        <v>2.57</v>
      </c>
      <c r="R184" s="48">
        <v>0</v>
      </c>
      <c r="S184" s="48">
        <f t="shared" si="143"/>
        <v>0</v>
      </c>
      <c r="T184" s="48"/>
      <c r="U184" s="48">
        <f t="shared" si="144"/>
        <v>0</v>
      </c>
      <c r="V184" s="48">
        <v>16</v>
      </c>
      <c r="W184" s="48">
        <f t="shared" si="151"/>
        <v>699602</v>
      </c>
      <c r="X184" s="48"/>
      <c r="Y184" s="48">
        <f t="shared" si="146"/>
        <v>0</v>
      </c>
      <c r="Z184" s="48"/>
      <c r="AA184" s="48">
        <f t="shared" si="147"/>
        <v>0</v>
      </c>
      <c r="AB184" s="12">
        <f t="shared" si="148"/>
        <v>16</v>
      </c>
      <c r="AC184" s="12">
        <f t="shared" si="149"/>
        <v>699602</v>
      </c>
    </row>
    <row r="185" spans="1:29" ht="45" x14ac:dyDescent="0.25">
      <c r="A185" s="13"/>
      <c r="B185" s="33">
        <v>152</v>
      </c>
      <c r="C185" s="34" t="s">
        <v>264</v>
      </c>
      <c r="D185" s="54">
        <f t="shared" si="150"/>
        <v>18150.400000000001</v>
      </c>
      <c r="E185" s="54">
        <f t="shared" si="150"/>
        <v>18790</v>
      </c>
      <c r="F185" s="54">
        <v>18508</v>
      </c>
      <c r="G185" s="51">
        <v>1.96</v>
      </c>
      <c r="H185" s="52">
        <v>1</v>
      </c>
      <c r="I185" s="52"/>
      <c r="J185" s="52"/>
      <c r="K185" s="52"/>
      <c r="L185" s="52"/>
      <c r="M185" s="54">
        <v>1.4</v>
      </c>
      <c r="N185" s="54">
        <v>1.68</v>
      </c>
      <c r="O185" s="54">
        <v>2.23</v>
      </c>
      <c r="P185" s="54">
        <v>2.39</v>
      </c>
      <c r="Q185" s="54">
        <v>2.57</v>
      </c>
      <c r="R185" s="48"/>
      <c r="S185" s="48">
        <f t="shared" si="143"/>
        <v>0</v>
      </c>
      <c r="T185" s="48"/>
      <c r="U185" s="48">
        <f t="shared" si="144"/>
        <v>0</v>
      </c>
      <c r="V185" s="48"/>
      <c r="W185" s="48">
        <f t="shared" si="145"/>
        <v>0</v>
      </c>
      <c r="X185" s="48"/>
      <c r="Y185" s="48">
        <f t="shared" si="146"/>
        <v>0</v>
      </c>
      <c r="Z185" s="48"/>
      <c r="AA185" s="48">
        <f t="shared" si="147"/>
        <v>0</v>
      </c>
      <c r="AB185" s="12">
        <f t="shared" si="148"/>
        <v>0</v>
      </c>
      <c r="AC185" s="12">
        <f t="shared" si="149"/>
        <v>0</v>
      </c>
    </row>
    <row r="186" spans="1:29" ht="18.75" customHeight="1" x14ac:dyDescent="0.25">
      <c r="A186" s="13"/>
      <c r="B186" s="33">
        <v>153</v>
      </c>
      <c r="C186" s="34" t="s">
        <v>265</v>
      </c>
      <c r="D186" s="54">
        <f t="shared" si="150"/>
        <v>18150.400000000001</v>
      </c>
      <c r="E186" s="54">
        <f t="shared" si="150"/>
        <v>18790</v>
      </c>
      <c r="F186" s="54">
        <v>18508</v>
      </c>
      <c r="G186" s="51">
        <v>25</v>
      </c>
      <c r="H186" s="52">
        <v>1</v>
      </c>
      <c r="I186" s="52"/>
      <c r="J186" s="52"/>
      <c r="K186" s="52"/>
      <c r="L186" s="52"/>
      <c r="M186" s="54">
        <v>1.4</v>
      </c>
      <c r="N186" s="54">
        <v>1.68</v>
      </c>
      <c r="O186" s="54">
        <v>2.23</v>
      </c>
      <c r="P186" s="54">
        <v>2.39</v>
      </c>
      <c r="Q186" s="54">
        <v>2.57</v>
      </c>
      <c r="R186" s="48"/>
      <c r="S186" s="48">
        <f>(R186*$F186*$G186*$H186*$M186)</f>
        <v>0</v>
      </c>
      <c r="T186" s="48"/>
      <c r="U186" s="48">
        <f>(T186*$F186*$G186*$H186*$M186)</f>
        <v>0</v>
      </c>
      <c r="V186" s="48"/>
      <c r="W186" s="48">
        <f>(V186*$F186*$G186*$H186*$M186)</f>
        <v>0</v>
      </c>
      <c r="X186" s="48"/>
      <c r="Y186" s="48">
        <f>(X186*$F186*$G186*$H186*$M186)</f>
        <v>0</v>
      </c>
      <c r="Z186" s="48"/>
      <c r="AA186" s="48">
        <f>(Z186*$F186*$G186*$H186*$N186)</f>
        <v>0</v>
      </c>
      <c r="AB186" s="12">
        <f t="shared" si="148"/>
        <v>0</v>
      </c>
      <c r="AC186" s="12">
        <f t="shared" si="149"/>
        <v>0</v>
      </c>
    </row>
    <row r="187" spans="1:29" ht="23.25" customHeight="1" x14ac:dyDescent="0.25">
      <c r="A187" s="37">
        <v>21</v>
      </c>
      <c r="B187" s="38"/>
      <c r="C187" s="39" t="s">
        <v>34</v>
      </c>
      <c r="D187" s="54">
        <v>18150.400000000001</v>
      </c>
      <c r="E187" s="54">
        <f t="shared" si="150"/>
        <v>18790</v>
      </c>
      <c r="F187" s="54">
        <v>18508</v>
      </c>
      <c r="G187" s="67">
        <v>0.92</v>
      </c>
      <c r="H187" s="52">
        <v>1</v>
      </c>
      <c r="I187" s="52"/>
      <c r="J187" s="58">
        <v>0.8</v>
      </c>
      <c r="K187" s="58">
        <v>1.1000000000000001</v>
      </c>
      <c r="L187" s="58"/>
      <c r="M187" s="54">
        <v>1.4</v>
      </c>
      <c r="N187" s="54">
        <v>1.68</v>
      </c>
      <c r="O187" s="54">
        <v>2.23</v>
      </c>
      <c r="P187" s="54">
        <v>2.39</v>
      </c>
      <c r="Q187" s="54">
        <v>2.57</v>
      </c>
      <c r="R187" s="102">
        <f t="shared" ref="R187:Y187" si="152">SUM(R188:R195)</f>
        <v>2125</v>
      </c>
      <c r="S187" s="102">
        <f t="shared" si="152"/>
        <v>62147618.106022388</v>
      </c>
      <c r="T187" s="102">
        <f t="shared" si="152"/>
        <v>0</v>
      </c>
      <c r="U187" s="102">
        <f t="shared" si="152"/>
        <v>0</v>
      </c>
      <c r="V187" s="102">
        <f t="shared" si="152"/>
        <v>0</v>
      </c>
      <c r="W187" s="102">
        <f t="shared" si="152"/>
        <v>0</v>
      </c>
      <c r="X187" s="102">
        <f t="shared" si="152"/>
        <v>0</v>
      </c>
      <c r="Y187" s="102">
        <f t="shared" si="152"/>
        <v>0</v>
      </c>
      <c r="Z187" s="102">
        <f t="shared" ref="Z187:AC187" si="153">SUM(Z188:Z195)</f>
        <v>0</v>
      </c>
      <c r="AA187" s="102">
        <f t="shared" si="153"/>
        <v>0</v>
      </c>
      <c r="AB187" s="102">
        <f t="shared" si="153"/>
        <v>2125</v>
      </c>
      <c r="AC187" s="102">
        <f t="shared" si="153"/>
        <v>62147618.106022388</v>
      </c>
    </row>
    <row r="188" spans="1:29" ht="25.5" customHeight="1" x14ac:dyDescent="0.25">
      <c r="A188" s="13"/>
      <c r="B188" s="33">
        <v>154</v>
      </c>
      <c r="C188" s="34" t="s">
        <v>35</v>
      </c>
      <c r="D188" s="54">
        <v>18150.400000000001</v>
      </c>
      <c r="E188" s="54">
        <f t="shared" si="150"/>
        <v>18790</v>
      </c>
      <c r="F188" s="54">
        <v>18508</v>
      </c>
      <c r="G188" s="51">
        <v>0.49</v>
      </c>
      <c r="H188" s="52">
        <v>1</v>
      </c>
      <c r="I188" s="52"/>
      <c r="J188" s="52"/>
      <c r="K188" s="58">
        <v>1.1000000000000001</v>
      </c>
      <c r="L188" s="58"/>
      <c r="M188" s="54">
        <v>1.4</v>
      </c>
      <c r="N188" s="54">
        <v>1.68</v>
      </c>
      <c r="O188" s="54">
        <v>2.23</v>
      </c>
      <c r="P188" s="54">
        <v>2.39</v>
      </c>
      <c r="Q188" s="54">
        <v>2.57</v>
      </c>
      <c r="R188" s="48">
        <v>200</v>
      </c>
      <c r="S188" s="48">
        <f>(R188*$F188*$G188*$K188*$M188*S$11)</f>
        <v>2821159.6335999998</v>
      </c>
      <c r="T188" s="48"/>
      <c r="U188" s="48">
        <f>(T188/12*6*$F188*$G188*$K188*$M188*U$11)</f>
        <v>0</v>
      </c>
      <c r="V188" s="48"/>
      <c r="W188" s="48">
        <f>(V188*$F188*$G188*$K188*$M188*W$11)</f>
        <v>0</v>
      </c>
      <c r="X188" s="48"/>
      <c r="Y188" s="48">
        <f>(X188*$F188*$G188*$K188*$M188*Y$11)</f>
        <v>0</v>
      </c>
      <c r="Z188" s="48"/>
      <c r="AA188" s="48">
        <f t="shared" si="147"/>
        <v>0</v>
      </c>
      <c r="AB188" s="12">
        <f t="shared" ref="AB188:AB195" si="154">SUM(R188,T188,V188,X188,Z188)</f>
        <v>200</v>
      </c>
      <c r="AC188" s="12">
        <f t="shared" ref="AC188:AC195" si="155">SUM(S188,U188,W188,Y188,AA188)</f>
        <v>2821159.6335999998</v>
      </c>
    </row>
    <row r="189" spans="1:29" ht="30.75" customHeight="1" x14ac:dyDescent="0.25">
      <c r="A189" s="13"/>
      <c r="B189" s="33">
        <v>155</v>
      </c>
      <c r="C189" s="34" t="s">
        <v>266</v>
      </c>
      <c r="D189" s="54">
        <v>18150.400000000001</v>
      </c>
      <c r="E189" s="54">
        <f t="shared" si="150"/>
        <v>18790</v>
      </c>
      <c r="F189" s="54">
        <v>18508</v>
      </c>
      <c r="G189" s="51">
        <v>0.79</v>
      </c>
      <c r="H189" s="52">
        <v>1</v>
      </c>
      <c r="I189" s="52"/>
      <c r="J189" s="52"/>
      <c r="K189" s="58">
        <v>1.1000000000000001</v>
      </c>
      <c r="L189" s="58"/>
      <c r="M189" s="54">
        <v>1.4</v>
      </c>
      <c r="N189" s="54">
        <v>1.68</v>
      </c>
      <c r="O189" s="54">
        <v>2.23</v>
      </c>
      <c r="P189" s="54">
        <v>2.39</v>
      </c>
      <c r="Q189" s="54">
        <v>2.57</v>
      </c>
      <c r="R189" s="48"/>
      <c r="S189" s="48">
        <f>(R189*$F189*$G189*$K189*$M189*S$11)</f>
        <v>0</v>
      </c>
      <c r="T189" s="48"/>
      <c r="U189" s="48">
        <f t="shared" ref="U189:U195" si="156">(T189/12*6*$F189*$G189*$K189*$M189*U$11)</f>
        <v>0</v>
      </c>
      <c r="V189" s="48"/>
      <c r="W189" s="48">
        <f t="shared" ref="W189:W195" si="157">(V189*$F189*$G189*$K189*$M189*W$11)</f>
        <v>0</v>
      </c>
      <c r="X189" s="48"/>
      <c r="Y189" s="48">
        <f t="shared" ref="Y189:Y191" si="158">(X189*$F189*$G189*$K189*$M189*Y$11)</f>
        <v>0</v>
      </c>
      <c r="Z189" s="48"/>
      <c r="AA189" s="48">
        <f t="shared" si="147"/>
        <v>0</v>
      </c>
      <c r="AB189" s="12">
        <f t="shared" si="154"/>
        <v>0</v>
      </c>
      <c r="AC189" s="12">
        <f t="shared" si="155"/>
        <v>0</v>
      </c>
    </row>
    <row r="190" spans="1:29" ht="30.75" customHeight="1" x14ac:dyDescent="0.25">
      <c r="A190" s="13"/>
      <c r="B190" s="33">
        <v>156</v>
      </c>
      <c r="C190" s="34" t="s">
        <v>36</v>
      </c>
      <c r="D190" s="54">
        <v>18150.400000000001</v>
      </c>
      <c r="E190" s="54">
        <f t="shared" si="150"/>
        <v>18790</v>
      </c>
      <c r="F190" s="54">
        <v>18508</v>
      </c>
      <c r="G190" s="51">
        <v>1.07</v>
      </c>
      <c r="H190" s="52">
        <v>1</v>
      </c>
      <c r="I190" s="52"/>
      <c r="J190" s="52"/>
      <c r="K190" s="58">
        <v>1.02</v>
      </c>
      <c r="L190" s="58"/>
      <c r="M190" s="54">
        <v>1.4</v>
      </c>
      <c r="N190" s="54">
        <v>1.68</v>
      </c>
      <c r="O190" s="54">
        <v>2.23</v>
      </c>
      <c r="P190" s="54">
        <v>2.39</v>
      </c>
      <c r="Q190" s="54">
        <v>2.57</v>
      </c>
      <c r="R190" s="48"/>
      <c r="S190" s="48">
        <f>(R190*$F190*$G190*$K190*$M190*S$11)</f>
        <v>0</v>
      </c>
      <c r="T190" s="48"/>
      <c r="U190" s="48">
        <f t="shared" si="156"/>
        <v>0</v>
      </c>
      <c r="V190" s="48"/>
      <c r="W190" s="48">
        <f t="shared" si="157"/>
        <v>0</v>
      </c>
      <c r="X190" s="48"/>
      <c r="Y190" s="48">
        <f t="shared" si="158"/>
        <v>0</v>
      </c>
      <c r="Z190" s="48"/>
      <c r="AA190" s="48">
        <f t="shared" si="147"/>
        <v>0</v>
      </c>
      <c r="AB190" s="12">
        <f t="shared" si="154"/>
        <v>0</v>
      </c>
      <c r="AC190" s="12">
        <f t="shared" si="155"/>
        <v>0</v>
      </c>
    </row>
    <row r="191" spans="1:29" ht="27" customHeight="1" x14ac:dyDescent="0.25">
      <c r="A191" s="13"/>
      <c r="B191" s="33">
        <v>157</v>
      </c>
      <c r="C191" s="34" t="s">
        <v>37</v>
      </c>
      <c r="D191" s="54">
        <v>18150.400000000001</v>
      </c>
      <c r="E191" s="54">
        <f t="shared" si="150"/>
        <v>18790</v>
      </c>
      <c r="F191" s="54">
        <v>18508</v>
      </c>
      <c r="G191" s="51">
        <v>1.19</v>
      </c>
      <c r="H191" s="52">
        <v>1</v>
      </c>
      <c r="I191" s="52"/>
      <c r="J191" s="52"/>
      <c r="K191" s="58">
        <v>1.02</v>
      </c>
      <c r="L191" s="58"/>
      <c r="M191" s="54">
        <v>1.4</v>
      </c>
      <c r="N191" s="54">
        <v>1.68</v>
      </c>
      <c r="O191" s="54">
        <v>2.23</v>
      </c>
      <c r="P191" s="54">
        <v>2.39</v>
      </c>
      <c r="Q191" s="54">
        <v>2.57</v>
      </c>
      <c r="R191" s="48">
        <v>4</v>
      </c>
      <c r="S191" s="48">
        <f>(R191*$F191*$G191*$K191*$M191*S$11)</f>
        <v>127062.09882239999</v>
      </c>
      <c r="T191" s="48"/>
      <c r="U191" s="48">
        <f t="shared" si="156"/>
        <v>0</v>
      </c>
      <c r="V191" s="48"/>
      <c r="W191" s="48">
        <f t="shared" si="157"/>
        <v>0</v>
      </c>
      <c r="X191" s="48"/>
      <c r="Y191" s="48">
        <f t="shared" si="158"/>
        <v>0</v>
      </c>
      <c r="Z191" s="48"/>
      <c r="AA191" s="48">
        <f t="shared" si="147"/>
        <v>0</v>
      </c>
      <c r="AB191" s="12">
        <f t="shared" si="154"/>
        <v>4</v>
      </c>
      <c r="AC191" s="12">
        <f t="shared" si="155"/>
        <v>127062.09882239999</v>
      </c>
    </row>
    <row r="192" spans="1:29" ht="27" customHeight="1" x14ac:dyDescent="0.25">
      <c r="A192" s="13"/>
      <c r="B192" s="66">
        <v>158</v>
      </c>
      <c r="C192" s="35" t="s">
        <v>38</v>
      </c>
      <c r="D192" s="54">
        <v>18150.400000000001</v>
      </c>
      <c r="E192" s="54">
        <f t="shared" si="150"/>
        <v>18790</v>
      </c>
      <c r="F192" s="54">
        <v>18508</v>
      </c>
      <c r="G192" s="51">
        <v>2.11</v>
      </c>
      <c r="H192" s="52">
        <v>1</v>
      </c>
      <c r="I192" s="58">
        <v>0.8</v>
      </c>
      <c r="J192" s="58">
        <v>0.8</v>
      </c>
      <c r="K192" s="58">
        <v>0.7</v>
      </c>
      <c r="L192" s="58">
        <v>0.5</v>
      </c>
      <c r="M192" s="54">
        <v>1.4</v>
      </c>
      <c r="N192" s="54">
        <v>1.68</v>
      </c>
      <c r="O192" s="54">
        <v>2.23</v>
      </c>
      <c r="P192" s="54">
        <v>2.39</v>
      </c>
      <c r="Q192" s="54">
        <v>2.57</v>
      </c>
      <c r="R192" s="48">
        <v>1473</v>
      </c>
      <c r="S192" s="48">
        <f>(R192*$F192*$G192*$L192*$M192)</f>
        <v>40266393.467999995</v>
      </c>
      <c r="T192" s="48"/>
      <c r="U192" s="48">
        <f t="shared" ref="U192:U193" si="159">(T192*$F192*$G192*$H192*$M192)</f>
        <v>0</v>
      </c>
      <c r="V192" s="48"/>
      <c r="W192" s="48">
        <f t="shared" ref="W192:W193" si="160">(V192*$F192*$G192*$H192*$M192)</f>
        <v>0</v>
      </c>
      <c r="X192" s="48"/>
      <c r="Y192" s="48">
        <f>(X192*$F192*$G192*$K192*$M192)</f>
        <v>0</v>
      </c>
      <c r="Z192" s="48"/>
      <c r="AA192" s="48">
        <f t="shared" ref="AA192:AA193" si="161">(Z192*$F192*$G192*$H192*$N192)</f>
        <v>0</v>
      </c>
      <c r="AB192" s="12">
        <f t="shared" si="154"/>
        <v>1473</v>
      </c>
      <c r="AC192" s="12">
        <f t="shared" si="155"/>
        <v>40266393.467999995</v>
      </c>
    </row>
    <row r="193" spans="1:30" ht="27" customHeight="1" x14ac:dyDescent="0.25">
      <c r="A193" s="13"/>
      <c r="B193" s="33">
        <v>159</v>
      </c>
      <c r="C193" s="34" t="s">
        <v>39</v>
      </c>
      <c r="D193" s="54">
        <v>18150.400000000001</v>
      </c>
      <c r="E193" s="54">
        <f t="shared" si="150"/>
        <v>18790</v>
      </c>
      <c r="F193" s="54">
        <v>18508</v>
      </c>
      <c r="G193" s="51">
        <v>2.33</v>
      </c>
      <c r="H193" s="52">
        <v>1</v>
      </c>
      <c r="I193" s="52"/>
      <c r="J193" s="52"/>
      <c r="K193" s="58">
        <v>0.9</v>
      </c>
      <c r="L193" s="58">
        <v>0.7</v>
      </c>
      <c r="M193" s="54">
        <v>1.4</v>
      </c>
      <c r="N193" s="54">
        <v>1.68</v>
      </c>
      <c r="O193" s="54">
        <v>2.23</v>
      </c>
      <c r="P193" s="54">
        <v>2.39</v>
      </c>
      <c r="Q193" s="54">
        <v>2.57</v>
      </c>
      <c r="R193" s="48">
        <f>300+15+70+63</f>
        <v>448</v>
      </c>
      <c r="S193" s="48">
        <f>(R193*$F193*$G193*$L193*$M193)</f>
        <v>18933002.905599996</v>
      </c>
      <c r="T193" s="48"/>
      <c r="U193" s="48">
        <f t="shared" si="159"/>
        <v>0</v>
      </c>
      <c r="V193" s="48"/>
      <c r="W193" s="48">
        <f t="shared" si="160"/>
        <v>0</v>
      </c>
      <c r="X193" s="48"/>
      <c r="Y193" s="48">
        <f>(X193*$F193*$G193*$K193*$M193)</f>
        <v>0</v>
      </c>
      <c r="Z193" s="48"/>
      <c r="AA193" s="48">
        <f t="shared" si="161"/>
        <v>0</v>
      </c>
      <c r="AB193" s="12">
        <f t="shared" si="154"/>
        <v>448</v>
      </c>
      <c r="AC193" s="12">
        <f t="shared" si="155"/>
        <v>18933002.905599996</v>
      </c>
    </row>
    <row r="194" spans="1:30" ht="19.5" customHeight="1" x14ac:dyDescent="0.25">
      <c r="A194" s="13"/>
      <c r="B194" s="33">
        <v>160</v>
      </c>
      <c r="C194" s="34" t="s">
        <v>267</v>
      </c>
      <c r="D194" s="54">
        <f t="shared" ref="D194:E209" si="162">D193</f>
        <v>18150.400000000001</v>
      </c>
      <c r="E194" s="54">
        <f t="shared" si="162"/>
        <v>18790</v>
      </c>
      <c r="F194" s="54">
        <v>18508</v>
      </c>
      <c r="G194" s="51">
        <v>0.51</v>
      </c>
      <c r="H194" s="52">
        <v>1</v>
      </c>
      <c r="I194" s="52"/>
      <c r="J194" s="52"/>
      <c r="K194" s="58">
        <v>1.1000000000000001</v>
      </c>
      <c r="L194" s="58"/>
      <c r="M194" s="54">
        <v>1.4</v>
      </c>
      <c r="N194" s="54">
        <v>1.68</v>
      </c>
      <c r="O194" s="54">
        <v>2.23</v>
      </c>
      <c r="P194" s="54">
        <v>2.39</v>
      </c>
      <c r="Q194" s="54">
        <v>2.57</v>
      </c>
      <c r="R194" s="48"/>
      <c r="S194" s="48">
        <f>(R194/12*6*$F194*$G194*$K194*$M194*S$11)</f>
        <v>0</v>
      </c>
      <c r="T194" s="48"/>
      <c r="U194" s="48">
        <f t="shared" si="156"/>
        <v>0</v>
      </c>
      <c r="V194" s="48"/>
      <c r="W194" s="57">
        <f t="shared" si="157"/>
        <v>0</v>
      </c>
      <c r="X194" s="48"/>
      <c r="Y194" s="57">
        <f t="shared" ref="Y194:Y195" si="163">(X194*$F194*$G194*$K194*$M194*Y$11)</f>
        <v>0</v>
      </c>
      <c r="Z194" s="48"/>
      <c r="AA194" s="48">
        <f t="shared" si="147"/>
        <v>0</v>
      </c>
      <c r="AB194" s="12">
        <f t="shared" si="154"/>
        <v>0</v>
      </c>
      <c r="AC194" s="12">
        <f t="shared" si="155"/>
        <v>0</v>
      </c>
    </row>
    <row r="195" spans="1:30" ht="23.25" customHeight="1" x14ac:dyDescent="0.25">
      <c r="A195" s="13"/>
      <c r="B195" s="33">
        <v>161</v>
      </c>
      <c r="C195" s="34" t="s">
        <v>268</v>
      </c>
      <c r="D195" s="54">
        <f t="shared" si="162"/>
        <v>18150.400000000001</v>
      </c>
      <c r="E195" s="54">
        <f t="shared" si="162"/>
        <v>18790</v>
      </c>
      <c r="F195" s="54">
        <v>18508</v>
      </c>
      <c r="G195" s="51">
        <v>0.66</v>
      </c>
      <c r="H195" s="52">
        <v>1</v>
      </c>
      <c r="I195" s="52"/>
      <c r="J195" s="52"/>
      <c r="K195" s="58">
        <v>1.1000000000000001</v>
      </c>
      <c r="L195" s="58"/>
      <c r="M195" s="54">
        <v>1.4</v>
      </c>
      <c r="N195" s="54">
        <v>1.68</v>
      </c>
      <c r="O195" s="54">
        <v>2.23</v>
      </c>
      <c r="P195" s="54">
        <v>2.39</v>
      </c>
      <c r="Q195" s="54">
        <v>2.57</v>
      </c>
      <c r="R195" s="48"/>
      <c r="S195" s="48">
        <f>(R195/12*6*$F195*$G195*$K195*$M195*S$11)</f>
        <v>0</v>
      </c>
      <c r="T195" s="48"/>
      <c r="U195" s="48">
        <f t="shared" si="156"/>
        <v>0</v>
      </c>
      <c r="V195" s="48"/>
      <c r="W195" s="57">
        <f t="shared" si="157"/>
        <v>0</v>
      </c>
      <c r="X195" s="48"/>
      <c r="Y195" s="57">
        <f t="shared" si="163"/>
        <v>0</v>
      </c>
      <c r="Z195" s="48"/>
      <c r="AA195" s="48">
        <f t="shared" si="147"/>
        <v>0</v>
      </c>
      <c r="AB195" s="12">
        <f t="shared" si="154"/>
        <v>0</v>
      </c>
      <c r="AC195" s="12">
        <f t="shared" si="155"/>
        <v>0</v>
      </c>
    </row>
    <row r="196" spans="1:30" x14ac:dyDescent="0.25">
      <c r="A196" s="101">
        <v>22</v>
      </c>
      <c r="B196" s="38"/>
      <c r="C196" s="39" t="s">
        <v>40</v>
      </c>
      <c r="D196" s="54">
        <f t="shared" si="162"/>
        <v>18150.400000000001</v>
      </c>
      <c r="E196" s="54">
        <f t="shared" si="162"/>
        <v>18790</v>
      </c>
      <c r="F196" s="54">
        <v>18508</v>
      </c>
      <c r="G196" s="67">
        <v>0.8</v>
      </c>
      <c r="H196" s="52">
        <v>1</v>
      </c>
      <c r="I196" s="52"/>
      <c r="J196" s="52"/>
      <c r="K196" s="52"/>
      <c r="L196" s="52"/>
      <c r="M196" s="54">
        <v>1.4</v>
      </c>
      <c r="N196" s="54">
        <v>1.68</v>
      </c>
      <c r="O196" s="54">
        <v>2.23</v>
      </c>
      <c r="P196" s="54">
        <v>2.39</v>
      </c>
      <c r="Q196" s="54">
        <v>2.57</v>
      </c>
      <c r="R196" s="102">
        <f t="shared" ref="R196:Y196" si="164">SUM(R197:R200)</f>
        <v>0</v>
      </c>
      <c r="S196" s="102">
        <f t="shared" si="164"/>
        <v>0</v>
      </c>
      <c r="T196" s="102">
        <f t="shared" si="164"/>
        <v>0</v>
      </c>
      <c r="U196" s="102">
        <f t="shared" si="164"/>
        <v>0</v>
      </c>
      <c r="V196" s="102">
        <f t="shared" si="164"/>
        <v>0</v>
      </c>
      <c r="W196" s="102">
        <f t="shared" si="164"/>
        <v>0</v>
      </c>
      <c r="X196" s="102">
        <f t="shared" si="164"/>
        <v>0</v>
      </c>
      <c r="Y196" s="102">
        <f t="shared" si="164"/>
        <v>0</v>
      </c>
      <c r="Z196" s="102">
        <f t="shared" ref="Z196:AC196" si="165">SUM(Z197:Z200)</f>
        <v>0</v>
      </c>
      <c r="AA196" s="102">
        <f t="shared" si="165"/>
        <v>0</v>
      </c>
      <c r="AB196" s="102">
        <f t="shared" si="165"/>
        <v>0</v>
      </c>
      <c r="AC196" s="102">
        <f t="shared" si="165"/>
        <v>0</v>
      </c>
    </row>
    <row r="197" spans="1:30" ht="20.25" customHeight="1" x14ac:dyDescent="0.25">
      <c r="A197" s="13"/>
      <c r="B197" s="33">
        <v>162</v>
      </c>
      <c r="C197" s="34" t="s">
        <v>269</v>
      </c>
      <c r="D197" s="54">
        <f t="shared" si="162"/>
        <v>18150.400000000001</v>
      </c>
      <c r="E197" s="54">
        <f t="shared" si="162"/>
        <v>18790</v>
      </c>
      <c r="F197" s="54">
        <v>18508</v>
      </c>
      <c r="G197" s="51">
        <v>1.1100000000000001</v>
      </c>
      <c r="H197" s="52">
        <v>1</v>
      </c>
      <c r="I197" s="52"/>
      <c r="J197" s="52"/>
      <c r="K197" s="52"/>
      <c r="L197" s="52"/>
      <c r="M197" s="54">
        <v>1.4</v>
      </c>
      <c r="N197" s="54">
        <v>1.68</v>
      </c>
      <c r="O197" s="54">
        <v>2.23</v>
      </c>
      <c r="P197" s="54">
        <v>2.39</v>
      </c>
      <c r="Q197" s="54">
        <v>2.57</v>
      </c>
      <c r="R197" s="48"/>
      <c r="S197" s="48">
        <f>(R197*$F197*$G197*$H197*$M197*S$11)</f>
        <v>0</v>
      </c>
      <c r="T197" s="48"/>
      <c r="U197" s="48">
        <f t="shared" ref="U197:U200" si="166">(T197*$F197*$G197*$H197*$M197*U$11)</f>
        <v>0</v>
      </c>
      <c r="V197" s="48"/>
      <c r="W197" s="48">
        <f t="shared" ref="W197:W200" si="167">(V197*$F197*$G197*$H197*$M197*W$11)</f>
        <v>0</v>
      </c>
      <c r="X197" s="48"/>
      <c r="Y197" s="48">
        <f t="shared" ref="Y197:Y200" si="168">(X197*$F197*$G197*$H197*$M197*Y$11)</f>
        <v>0</v>
      </c>
      <c r="Z197" s="48"/>
      <c r="AA197" s="48">
        <f t="shared" si="147"/>
        <v>0</v>
      </c>
      <c r="AB197" s="12">
        <f t="shared" ref="AB197:AB200" si="169">SUM(R197,T197,V197,X197,Z197)</f>
        <v>0</v>
      </c>
      <c r="AC197" s="12">
        <f t="shared" ref="AC197:AC200" si="170">SUM(S197,U197,W197,Y197,AA197)</f>
        <v>0</v>
      </c>
    </row>
    <row r="198" spans="1:30" x14ac:dyDescent="0.25">
      <c r="A198" s="13"/>
      <c r="B198" s="33">
        <v>163</v>
      </c>
      <c r="C198" s="34" t="s">
        <v>41</v>
      </c>
      <c r="D198" s="54">
        <f t="shared" si="162"/>
        <v>18150.400000000001</v>
      </c>
      <c r="E198" s="54">
        <f t="shared" si="162"/>
        <v>18790</v>
      </c>
      <c r="F198" s="54">
        <v>18508</v>
      </c>
      <c r="G198" s="51">
        <v>0.39</v>
      </c>
      <c r="H198" s="52">
        <v>1</v>
      </c>
      <c r="I198" s="52"/>
      <c r="J198" s="52"/>
      <c r="K198" s="52"/>
      <c r="L198" s="52"/>
      <c r="M198" s="54">
        <v>1.4</v>
      </c>
      <c r="N198" s="54">
        <v>1.68</v>
      </c>
      <c r="O198" s="54">
        <v>2.23</v>
      </c>
      <c r="P198" s="54">
        <v>2.39</v>
      </c>
      <c r="Q198" s="54">
        <v>2.57</v>
      </c>
      <c r="R198" s="48"/>
      <c r="S198" s="48">
        <f>(R198*$F198*$G198*$H198*$M198*S$11)</f>
        <v>0</v>
      </c>
      <c r="T198" s="48"/>
      <c r="U198" s="48">
        <f t="shared" si="166"/>
        <v>0</v>
      </c>
      <c r="V198" s="48"/>
      <c r="W198" s="48">
        <f t="shared" si="167"/>
        <v>0</v>
      </c>
      <c r="X198" s="48"/>
      <c r="Y198" s="48">
        <f t="shared" si="168"/>
        <v>0</v>
      </c>
      <c r="Z198" s="48"/>
      <c r="AA198" s="48">
        <f t="shared" si="147"/>
        <v>0</v>
      </c>
      <c r="AB198" s="12">
        <f t="shared" si="169"/>
        <v>0</v>
      </c>
      <c r="AC198" s="12">
        <f t="shared" si="170"/>
        <v>0</v>
      </c>
    </row>
    <row r="199" spans="1:30" ht="30.75" customHeight="1" x14ac:dyDescent="0.25">
      <c r="A199" s="13"/>
      <c r="B199" s="33">
        <v>164</v>
      </c>
      <c r="C199" s="34" t="s">
        <v>270</v>
      </c>
      <c r="D199" s="54">
        <f t="shared" si="162"/>
        <v>18150.400000000001</v>
      </c>
      <c r="E199" s="54">
        <f t="shared" si="162"/>
        <v>18790</v>
      </c>
      <c r="F199" s="54">
        <v>18508</v>
      </c>
      <c r="G199" s="51">
        <v>1.85</v>
      </c>
      <c r="H199" s="52">
        <v>1</v>
      </c>
      <c r="I199" s="52"/>
      <c r="J199" s="52"/>
      <c r="K199" s="52"/>
      <c r="L199" s="52"/>
      <c r="M199" s="54">
        <v>1.4</v>
      </c>
      <c r="N199" s="54">
        <v>1.68</v>
      </c>
      <c r="O199" s="54">
        <v>2.23</v>
      </c>
      <c r="P199" s="54">
        <v>2.39</v>
      </c>
      <c r="Q199" s="54">
        <v>2.57</v>
      </c>
      <c r="R199" s="48"/>
      <c r="S199" s="48">
        <f>(R199*$F199*$G199*$H199*$M199*S$11)</f>
        <v>0</v>
      </c>
      <c r="T199" s="48"/>
      <c r="U199" s="48">
        <f t="shared" si="166"/>
        <v>0</v>
      </c>
      <c r="V199" s="48"/>
      <c r="W199" s="48">
        <f t="shared" si="167"/>
        <v>0</v>
      </c>
      <c r="X199" s="48"/>
      <c r="Y199" s="48">
        <f t="shared" si="168"/>
        <v>0</v>
      </c>
      <c r="Z199" s="48"/>
      <c r="AA199" s="48">
        <f t="shared" si="147"/>
        <v>0</v>
      </c>
      <c r="AB199" s="12">
        <f t="shared" si="169"/>
        <v>0</v>
      </c>
      <c r="AC199" s="12">
        <f t="shared" si="170"/>
        <v>0</v>
      </c>
    </row>
    <row r="200" spans="1:30" ht="30" x14ac:dyDescent="0.25">
      <c r="A200" s="13"/>
      <c r="B200" s="33">
        <v>165</v>
      </c>
      <c r="C200" s="34" t="s">
        <v>271</v>
      </c>
      <c r="D200" s="54">
        <f t="shared" si="162"/>
        <v>18150.400000000001</v>
      </c>
      <c r="E200" s="54">
        <f t="shared" si="162"/>
        <v>18790</v>
      </c>
      <c r="F200" s="54">
        <v>18508</v>
      </c>
      <c r="G200" s="51">
        <v>2.12</v>
      </c>
      <c r="H200" s="52">
        <v>1</v>
      </c>
      <c r="I200" s="52"/>
      <c r="J200" s="52"/>
      <c r="K200" s="52"/>
      <c r="L200" s="52"/>
      <c r="M200" s="54">
        <v>1.4</v>
      </c>
      <c r="N200" s="54">
        <v>1.68</v>
      </c>
      <c r="O200" s="54">
        <v>2.23</v>
      </c>
      <c r="P200" s="54">
        <v>2.39</v>
      </c>
      <c r="Q200" s="54">
        <v>2.57</v>
      </c>
      <c r="R200" s="48"/>
      <c r="S200" s="48">
        <f>(R200*$F200*$G200*$H200*$M200*S$11)</f>
        <v>0</v>
      </c>
      <c r="T200" s="48"/>
      <c r="U200" s="48">
        <f t="shared" si="166"/>
        <v>0</v>
      </c>
      <c r="V200" s="48"/>
      <c r="W200" s="48">
        <f t="shared" si="167"/>
        <v>0</v>
      </c>
      <c r="X200" s="48"/>
      <c r="Y200" s="48">
        <f t="shared" si="168"/>
        <v>0</v>
      </c>
      <c r="Z200" s="48"/>
      <c r="AA200" s="48">
        <f t="shared" si="147"/>
        <v>0</v>
      </c>
      <c r="AB200" s="12">
        <f t="shared" si="169"/>
        <v>0</v>
      </c>
      <c r="AC200" s="12">
        <f t="shared" si="170"/>
        <v>0</v>
      </c>
    </row>
    <row r="201" spans="1:30" x14ac:dyDescent="0.25">
      <c r="A201" s="101">
        <v>23</v>
      </c>
      <c r="B201" s="38"/>
      <c r="C201" s="39" t="s">
        <v>42</v>
      </c>
      <c r="D201" s="54">
        <f t="shared" si="162"/>
        <v>18150.400000000001</v>
      </c>
      <c r="E201" s="54">
        <f t="shared" si="162"/>
        <v>18790</v>
      </c>
      <c r="F201" s="54">
        <v>18508</v>
      </c>
      <c r="G201" s="67">
        <v>1.31</v>
      </c>
      <c r="H201" s="52">
        <v>1</v>
      </c>
      <c r="I201" s="52"/>
      <c r="J201" s="52"/>
      <c r="K201" s="52"/>
      <c r="L201" s="52"/>
      <c r="M201" s="54">
        <v>1.4</v>
      </c>
      <c r="N201" s="54">
        <v>1.68</v>
      </c>
      <c r="O201" s="54">
        <v>2.23</v>
      </c>
      <c r="P201" s="54">
        <v>2.39</v>
      </c>
      <c r="Q201" s="54">
        <v>2.57</v>
      </c>
      <c r="R201" s="102">
        <f t="shared" ref="R201:AC201" si="171">SUM(R202:R207)</f>
        <v>0</v>
      </c>
      <c r="S201" s="102">
        <f t="shared" si="171"/>
        <v>0</v>
      </c>
      <c r="T201" s="102">
        <f t="shared" si="171"/>
        <v>0</v>
      </c>
      <c r="U201" s="102">
        <f t="shared" si="171"/>
        <v>0</v>
      </c>
      <c r="V201" s="102">
        <f t="shared" si="171"/>
        <v>0</v>
      </c>
      <c r="W201" s="102">
        <f t="shared" si="171"/>
        <v>0</v>
      </c>
      <c r="X201" s="102">
        <f t="shared" si="171"/>
        <v>87</v>
      </c>
      <c r="Y201" s="102">
        <f t="shared" si="171"/>
        <v>2886248.568</v>
      </c>
      <c r="Z201" s="102">
        <f t="shared" si="171"/>
        <v>9</v>
      </c>
      <c r="AA201" s="102">
        <f t="shared" si="171"/>
        <v>368690.46479999996</v>
      </c>
      <c r="AB201" s="102">
        <f t="shared" si="171"/>
        <v>96</v>
      </c>
      <c r="AC201" s="102">
        <f t="shared" si="171"/>
        <v>3254939.0328000002</v>
      </c>
    </row>
    <row r="202" spans="1:30" x14ac:dyDescent="0.25">
      <c r="A202" s="13"/>
      <c r="B202" s="33">
        <v>166</v>
      </c>
      <c r="C202" s="34" t="s">
        <v>272</v>
      </c>
      <c r="D202" s="54">
        <f t="shared" si="162"/>
        <v>18150.400000000001</v>
      </c>
      <c r="E202" s="54">
        <f t="shared" si="162"/>
        <v>18790</v>
      </c>
      <c r="F202" s="54">
        <v>18508</v>
      </c>
      <c r="G202" s="51">
        <v>0.85</v>
      </c>
      <c r="H202" s="52">
        <v>1</v>
      </c>
      <c r="I202" s="52"/>
      <c r="J202" s="52"/>
      <c r="K202" s="52"/>
      <c r="L202" s="52"/>
      <c r="M202" s="54">
        <v>1.4</v>
      </c>
      <c r="N202" s="54">
        <v>1.68</v>
      </c>
      <c r="O202" s="54">
        <v>2.23</v>
      </c>
      <c r="P202" s="54">
        <v>2.39</v>
      </c>
      <c r="Q202" s="54">
        <v>2.57</v>
      </c>
      <c r="R202" s="48">
        <v>0</v>
      </c>
      <c r="S202" s="48">
        <f t="shared" ref="S202:S207" si="172">(R202*$F202*$G202*$H202*$M202*S$11)</f>
        <v>0</v>
      </c>
      <c r="T202" s="48"/>
      <c r="U202" s="48">
        <f t="shared" ref="U202:U207" si="173">(T202*$F202*$G202*$H202*$M202*U$11)</f>
        <v>0</v>
      </c>
      <c r="V202" s="48"/>
      <c r="W202" s="48">
        <f t="shared" ref="W202:W207" si="174">(V202*$F202*$G202*$H202*$M202*W$11)</f>
        <v>0</v>
      </c>
      <c r="X202" s="48"/>
      <c r="Y202" s="48">
        <f t="shared" ref="Y202:Y207" si="175">(X202*$F202*$G202*$H202*$M202*Y$11)</f>
        <v>0</v>
      </c>
      <c r="Z202" s="48"/>
      <c r="AA202" s="48">
        <f t="shared" si="147"/>
        <v>0</v>
      </c>
      <c r="AB202" s="12">
        <f t="shared" ref="AB202:AB207" si="176">SUM(R202,T202,V202,X202,Z202)</f>
        <v>0</v>
      </c>
      <c r="AC202" s="12">
        <f t="shared" ref="AC202:AC207" si="177">SUM(S202,U202,W202,Y202,AA202)</f>
        <v>0</v>
      </c>
    </row>
    <row r="203" spans="1:30" ht="45" x14ac:dyDescent="0.25">
      <c r="A203" s="13"/>
      <c r="B203" s="33">
        <v>167</v>
      </c>
      <c r="C203" s="34" t="s">
        <v>273</v>
      </c>
      <c r="D203" s="54">
        <f t="shared" si="162"/>
        <v>18150.400000000001</v>
      </c>
      <c r="E203" s="54">
        <f t="shared" si="162"/>
        <v>18790</v>
      </c>
      <c r="F203" s="54">
        <v>18508</v>
      </c>
      <c r="G203" s="51">
        <v>2.48</v>
      </c>
      <c r="H203" s="52">
        <v>1</v>
      </c>
      <c r="I203" s="52"/>
      <c r="J203" s="52"/>
      <c r="K203" s="52"/>
      <c r="L203" s="52"/>
      <c r="M203" s="54">
        <v>1.4</v>
      </c>
      <c r="N203" s="54">
        <v>1.68</v>
      </c>
      <c r="O203" s="54">
        <v>2.23</v>
      </c>
      <c r="P203" s="54">
        <v>2.39</v>
      </c>
      <c r="Q203" s="54">
        <v>2.57</v>
      </c>
      <c r="R203" s="48"/>
      <c r="S203" s="48">
        <f t="shared" si="172"/>
        <v>0</v>
      </c>
      <c r="T203" s="48"/>
      <c r="U203" s="48">
        <f t="shared" si="173"/>
        <v>0</v>
      </c>
      <c r="V203" s="48"/>
      <c r="W203" s="48">
        <f t="shared" si="174"/>
        <v>0</v>
      </c>
      <c r="X203" s="48"/>
      <c r="Y203" s="48">
        <f t="shared" si="175"/>
        <v>0</v>
      </c>
      <c r="Z203" s="48"/>
      <c r="AA203" s="48">
        <f t="shared" si="147"/>
        <v>0</v>
      </c>
      <c r="AB203" s="12">
        <f t="shared" si="176"/>
        <v>0</v>
      </c>
      <c r="AC203" s="12">
        <f t="shared" si="177"/>
        <v>0</v>
      </c>
    </row>
    <row r="204" spans="1:30" ht="45" x14ac:dyDescent="0.25">
      <c r="A204" s="13"/>
      <c r="B204" s="33">
        <v>168</v>
      </c>
      <c r="C204" s="34" t="s">
        <v>274</v>
      </c>
      <c r="D204" s="54">
        <f t="shared" si="162"/>
        <v>18150.400000000001</v>
      </c>
      <c r="E204" s="54">
        <f t="shared" si="162"/>
        <v>18790</v>
      </c>
      <c r="F204" s="54">
        <v>18508</v>
      </c>
      <c r="G204" s="51">
        <v>0.91</v>
      </c>
      <c r="H204" s="52">
        <v>1</v>
      </c>
      <c r="I204" s="52"/>
      <c r="J204" s="52"/>
      <c r="K204" s="52"/>
      <c r="L204" s="52"/>
      <c r="M204" s="54">
        <v>1.4</v>
      </c>
      <c r="N204" s="54">
        <v>1.68</v>
      </c>
      <c r="O204" s="54">
        <v>2.23</v>
      </c>
      <c r="P204" s="54">
        <v>2.39</v>
      </c>
      <c r="Q204" s="54">
        <v>2.57</v>
      </c>
      <c r="R204" s="48">
        <v>0</v>
      </c>
      <c r="S204" s="48">
        <f t="shared" si="172"/>
        <v>0</v>
      </c>
      <c r="T204" s="48"/>
      <c r="U204" s="48">
        <f t="shared" si="173"/>
        <v>0</v>
      </c>
      <c r="V204" s="48"/>
      <c r="W204" s="48">
        <f t="shared" si="174"/>
        <v>0</v>
      </c>
      <c r="X204" s="48"/>
      <c r="Y204" s="48">
        <f t="shared" si="175"/>
        <v>0</v>
      </c>
      <c r="Z204" s="48"/>
      <c r="AA204" s="48">
        <f t="shared" si="147"/>
        <v>0</v>
      </c>
      <c r="AB204" s="12">
        <f t="shared" si="176"/>
        <v>0</v>
      </c>
      <c r="AC204" s="12">
        <f t="shared" si="177"/>
        <v>0</v>
      </c>
    </row>
    <row r="205" spans="1:30" x14ac:dyDescent="0.25">
      <c r="A205" s="13"/>
      <c r="B205" s="33">
        <v>169</v>
      </c>
      <c r="C205" s="34" t="s">
        <v>43</v>
      </c>
      <c r="D205" s="54">
        <f t="shared" si="162"/>
        <v>18150.400000000001</v>
      </c>
      <c r="E205" s="54">
        <f t="shared" si="162"/>
        <v>18790</v>
      </c>
      <c r="F205" s="54">
        <v>18508</v>
      </c>
      <c r="G205" s="51">
        <v>1.29</v>
      </c>
      <c r="H205" s="52">
        <v>1</v>
      </c>
      <c r="I205" s="52"/>
      <c r="J205" s="52"/>
      <c r="K205" s="52"/>
      <c r="L205" s="52"/>
      <c r="M205" s="54">
        <v>1.4</v>
      </c>
      <c r="N205" s="54">
        <v>1.68</v>
      </c>
      <c r="O205" s="54">
        <v>2.23</v>
      </c>
      <c r="P205" s="54">
        <v>2.39</v>
      </c>
      <c r="Q205" s="54">
        <v>2.57</v>
      </c>
      <c r="R205" s="48">
        <v>0</v>
      </c>
      <c r="S205" s="48">
        <f t="shared" si="172"/>
        <v>0</v>
      </c>
      <c r="T205" s="48"/>
      <c r="U205" s="48">
        <f t="shared" si="173"/>
        <v>0</v>
      </c>
      <c r="V205" s="48"/>
      <c r="W205" s="48">
        <f t="shared" si="174"/>
        <v>0</v>
      </c>
      <c r="X205" s="48">
        <f>25+41</f>
        <v>66</v>
      </c>
      <c r="Y205" s="48">
        <f>(X205*$F205*$G205*$H205*$M205*Y$11)</f>
        <v>2206079.568</v>
      </c>
      <c r="Z205" s="48">
        <v>7</v>
      </c>
      <c r="AA205" s="48">
        <f t="shared" si="147"/>
        <v>295935.54641279997</v>
      </c>
      <c r="AB205" s="12">
        <f t="shared" si="176"/>
        <v>73</v>
      </c>
      <c r="AC205" s="12">
        <f t="shared" si="177"/>
        <v>2502015.1144127999</v>
      </c>
      <c r="AD205" s="3">
        <f>Y205/X205</f>
        <v>33425.447999999997</v>
      </c>
    </row>
    <row r="206" spans="1:30" x14ac:dyDescent="0.25">
      <c r="A206" s="13"/>
      <c r="B206" s="33">
        <v>170</v>
      </c>
      <c r="C206" s="34" t="s">
        <v>44</v>
      </c>
      <c r="D206" s="54">
        <f t="shared" si="162"/>
        <v>18150.400000000001</v>
      </c>
      <c r="E206" s="54">
        <f t="shared" si="162"/>
        <v>18790</v>
      </c>
      <c r="F206" s="54">
        <v>18508</v>
      </c>
      <c r="G206" s="51">
        <v>1.1100000000000001</v>
      </c>
      <c r="H206" s="52">
        <v>1</v>
      </c>
      <c r="I206" s="52"/>
      <c r="J206" s="52"/>
      <c r="K206" s="52"/>
      <c r="L206" s="52"/>
      <c r="M206" s="54">
        <v>1.4</v>
      </c>
      <c r="N206" s="54">
        <v>1.68</v>
      </c>
      <c r="O206" s="54">
        <v>2.23</v>
      </c>
      <c r="P206" s="54">
        <v>2.39</v>
      </c>
      <c r="Q206" s="54">
        <v>2.57</v>
      </c>
      <c r="R206" s="48">
        <v>0</v>
      </c>
      <c r="S206" s="48">
        <f t="shared" si="172"/>
        <v>0</v>
      </c>
      <c r="T206" s="48"/>
      <c r="U206" s="48">
        <f t="shared" si="173"/>
        <v>0</v>
      </c>
      <c r="V206" s="48"/>
      <c r="W206" s="48">
        <f t="shared" si="174"/>
        <v>0</v>
      </c>
      <c r="X206" s="48"/>
      <c r="Y206" s="48">
        <f t="shared" si="175"/>
        <v>0</v>
      </c>
      <c r="Z206" s="48">
        <v>2</v>
      </c>
      <c r="AA206" s="48">
        <f t="shared" si="147"/>
        <v>72754.918387199999</v>
      </c>
      <c r="AB206" s="12">
        <f t="shared" si="176"/>
        <v>2</v>
      </c>
      <c r="AC206" s="12">
        <f t="shared" si="177"/>
        <v>72754.918387199999</v>
      </c>
    </row>
    <row r="207" spans="1:30" x14ac:dyDescent="0.25">
      <c r="A207" s="13"/>
      <c r="B207" s="33">
        <v>171</v>
      </c>
      <c r="C207" s="34" t="s">
        <v>45</v>
      </c>
      <c r="D207" s="54">
        <f t="shared" si="162"/>
        <v>18150.400000000001</v>
      </c>
      <c r="E207" s="54">
        <f t="shared" si="162"/>
        <v>18790</v>
      </c>
      <c r="F207" s="54">
        <v>18508</v>
      </c>
      <c r="G207" s="51">
        <v>1.25</v>
      </c>
      <c r="H207" s="52">
        <v>1</v>
      </c>
      <c r="I207" s="52"/>
      <c r="J207" s="52"/>
      <c r="K207" s="52"/>
      <c r="L207" s="52"/>
      <c r="M207" s="54">
        <v>1.4</v>
      </c>
      <c r="N207" s="54">
        <v>1.68</v>
      </c>
      <c r="O207" s="54">
        <v>2.23</v>
      </c>
      <c r="P207" s="54">
        <v>2.39</v>
      </c>
      <c r="Q207" s="54">
        <v>2.57</v>
      </c>
      <c r="R207" s="48"/>
      <c r="S207" s="48">
        <f t="shared" si="172"/>
        <v>0</v>
      </c>
      <c r="T207" s="48"/>
      <c r="U207" s="48">
        <f t="shared" si="173"/>
        <v>0</v>
      </c>
      <c r="V207" s="48"/>
      <c r="W207" s="48">
        <f t="shared" si="174"/>
        <v>0</v>
      </c>
      <c r="X207" s="48">
        <f>25-4</f>
        <v>21</v>
      </c>
      <c r="Y207" s="48">
        <f t="shared" si="175"/>
        <v>680169</v>
      </c>
      <c r="Z207" s="48"/>
      <c r="AA207" s="48">
        <f t="shared" si="147"/>
        <v>0</v>
      </c>
      <c r="AB207" s="12">
        <f t="shared" si="176"/>
        <v>21</v>
      </c>
      <c r="AC207" s="12">
        <f t="shared" si="177"/>
        <v>680169</v>
      </c>
      <c r="AD207" s="3">
        <f>Y207/X207</f>
        <v>32389</v>
      </c>
    </row>
    <row r="208" spans="1:30" x14ac:dyDescent="0.25">
      <c r="A208" s="101">
        <v>24</v>
      </c>
      <c r="B208" s="38"/>
      <c r="C208" s="39" t="s">
        <v>46</v>
      </c>
      <c r="D208" s="54">
        <f t="shared" si="162"/>
        <v>18150.400000000001</v>
      </c>
      <c r="E208" s="54">
        <f t="shared" si="162"/>
        <v>18790</v>
      </c>
      <c r="F208" s="54">
        <v>18508</v>
      </c>
      <c r="G208" s="67">
        <v>1.44</v>
      </c>
      <c r="H208" s="52">
        <v>1</v>
      </c>
      <c r="I208" s="52"/>
      <c r="J208" s="52"/>
      <c r="K208" s="52"/>
      <c r="L208" s="52"/>
      <c r="M208" s="54">
        <v>1.4</v>
      </c>
      <c r="N208" s="54">
        <v>1.68</v>
      </c>
      <c r="O208" s="54">
        <v>2.23</v>
      </c>
      <c r="P208" s="54">
        <v>2.39</v>
      </c>
      <c r="Q208" s="54">
        <v>2.57</v>
      </c>
      <c r="R208" s="102">
        <f t="shared" ref="R208:Y208" si="178">SUM(R209:R212)</f>
        <v>0</v>
      </c>
      <c r="S208" s="102">
        <f t="shared" si="178"/>
        <v>0</v>
      </c>
      <c r="T208" s="102">
        <f t="shared" si="178"/>
        <v>0</v>
      </c>
      <c r="U208" s="102">
        <f t="shared" si="178"/>
        <v>0</v>
      </c>
      <c r="V208" s="102">
        <f t="shared" si="178"/>
        <v>0</v>
      </c>
      <c r="W208" s="102">
        <f t="shared" si="178"/>
        <v>0</v>
      </c>
      <c r="X208" s="102">
        <f t="shared" si="178"/>
        <v>0</v>
      </c>
      <c r="Y208" s="102">
        <f t="shared" si="178"/>
        <v>0</v>
      </c>
      <c r="Z208" s="102">
        <f t="shared" ref="Z208:AC208" si="179">SUM(Z209:Z212)</f>
        <v>2</v>
      </c>
      <c r="AA208" s="102">
        <f t="shared" si="179"/>
        <v>113065.07587199999</v>
      </c>
      <c r="AB208" s="102">
        <f t="shared" si="179"/>
        <v>2</v>
      </c>
      <c r="AC208" s="102">
        <f t="shared" si="179"/>
        <v>113065.07587199999</v>
      </c>
    </row>
    <row r="209" spans="1:29" ht="30.75" customHeight="1" x14ac:dyDescent="0.25">
      <c r="A209" s="13"/>
      <c r="B209" s="33">
        <v>172</v>
      </c>
      <c r="C209" s="34" t="s">
        <v>47</v>
      </c>
      <c r="D209" s="54">
        <f t="shared" si="162"/>
        <v>18150.400000000001</v>
      </c>
      <c r="E209" s="54">
        <f t="shared" si="162"/>
        <v>18790</v>
      </c>
      <c r="F209" s="54">
        <v>18508</v>
      </c>
      <c r="G209" s="51">
        <v>1.78</v>
      </c>
      <c r="H209" s="52">
        <v>1</v>
      </c>
      <c r="I209" s="52"/>
      <c r="J209" s="52"/>
      <c r="K209" s="52"/>
      <c r="L209" s="52"/>
      <c r="M209" s="54">
        <v>1.4</v>
      </c>
      <c r="N209" s="54">
        <v>1.68</v>
      </c>
      <c r="O209" s="54">
        <v>2.23</v>
      </c>
      <c r="P209" s="54">
        <v>2.39</v>
      </c>
      <c r="Q209" s="54">
        <v>2.57</v>
      </c>
      <c r="R209" s="48">
        <v>0</v>
      </c>
      <c r="S209" s="48">
        <f>(R209*$F209*$G209*$H209*$M209*S$11)</f>
        <v>0</v>
      </c>
      <c r="T209" s="48"/>
      <c r="U209" s="48">
        <f t="shared" ref="U209:U212" si="180">(T209*$F209*$G209*$H209*$M209*U$11)</f>
        <v>0</v>
      </c>
      <c r="V209" s="48"/>
      <c r="W209" s="48">
        <f t="shared" ref="W209:W212" si="181">(V209*$F209*$G209*$H209*$M209*W$11)</f>
        <v>0</v>
      </c>
      <c r="X209" s="48"/>
      <c r="Y209" s="48">
        <f t="shared" ref="Y209:Y212" si="182">(X209*$F209*$G209*$H209*$M209*Y$11)</f>
        <v>0</v>
      </c>
      <c r="Z209" s="48">
        <v>1</v>
      </c>
      <c r="AA209" s="48">
        <f t="shared" si="147"/>
        <v>58335.024652799992</v>
      </c>
      <c r="AB209" s="12">
        <f t="shared" ref="AB209:AB212" si="183">SUM(R209,T209,V209,X209,Z209)</f>
        <v>1</v>
      </c>
      <c r="AC209" s="12">
        <f t="shared" ref="AC209:AC212" si="184">SUM(S209,U209,W209,Y209,AA209)</f>
        <v>58335.024652799992</v>
      </c>
    </row>
    <row r="210" spans="1:29" ht="33" customHeight="1" x14ac:dyDescent="0.25">
      <c r="A210" s="13"/>
      <c r="B210" s="33">
        <v>173</v>
      </c>
      <c r="C210" s="34" t="s">
        <v>48</v>
      </c>
      <c r="D210" s="54">
        <f t="shared" ref="D210:E225" si="185">D209</f>
        <v>18150.400000000001</v>
      </c>
      <c r="E210" s="54">
        <f t="shared" si="185"/>
        <v>18790</v>
      </c>
      <c r="F210" s="54">
        <v>18508</v>
      </c>
      <c r="G210" s="51">
        <v>1.67</v>
      </c>
      <c r="H210" s="52">
        <v>1</v>
      </c>
      <c r="I210" s="52"/>
      <c r="J210" s="52"/>
      <c r="K210" s="52"/>
      <c r="L210" s="52"/>
      <c r="M210" s="54">
        <v>1.4</v>
      </c>
      <c r="N210" s="54">
        <v>1.68</v>
      </c>
      <c r="O210" s="54">
        <v>2.23</v>
      </c>
      <c r="P210" s="54">
        <v>2.39</v>
      </c>
      <c r="Q210" s="54">
        <v>2.57</v>
      </c>
      <c r="R210" s="48">
        <v>0</v>
      </c>
      <c r="S210" s="48">
        <f>(R210*$F210*$G210*$H210*$M210*S$11)</f>
        <v>0</v>
      </c>
      <c r="T210" s="48"/>
      <c r="U210" s="48">
        <f t="shared" si="180"/>
        <v>0</v>
      </c>
      <c r="V210" s="48"/>
      <c r="W210" s="48">
        <f t="shared" si="181"/>
        <v>0</v>
      </c>
      <c r="X210" s="48"/>
      <c r="Y210" s="48">
        <f t="shared" si="182"/>
        <v>0</v>
      </c>
      <c r="Z210" s="48">
        <v>1</v>
      </c>
      <c r="AA210" s="48">
        <f t="shared" si="147"/>
        <v>54730.051219199995</v>
      </c>
      <c r="AB210" s="12">
        <f t="shared" si="183"/>
        <v>1</v>
      </c>
      <c r="AC210" s="12">
        <f t="shared" si="184"/>
        <v>54730.051219199995</v>
      </c>
    </row>
    <row r="211" spans="1:29" x14ac:dyDescent="0.25">
      <c r="A211" s="13"/>
      <c r="B211" s="33">
        <v>174</v>
      </c>
      <c r="C211" s="34" t="s">
        <v>275</v>
      </c>
      <c r="D211" s="54">
        <f t="shared" si="185"/>
        <v>18150.400000000001</v>
      </c>
      <c r="E211" s="54">
        <f t="shared" si="185"/>
        <v>18790</v>
      </c>
      <c r="F211" s="54">
        <v>18508</v>
      </c>
      <c r="G211" s="51">
        <v>0.87</v>
      </c>
      <c r="H211" s="52">
        <v>1</v>
      </c>
      <c r="I211" s="52"/>
      <c r="J211" s="52"/>
      <c r="K211" s="52"/>
      <c r="L211" s="52"/>
      <c r="M211" s="54">
        <v>1.4</v>
      </c>
      <c r="N211" s="54">
        <v>1.68</v>
      </c>
      <c r="O211" s="54">
        <v>2.23</v>
      </c>
      <c r="P211" s="54">
        <v>2.39</v>
      </c>
      <c r="Q211" s="54">
        <v>2.57</v>
      </c>
      <c r="R211" s="48">
        <v>0</v>
      </c>
      <c r="S211" s="48">
        <f>(R211*$F211*$G211*$H211*$M211*S$11)</f>
        <v>0</v>
      </c>
      <c r="T211" s="48"/>
      <c r="U211" s="48">
        <f t="shared" si="180"/>
        <v>0</v>
      </c>
      <c r="V211" s="48"/>
      <c r="W211" s="48">
        <f t="shared" si="181"/>
        <v>0</v>
      </c>
      <c r="X211" s="48"/>
      <c r="Y211" s="48">
        <f t="shared" si="182"/>
        <v>0</v>
      </c>
      <c r="Z211" s="48"/>
      <c r="AA211" s="48">
        <f t="shared" si="147"/>
        <v>0</v>
      </c>
      <c r="AB211" s="12">
        <f t="shared" si="183"/>
        <v>0</v>
      </c>
      <c r="AC211" s="12">
        <f t="shared" si="184"/>
        <v>0</v>
      </c>
    </row>
    <row r="212" spans="1:29" x14ac:dyDescent="0.25">
      <c r="A212" s="13"/>
      <c r="B212" s="33">
        <v>175</v>
      </c>
      <c r="C212" s="34" t="s">
        <v>276</v>
      </c>
      <c r="D212" s="54">
        <f t="shared" si="185"/>
        <v>18150.400000000001</v>
      </c>
      <c r="E212" s="54">
        <f t="shared" si="185"/>
        <v>18790</v>
      </c>
      <c r="F212" s="54">
        <v>18508</v>
      </c>
      <c r="G212" s="51">
        <v>1.57</v>
      </c>
      <c r="H212" s="52">
        <v>1</v>
      </c>
      <c r="I212" s="52"/>
      <c r="J212" s="52"/>
      <c r="K212" s="52"/>
      <c r="L212" s="52"/>
      <c r="M212" s="54">
        <v>1.4</v>
      </c>
      <c r="N212" s="54">
        <v>1.68</v>
      </c>
      <c r="O212" s="54">
        <v>2.23</v>
      </c>
      <c r="P212" s="54">
        <v>2.39</v>
      </c>
      <c r="Q212" s="54">
        <v>2.57</v>
      </c>
      <c r="R212" s="48"/>
      <c r="S212" s="48">
        <f>(R212*$F212*$G212*$H212*$M212*S$11)</f>
        <v>0</v>
      </c>
      <c r="T212" s="48"/>
      <c r="U212" s="48">
        <f t="shared" si="180"/>
        <v>0</v>
      </c>
      <c r="V212" s="48"/>
      <c r="W212" s="48">
        <f t="shared" si="181"/>
        <v>0</v>
      </c>
      <c r="X212" s="48"/>
      <c r="Y212" s="48">
        <f t="shared" si="182"/>
        <v>0</v>
      </c>
      <c r="Z212" s="48"/>
      <c r="AA212" s="48">
        <f t="shared" si="147"/>
        <v>0</v>
      </c>
      <c r="AB212" s="12">
        <f t="shared" si="183"/>
        <v>0</v>
      </c>
      <c r="AC212" s="12">
        <f t="shared" si="184"/>
        <v>0</v>
      </c>
    </row>
    <row r="213" spans="1:29" x14ac:dyDescent="0.25">
      <c r="A213" s="101">
        <v>25</v>
      </c>
      <c r="B213" s="38"/>
      <c r="C213" s="39" t="s">
        <v>49</v>
      </c>
      <c r="D213" s="54">
        <f t="shared" si="185"/>
        <v>18150.400000000001</v>
      </c>
      <c r="E213" s="54">
        <f t="shared" si="185"/>
        <v>18790</v>
      </c>
      <c r="F213" s="54">
        <v>18508</v>
      </c>
      <c r="G213" s="67">
        <v>1.18</v>
      </c>
      <c r="H213" s="52">
        <v>1</v>
      </c>
      <c r="I213" s="52"/>
      <c r="J213" s="52"/>
      <c r="K213" s="52"/>
      <c r="L213" s="52"/>
      <c r="M213" s="54">
        <v>1.4</v>
      </c>
      <c r="N213" s="54">
        <v>1.68</v>
      </c>
      <c r="O213" s="54">
        <v>2.23</v>
      </c>
      <c r="P213" s="54">
        <v>2.39</v>
      </c>
      <c r="Q213" s="54">
        <v>2.57</v>
      </c>
      <c r="R213" s="102">
        <f t="shared" ref="R213:AC213" si="186">SUM(R214:R225)</f>
        <v>0</v>
      </c>
      <c r="S213" s="102">
        <f t="shared" si="186"/>
        <v>0</v>
      </c>
      <c r="T213" s="102">
        <f t="shared" si="186"/>
        <v>450</v>
      </c>
      <c r="U213" s="102">
        <f t="shared" si="186"/>
        <v>21786460.849999998</v>
      </c>
      <c r="V213" s="102">
        <f t="shared" si="186"/>
        <v>0</v>
      </c>
      <c r="W213" s="102">
        <f t="shared" si="186"/>
        <v>0</v>
      </c>
      <c r="X213" s="102">
        <f t="shared" si="186"/>
        <v>0</v>
      </c>
      <c r="Y213" s="102">
        <f t="shared" si="186"/>
        <v>0</v>
      </c>
      <c r="Z213" s="102">
        <f t="shared" si="186"/>
        <v>0</v>
      </c>
      <c r="AA213" s="102">
        <f t="shared" si="186"/>
        <v>0</v>
      </c>
      <c r="AB213" s="102">
        <f t="shared" si="186"/>
        <v>450</v>
      </c>
      <c r="AC213" s="102">
        <f t="shared" si="186"/>
        <v>21786460.849999998</v>
      </c>
    </row>
    <row r="214" spans="1:29" ht="30" x14ac:dyDescent="0.25">
      <c r="A214" s="13"/>
      <c r="B214" s="33">
        <v>176</v>
      </c>
      <c r="C214" s="34" t="s">
        <v>277</v>
      </c>
      <c r="D214" s="54">
        <f t="shared" si="185"/>
        <v>18150.400000000001</v>
      </c>
      <c r="E214" s="54">
        <f t="shared" si="185"/>
        <v>18790</v>
      </c>
      <c r="F214" s="54">
        <v>18508</v>
      </c>
      <c r="G214" s="51">
        <v>0.85</v>
      </c>
      <c r="H214" s="52">
        <v>1</v>
      </c>
      <c r="I214" s="52"/>
      <c r="J214" s="52"/>
      <c r="K214" s="52"/>
      <c r="L214" s="52"/>
      <c r="M214" s="54">
        <v>1.4</v>
      </c>
      <c r="N214" s="54">
        <v>1.68</v>
      </c>
      <c r="O214" s="54">
        <v>2.23</v>
      </c>
      <c r="P214" s="54">
        <v>2.39</v>
      </c>
      <c r="Q214" s="54">
        <v>2.57</v>
      </c>
      <c r="R214" s="48">
        <v>0</v>
      </c>
      <c r="S214" s="48">
        <f t="shared" ref="S214:S223" si="187">(R214*$F214*$G214*$H214*$M214*S$11)</f>
        <v>0</v>
      </c>
      <c r="T214" s="48"/>
      <c r="U214" s="48">
        <f t="shared" ref="U214:U222" si="188">(T214*$F214*$G214*$H214*$M214*U$11)</f>
        <v>0</v>
      </c>
      <c r="V214" s="48"/>
      <c r="W214" s="48">
        <f t="shared" ref="W214:W223" si="189">(V214*$F214*$G214*$H214*$M214*W$11)</f>
        <v>0</v>
      </c>
      <c r="X214" s="48"/>
      <c r="Y214" s="48">
        <f t="shared" ref="Y214:Y223" si="190">(X214*$F214*$G214*$H214*$M214*Y$11)</f>
        <v>0</v>
      </c>
      <c r="Z214" s="48"/>
      <c r="AA214" s="48">
        <f t="shared" si="147"/>
        <v>0</v>
      </c>
      <c r="AB214" s="12">
        <f t="shared" ref="AB214:AB225" si="191">SUM(R214,T214,V214,X214,Z214)</f>
        <v>0</v>
      </c>
      <c r="AC214" s="12">
        <f t="shared" ref="AC214:AC225" si="192">SUM(S214,U214,W214,Y214,AA214)</f>
        <v>0</v>
      </c>
    </row>
    <row r="215" spans="1:29" ht="32.25" customHeight="1" x14ac:dyDescent="0.25">
      <c r="A215" s="13"/>
      <c r="B215" s="33">
        <v>177</v>
      </c>
      <c r="C215" s="34" t="s">
        <v>278</v>
      </c>
      <c r="D215" s="54">
        <f t="shared" si="185"/>
        <v>18150.400000000001</v>
      </c>
      <c r="E215" s="54">
        <f t="shared" si="185"/>
        <v>18790</v>
      </c>
      <c r="F215" s="54">
        <v>18508</v>
      </c>
      <c r="G215" s="51">
        <v>1.32</v>
      </c>
      <c r="H215" s="52">
        <v>1</v>
      </c>
      <c r="I215" s="52"/>
      <c r="J215" s="52"/>
      <c r="K215" s="52"/>
      <c r="L215" s="52"/>
      <c r="M215" s="54">
        <v>1.4</v>
      </c>
      <c r="N215" s="54">
        <v>1.68</v>
      </c>
      <c r="O215" s="54">
        <v>2.23</v>
      </c>
      <c r="P215" s="54">
        <v>2.39</v>
      </c>
      <c r="Q215" s="54">
        <v>2.57</v>
      </c>
      <c r="R215" s="48">
        <v>0</v>
      </c>
      <c r="S215" s="48">
        <f t="shared" si="187"/>
        <v>0</v>
      </c>
      <c r="T215" s="48"/>
      <c r="U215" s="48">
        <f t="shared" si="188"/>
        <v>0</v>
      </c>
      <c r="V215" s="48"/>
      <c r="W215" s="48">
        <f t="shared" si="189"/>
        <v>0</v>
      </c>
      <c r="X215" s="48"/>
      <c r="Y215" s="48">
        <f t="shared" si="190"/>
        <v>0</v>
      </c>
      <c r="Z215" s="48"/>
      <c r="AA215" s="48">
        <f t="shared" si="147"/>
        <v>0</v>
      </c>
      <c r="AB215" s="12">
        <f t="shared" si="191"/>
        <v>0</v>
      </c>
      <c r="AC215" s="12">
        <f t="shared" si="192"/>
        <v>0</v>
      </c>
    </row>
    <row r="216" spans="1:29" ht="35.25" customHeight="1" x14ac:dyDescent="0.25">
      <c r="A216" s="13"/>
      <c r="B216" s="33">
        <v>178</v>
      </c>
      <c r="C216" s="34" t="s">
        <v>279</v>
      </c>
      <c r="D216" s="54">
        <f t="shared" si="185"/>
        <v>18150.400000000001</v>
      </c>
      <c r="E216" s="54">
        <f t="shared" si="185"/>
        <v>18790</v>
      </c>
      <c r="F216" s="54">
        <v>18508</v>
      </c>
      <c r="G216" s="51">
        <v>1.05</v>
      </c>
      <c r="H216" s="52">
        <v>1</v>
      </c>
      <c r="I216" s="52"/>
      <c r="J216" s="52"/>
      <c r="K216" s="52"/>
      <c r="L216" s="52"/>
      <c r="M216" s="54">
        <v>1.4</v>
      </c>
      <c r="N216" s="54">
        <v>1.68</v>
      </c>
      <c r="O216" s="54">
        <v>2.23</v>
      </c>
      <c r="P216" s="54">
        <v>2.39</v>
      </c>
      <c r="Q216" s="54">
        <v>2.57</v>
      </c>
      <c r="R216" s="48">
        <v>0</v>
      </c>
      <c r="S216" s="48">
        <f t="shared" si="187"/>
        <v>0</v>
      </c>
      <c r="T216" s="48"/>
      <c r="U216" s="48">
        <f t="shared" si="188"/>
        <v>0</v>
      </c>
      <c r="V216" s="48"/>
      <c r="W216" s="48">
        <f t="shared" si="189"/>
        <v>0</v>
      </c>
      <c r="X216" s="48"/>
      <c r="Y216" s="48">
        <f t="shared" si="190"/>
        <v>0</v>
      </c>
      <c r="Z216" s="48"/>
      <c r="AA216" s="48">
        <f t="shared" si="147"/>
        <v>0</v>
      </c>
      <c r="AB216" s="12">
        <f t="shared" si="191"/>
        <v>0</v>
      </c>
      <c r="AC216" s="12">
        <f t="shared" si="192"/>
        <v>0</v>
      </c>
    </row>
    <row r="217" spans="1:29" ht="36" customHeight="1" x14ac:dyDescent="0.25">
      <c r="A217" s="13"/>
      <c r="B217" s="33">
        <v>179</v>
      </c>
      <c r="C217" s="34" t="s">
        <v>50</v>
      </c>
      <c r="D217" s="54">
        <f t="shared" si="185"/>
        <v>18150.400000000001</v>
      </c>
      <c r="E217" s="54">
        <f t="shared" si="185"/>
        <v>18790</v>
      </c>
      <c r="F217" s="54">
        <v>18508</v>
      </c>
      <c r="G217" s="51">
        <v>1.01</v>
      </c>
      <c r="H217" s="52">
        <v>1</v>
      </c>
      <c r="I217" s="52"/>
      <c r="J217" s="52"/>
      <c r="K217" s="52"/>
      <c r="L217" s="52"/>
      <c r="M217" s="54">
        <v>1.4</v>
      </c>
      <c r="N217" s="54">
        <v>1.68</v>
      </c>
      <c r="O217" s="54">
        <v>2.23</v>
      </c>
      <c r="P217" s="54">
        <v>2.39</v>
      </c>
      <c r="Q217" s="54">
        <v>2.57</v>
      </c>
      <c r="R217" s="48"/>
      <c r="S217" s="48">
        <f t="shared" si="187"/>
        <v>0</v>
      </c>
      <c r="T217" s="48">
        <v>400</v>
      </c>
      <c r="U217" s="48">
        <f>(T217*$F217*$G217*$H217*$M217*U$11)</f>
        <v>13085155.999999998</v>
      </c>
      <c r="V217" s="48"/>
      <c r="W217" s="48">
        <f t="shared" si="189"/>
        <v>0</v>
      </c>
      <c r="X217" s="48"/>
      <c r="Y217" s="48">
        <f t="shared" si="190"/>
        <v>0</v>
      </c>
      <c r="Z217" s="48"/>
      <c r="AA217" s="48">
        <f t="shared" si="147"/>
        <v>0</v>
      </c>
      <c r="AB217" s="12">
        <f t="shared" si="191"/>
        <v>400</v>
      </c>
      <c r="AC217" s="12">
        <f t="shared" si="192"/>
        <v>13085155.999999998</v>
      </c>
    </row>
    <row r="218" spans="1:29" ht="30" x14ac:dyDescent="0.25">
      <c r="A218" s="13"/>
      <c r="B218" s="33">
        <v>180</v>
      </c>
      <c r="C218" s="34" t="s">
        <v>280</v>
      </c>
      <c r="D218" s="54">
        <f t="shared" si="185"/>
        <v>18150.400000000001</v>
      </c>
      <c r="E218" s="54">
        <f t="shared" si="185"/>
        <v>18790</v>
      </c>
      <c r="F218" s="54">
        <v>18508</v>
      </c>
      <c r="G218" s="51">
        <v>2.11</v>
      </c>
      <c r="H218" s="52">
        <v>1</v>
      </c>
      <c r="I218" s="52"/>
      <c r="J218" s="52"/>
      <c r="K218" s="52"/>
      <c r="L218" s="52"/>
      <c r="M218" s="54">
        <v>1.4</v>
      </c>
      <c r="N218" s="54">
        <v>1.68</v>
      </c>
      <c r="O218" s="54">
        <v>2.23</v>
      </c>
      <c r="P218" s="54">
        <v>2.39</v>
      </c>
      <c r="Q218" s="54">
        <v>2.57</v>
      </c>
      <c r="R218" s="48"/>
      <c r="S218" s="48">
        <f t="shared" si="187"/>
        <v>0</v>
      </c>
      <c r="T218" s="48"/>
      <c r="U218" s="48">
        <f t="shared" si="188"/>
        <v>0</v>
      </c>
      <c r="V218" s="48"/>
      <c r="W218" s="48">
        <f t="shared" si="189"/>
        <v>0</v>
      </c>
      <c r="X218" s="48"/>
      <c r="Y218" s="48">
        <f t="shared" si="190"/>
        <v>0</v>
      </c>
      <c r="Z218" s="48"/>
      <c r="AA218" s="48">
        <f t="shared" si="147"/>
        <v>0</v>
      </c>
      <c r="AB218" s="12">
        <f t="shared" si="191"/>
        <v>0</v>
      </c>
      <c r="AC218" s="12">
        <f t="shared" si="192"/>
        <v>0</v>
      </c>
    </row>
    <row r="219" spans="1:29" ht="30" x14ac:dyDescent="0.25">
      <c r="A219" s="13"/>
      <c r="B219" s="33">
        <v>181</v>
      </c>
      <c r="C219" s="34" t="s">
        <v>281</v>
      </c>
      <c r="D219" s="54">
        <f t="shared" si="185"/>
        <v>18150.400000000001</v>
      </c>
      <c r="E219" s="54">
        <f t="shared" si="185"/>
        <v>18790</v>
      </c>
      <c r="F219" s="54">
        <v>18508</v>
      </c>
      <c r="G219" s="51">
        <v>3.97</v>
      </c>
      <c r="H219" s="52">
        <v>1</v>
      </c>
      <c r="I219" s="52"/>
      <c r="J219" s="52"/>
      <c r="K219" s="52"/>
      <c r="L219" s="52"/>
      <c r="M219" s="54">
        <v>1.4</v>
      </c>
      <c r="N219" s="54">
        <v>1.68</v>
      </c>
      <c r="O219" s="54">
        <v>2.23</v>
      </c>
      <c r="P219" s="54">
        <v>2.39</v>
      </c>
      <c r="Q219" s="54">
        <v>2.57</v>
      </c>
      <c r="R219" s="48"/>
      <c r="S219" s="48">
        <f t="shared" si="187"/>
        <v>0</v>
      </c>
      <c r="T219" s="48"/>
      <c r="U219" s="48">
        <f t="shared" si="188"/>
        <v>0</v>
      </c>
      <c r="V219" s="48"/>
      <c r="W219" s="48">
        <f t="shared" si="189"/>
        <v>0</v>
      </c>
      <c r="X219" s="48"/>
      <c r="Y219" s="48">
        <f t="shared" si="190"/>
        <v>0</v>
      </c>
      <c r="Z219" s="48"/>
      <c r="AA219" s="48">
        <f t="shared" si="147"/>
        <v>0</v>
      </c>
      <c r="AB219" s="12">
        <f t="shared" si="191"/>
        <v>0</v>
      </c>
      <c r="AC219" s="12">
        <f t="shared" si="192"/>
        <v>0</v>
      </c>
    </row>
    <row r="220" spans="1:29" ht="30" x14ac:dyDescent="0.25">
      <c r="A220" s="13"/>
      <c r="B220" s="33">
        <v>182</v>
      </c>
      <c r="C220" s="34" t="s">
        <v>282</v>
      </c>
      <c r="D220" s="54">
        <f t="shared" si="185"/>
        <v>18150.400000000001</v>
      </c>
      <c r="E220" s="54">
        <f t="shared" si="185"/>
        <v>18790</v>
      </c>
      <c r="F220" s="54">
        <v>18508</v>
      </c>
      <c r="G220" s="51">
        <v>4.3099999999999996</v>
      </c>
      <c r="H220" s="52">
        <v>1</v>
      </c>
      <c r="I220" s="52"/>
      <c r="J220" s="52"/>
      <c r="K220" s="52"/>
      <c r="L220" s="52"/>
      <c r="M220" s="54">
        <v>1.4</v>
      </c>
      <c r="N220" s="54">
        <v>1.68</v>
      </c>
      <c r="O220" s="54">
        <v>2.23</v>
      </c>
      <c r="P220" s="54">
        <v>2.39</v>
      </c>
      <c r="Q220" s="54">
        <v>2.57</v>
      </c>
      <c r="R220" s="48"/>
      <c r="S220" s="48">
        <f t="shared" si="187"/>
        <v>0</v>
      </c>
      <c r="T220" s="48"/>
      <c r="U220" s="48">
        <f t="shared" si="188"/>
        <v>0</v>
      </c>
      <c r="V220" s="48"/>
      <c r="W220" s="48">
        <f t="shared" si="189"/>
        <v>0</v>
      </c>
      <c r="X220" s="48"/>
      <c r="Y220" s="48">
        <f t="shared" si="190"/>
        <v>0</v>
      </c>
      <c r="Z220" s="48"/>
      <c r="AA220" s="48">
        <f t="shared" si="147"/>
        <v>0</v>
      </c>
      <c r="AB220" s="12">
        <f t="shared" si="191"/>
        <v>0</v>
      </c>
      <c r="AC220" s="12">
        <f t="shared" si="192"/>
        <v>0</v>
      </c>
    </row>
    <row r="221" spans="1:29" ht="27.75" customHeight="1" x14ac:dyDescent="0.25">
      <c r="A221" s="13"/>
      <c r="B221" s="33">
        <v>183</v>
      </c>
      <c r="C221" s="34" t="s">
        <v>283</v>
      </c>
      <c r="D221" s="54">
        <f t="shared" si="185"/>
        <v>18150.400000000001</v>
      </c>
      <c r="E221" s="54">
        <f t="shared" si="185"/>
        <v>18790</v>
      </c>
      <c r="F221" s="54">
        <v>18508</v>
      </c>
      <c r="G221" s="51">
        <v>1.2</v>
      </c>
      <c r="H221" s="52">
        <v>1</v>
      </c>
      <c r="I221" s="52"/>
      <c r="J221" s="52"/>
      <c r="K221" s="52"/>
      <c r="L221" s="52"/>
      <c r="M221" s="54">
        <v>1.4</v>
      </c>
      <c r="N221" s="54">
        <v>1.68</v>
      </c>
      <c r="O221" s="54">
        <v>2.23</v>
      </c>
      <c r="P221" s="54">
        <v>2.39</v>
      </c>
      <c r="Q221" s="54">
        <v>2.57</v>
      </c>
      <c r="R221" s="48"/>
      <c r="S221" s="48">
        <f t="shared" si="187"/>
        <v>0</v>
      </c>
      <c r="T221" s="48"/>
      <c r="U221" s="48">
        <f t="shared" si="188"/>
        <v>0</v>
      </c>
      <c r="V221" s="48"/>
      <c r="W221" s="48">
        <f t="shared" si="189"/>
        <v>0</v>
      </c>
      <c r="X221" s="48"/>
      <c r="Y221" s="48">
        <f t="shared" si="190"/>
        <v>0</v>
      </c>
      <c r="Z221" s="48"/>
      <c r="AA221" s="48">
        <f t="shared" si="147"/>
        <v>0</v>
      </c>
      <c r="AB221" s="12">
        <f t="shared" si="191"/>
        <v>0</v>
      </c>
      <c r="AC221" s="12">
        <f t="shared" si="192"/>
        <v>0</v>
      </c>
    </row>
    <row r="222" spans="1:29" ht="24.75" customHeight="1" x14ac:dyDescent="0.25">
      <c r="A222" s="13"/>
      <c r="B222" s="33">
        <v>184</v>
      </c>
      <c r="C222" s="34" t="s">
        <v>284</v>
      </c>
      <c r="D222" s="54">
        <f t="shared" si="185"/>
        <v>18150.400000000001</v>
      </c>
      <c r="E222" s="54">
        <f t="shared" si="185"/>
        <v>18790</v>
      </c>
      <c r="F222" s="54">
        <v>18508</v>
      </c>
      <c r="G222" s="51">
        <v>2.37</v>
      </c>
      <c r="H222" s="52">
        <v>1</v>
      </c>
      <c r="I222" s="52"/>
      <c r="J222" s="52"/>
      <c r="K222" s="52"/>
      <c r="L222" s="52"/>
      <c r="M222" s="54">
        <v>1.4</v>
      </c>
      <c r="N222" s="54">
        <v>1.68</v>
      </c>
      <c r="O222" s="54">
        <v>2.23</v>
      </c>
      <c r="P222" s="54">
        <v>2.39</v>
      </c>
      <c r="Q222" s="54">
        <v>2.57</v>
      </c>
      <c r="R222" s="48"/>
      <c r="S222" s="48">
        <f t="shared" si="187"/>
        <v>0</v>
      </c>
      <c r="T222" s="48"/>
      <c r="U222" s="48">
        <f t="shared" si="188"/>
        <v>0</v>
      </c>
      <c r="V222" s="48"/>
      <c r="W222" s="48">
        <f t="shared" si="189"/>
        <v>0</v>
      </c>
      <c r="X222" s="48"/>
      <c r="Y222" s="48">
        <f t="shared" si="190"/>
        <v>0</v>
      </c>
      <c r="Z222" s="48"/>
      <c r="AA222" s="48">
        <f t="shared" si="147"/>
        <v>0</v>
      </c>
      <c r="AB222" s="12">
        <f t="shared" si="191"/>
        <v>0</v>
      </c>
      <c r="AC222" s="12">
        <f t="shared" si="192"/>
        <v>0</v>
      </c>
    </row>
    <row r="223" spans="1:29" ht="26.25" customHeight="1" x14ac:dyDescent="0.25">
      <c r="A223" s="13"/>
      <c r="B223" s="33">
        <v>185</v>
      </c>
      <c r="C223" s="34" t="s">
        <v>51</v>
      </c>
      <c r="D223" s="54">
        <f t="shared" si="185"/>
        <v>18150.400000000001</v>
      </c>
      <c r="E223" s="54">
        <f t="shared" si="185"/>
        <v>18790</v>
      </c>
      <c r="F223" s="54">
        <v>18508</v>
      </c>
      <c r="G223" s="51">
        <v>4.13</v>
      </c>
      <c r="H223" s="52">
        <v>1</v>
      </c>
      <c r="I223" s="52"/>
      <c r="J223" s="52"/>
      <c r="K223" s="52"/>
      <c r="L223" s="52"/>
      <c r="M223" s="54">
        <v>1.4</v>
      </c>
      <c r="N223" s="54">
        <v>1.68</v>
      </c>
      <c r="O223" s="54">
        <v>2.23</v>
      </c>
      <c r="P223" s="54">
        <v>2.39</v>
      </c>
      <c r="Q223" s="54">
        <v>2.57</v>
      </c>
      <c r="R223" s="48"/>
      <c r="S223" s="48">
        <f t="shared" si="187"/>
        <v>0</v>
      </c>
      <c r="T223" s="48">
        <v>5</v>
      </c>
      <c r="U223" s="48">
        <f>(T223*$F223*$G223*$H223*$M223*U$11)</f>
        <v>668832.85000000009</v>
      </c>
      <c r="V223" s="48"/>
      <c r="W223" s="48">
        <f t="shared" si="189"/>
        <v>0</v>
      </c>
      <c r="X223" s="48"/>
      <c r="Y223" s="48">
        <f t="shared" si="190"/>
        <v>0</v>
      </c>
      <c r="Z223" s="48"/>
      <c r="AA223" s="48">
        <f t="shared" si="147"/>
        <v>0</v>
      </c>
      <c r="AB223" s="12">
        <f t="shared" si="191"/>
        <v>5</v>
      </c>
      <c r="AC223" s="12">
        <f t="shared" si="192"/>
        <v>668832.85000000009</v>
      </c>
    </row>
    <row r="224" spans="1:29" ht="26.25" customHeight="1" x14ac:dyDescent="0.25">
      <c r="A224" s="13"/>
      <c r="B224" s="33">
        <v>186</v>
      </c>
      <c r="C224" s="34" t="s">
        <v>52</v>
      </c>
      <c r="D224" s="54">
        <f t="shared" si="185"/>
        <v>18150.400000000001</v>
      </c>
      <c r="E224" s="54">
        <f t="shared" si="185"/>
        <v>18790</v>
      </c>
      <c r="F224" s="54">
        <v>18508</v>
      </c>
      <c r="G224" s="51">
        <v>6.08</v>
      </c>
      <c r="H224" s="52">
        <v>1</v>
      </c>
      <c r="I224" s="52"/>
      <c r="J224" s="52"/>
      <c r="K224" s="52"/>
      <c r="L224" s="52"/>
      <c r="M224" s="54">
        <v>1.4</v>
      </c>
      <c r="N224" s="54">
        <v>1.68</v>
      </c>
      <c r="O224" s="54">
        <v>2.23</v>
      </c>
      <c r="P224" s="54">
        <v>2.39</v>
      </c>
      <c r="Q224" s="54">
        <v>2.57</v>
      </c>
      <c r="R224" s="48"/>
      <c r="S224" s="48">
        <f>(R224*$F224*$G224*$H224*$M224)</f>
        <v>0</v>
      </c>
      <c r="T224" s="48">
        <v>10</v>
      </c>
      <c r="U224" s="48">
        <f>ROUND((T224*$F224*$G224*$H224*$M224),2)</f>
        <v>1575400.96</v>
      </c>
      <c r="V224" s="48"/>
      <c r="W224" s="48">
        <f t="shared" ref="W224:W225" si="193">(V224*$F224*$G224*$H224*$M224)</f>
        <v>0</v>
      </c>
      <c r="X224" s="48"/>
      <c r="Y224" s="48">
        <f t="shared" ref="Y224:Y225" si="194">(X224*$F224*$G224*$H224*$M224)</f>
        <v>0</v>
      </c>
      <c r="Z224" s="48"/>
      <c r="AA224" s="48">
        <f t="shared" ref="AA224:AA225" si="195">(Z224*$F224*$G224*$H224*$N224)</f>
        <v>0</v>
      </c>
      <c r="AB224" s="12">
        <f t="shared" si="191"/>
        <v>10</v>
      </c>
      <c r="AC224" s="12">
        <f t="shared" si="192"/>
        <v>1575400.96</v>
      </c>
    </row>
    <row r="225" spans="1:29" ht="26.25" customHeight="1" x14ac:dyDescent="0.25">
      <c r="A225" s="13"/>
      <c r="B225" s="33">
        <v>187</v>
      </c>
      <c r="C225" s="34" t="s">
        <v>53</v>
      </c>
      <c r="D225" s="54">
        <f t="shared" si="185"/>
        <v>18150.400000000001</v>
      </c>
      <c r="E225" s="54">
        <f t="shared" si="185"/>
        <v>18790</v>
      </c>
      <c r="F225" s="54">
        <v>18508</v>
      </c>
      <c r="G225" s="51">
        <v>7.12</v>
      </c>
      <c r="H225" s="52">
        <v>1</v>
      </c>
      <c r="I225" s="52"/>
      <c r="J225" s="52"/>
      <c r="K225" s="52"/>
      <c r="L225" s="52"/>
      <c r="M225" s="54">
        <v>1.4</v>
      </c>
      <c r="N225" s="54">
        <v>1.68</v>
      </c>
      <c r="O225" s="54">
        <v>2.23</v>
      </c>
      <c r="P225" s="54">
        <v>2.39</v>
      </c>
      <c r="Q225" s="54">
        <v>2.57</v>
      </c>
      <c r="R225" s="48"/>
      <c r="S225" s="48">
        <f>(R225*$F225*$G225*$H225*$M225)</f>
        <v>0</v>
      </c>
      <c r="T225" s="48">
        <v>35</v>
      </c>
      <c r="U225" s="48">
        <f>ROUND((T225*$F225*$G225*$H225*$M225),2)</f>
        <v>6457071.04</v>
      </c>
      <c r="V225" s="48"/>
      <c r="W225" s="48">
        <f t="shared" si="193"/>
        <v>0</v>
      </c>
      <c r="X225" s="48"/>
      <c r="Y225" s="48">
        <f t="shared" si="194"/>
        <v>0</v>
      </c>
      <c r="Z225" s="48"/>
      <c r="AA225" s="48">
        <f t="shared" si="195"/>
        <v>0</v>
      </c>
      <c r="AB225" s="12">
        <f t="shared" si="191"/>
        <v>35</v>
      </c>
      <c r="AC225" s="12">
        <f t="shared" si="192"/>
        <v>6457071.04</v>
      </c>
    </row>
    <row r="226" spans="1:29" x14ac:dyDescent="0.25">
      <c r="A226" s="101">
        <v>26</v>
      </c>
      <c r="B226" s="40"/>
      <c r="C226" s="39" t="s">
        <v>285</v>
      </c>
      <c r="D226" s="54">
        <f t="shared" ref="D226:E241" si="196">D225</f>
        <v>18150.400000000001</v>
      </c>
      <c r="E226" s="54">
        <f t="shared" si="196"/>
        <v>18790</v>
      </c>
      <c r="F226" s="54">
        <v>18508</v>
      </c>
      <c r="G226" s="53">
        <v>0.79</v>
      </c>
      <c r="H226" s="52">
        <v>1</v>
      </c>
      <c r="I226" s="52"/>
      <c r="J226" s="52"/>
      <c r="K226" s="52"/>
      <c r="L226" s="52"/>
      <c r="M226" s="54">
        <v>1.4</v>
      </c>
      <c r="N226" s="54">
        <v>1.68</v>
      </c>
      <c r="O226" s="54">
        <v>2.23</v>
      </c>
      <c r="P226" s="54">
        <v>2.39</v>
      </c>
      <c r="Q226" s="54">
        <v>2.57</v>
      </c>
      <c r="R226" s="102">
        <f t="shared" ref="R226:AC226" si="197">R227</f>
        <v>0</v>
      </c>
      <c r="S226" s="102">
        <f t="shared" si="197"/>
        <v>0</v>
      </c>
      <c r="T226" s="102">
        <f t="shared" si="197"/>
        <v>0</v>
      </c>
      <c r="U226" s="102">
        <f t="shared" si="197"/>
        <v>0</v>
      </c>
      <c r="V226" s="102">
        <f t="shared" si="197"/>
        <v>0</v>
      </c>
      <c r="W226" s="102">
        <f t="shared" si="197"/>
        <v>0</v>
      </c>
      <c r="X226" s="102">
        <f t="shared" si="197"/>
        <v>0</v>
      </c>
      <c r="Y226" s="102">
        <f t="shared" si="197"/>
        <v>0</v>
      </c>
      <c r="Z226" s="102">
        <f t="shared" si="197"/>
        <v>0</v>
      </c>
      <c r="AA226" s="102">
        <f t="shared" si="197"/>
        <v>0</v>
      </c>
      <c r="AB226" s="102">
        <f t="shared" si="197"/>
        <v>0</v>
      </c>
      <c r="AC226" s="102">
        <f t="shared" si="197"/>
        <v>0</v>
      </c>
    </row>
    <row r="227" spans="1:29" ht="45" x14ac:dyDescent="0.25">
      <c r="A227" s="13"/>
      <c r="B227" s="33">
        <v>188</v>
      </c>
      <c r="C227" s="73" t="s">
        <v>286</v>
      </c>
      <c r="D227" s="54">
        <f t="shared" si="196"/>
        <v>18150.400000000001</v>
      </c>
      <c r="E227" s="54">
        <f t="shared" si="196"/>
        <v>18790</v>
      </c>
      <c r="F227" s="54">
        <v>18508</v>
      </c>
      <c r="G227" s="51">
        <v>0.79</v>
      </c>
      <c r="H227" s="52">
        <v>1</v>
      </c>
      <c r="I227" s="52"/>
      <c r="J227" s="52"/>
      <c r="K227" s="52"/>
      <c r="L227" s="52"/>
      <c r="M227" s="54">
        <v>1.4</v>
      </c>
      <c r="N227" s="54">
        <v>1.68</v>
      </c>
      <c r="O227" s="54">
        <v>2.23</v>
      </c>
      <c r="P227" s="54">
        <v>2.39</v>
      </c>
      <c r="Q227" s="54">
        <v>2.57</v>
      </c>
      <c r="R227" s="48"/>
      <c r="S227" s="48">
        <f>(R227*$F227*$G227*$H227*$M227*S$11)</f>
        <v>0</v>
      </c>
      <c r="T227" s="48"/>
      <c r="U227" s="48">
        <f>(T227*$F227*$G227*$H227*$M227*U$11)</f>
        <v>0</v>
      </c>
      <c r="V227" s="48"/>
      <c r="W227" s="48">
        <f t="shared" ref="W227" si="198">(V227*$F227*$G227*$H227*$M227*W$11)</f>
        <v>0</v>
      </c>
      <c r="X227" s="50"/>
      <c r="Y227" s="48">
        <f>(X227*$F227*$G227*$H227*$M227*Y$11)</f>
        <v>0</v>
      </c>
      <c r="Z227" s="48"/>
      <c r="AA227" s="48">
        <f t="shared" si="147"/>
        <v>0</v>
      </c>
      <c r="AB227" s="12">
        <f>SUM(R227,T227,V227,X227,Z227)</f>
        <v>0</v>
      </c>
      <c r="AC227" s="12">
        <f>SUM(S227,U227,W227,Y227,AA227)</f>
        <v>0</v>
      </c>
    </row>
    <row r="228" spans="1:29" x14ac:dyDescent="0.25">
      <c r="A228" s="101">
        <v>27</v>
      </c>
      <c r="B228" s="40"/>
      <c r="C228" s="39" t="s">
        <v>54</v>
      </c>
      <c r="D228" s="54">
        <f t="shared" si="196"/>
        <v>18150.400000000001</v>
      </c>
      <c r="E228" s="54">
        <f t="shared" si="196"/>
        <v>18790</v>
      </c>
      <c r="F228" s="54">
        <v>18508</v>
      </c>
      <c r="G228" s="53">
        <v>0.77</v>
      </c>
      <c r="H228" s="52">
        <v>1</v>
      </c>
      <c r="I228" s="52"/>
      <c r="J228" s="52"/>
      <c r="K228" s="52"/>
      <c r="L228" s="52"/>
      <c r="M228" s="54">
        <v>1.4</v>
      </c>
      <c r="N228" s="54">
        <v>1.68</v>
      </c>
      <c r="O228" s="54">
        <v>2.23</v>
      </c>
      <c r="P228" s="54">
        <v>2.39</v>
      </c>
      <c r="Q228" s="54">
        <v>2.57</v>
      </c>
      <c r="R228" s="102">
        <f t="shared" ref="R228:AC228" si="199">SUM(R229:R244)</f>
        <v>0</v>
      </c>
      <c r="S228" s="102">
        <f t="shared" si="199"/>
        <v>0</v>
      </c>
      <c r="T228" s="102">
        <f t="shared" si="199"/>
        <v>180</v>
      </c>
      <c r="U228" s="102">
        <f t="shared" si="199"/>
        <v>13875447.6</v>
      </c>
      <c r="V228" s="102">
        <f t="shared" si="199"/>
        <v>0</v>
      </c>
      <c r="W228" s="102">
        <f t="shared" si="199"/>
        <v>0</v>
      </c>
      <c r="X228" s="102">
        <f t="shared" si="199"/>
        <v>0</v>
      </c>
      <c r="Y228" s="102">
        <f t="shared" si="199"/>
        <v>0</v>
      </c>
      <c r="Z228" s="102">
        <f t="shared" si="199"/>
        <v>70</v>
      </c>
      <c r="AA228" s="102">
        <f t="shared" si="199"/>
        <v>1609435.0102655999</v>
      </c>
      <c r="AB228" s="102">
        <f t="shared" si="199"/>
        <v>250</v>
      </c>
      <c r="AC228" s="102">
        <f t="shared" si="199"/>
        <v>15484882.6102656</v>
      </c>
    </row>
    <row r="229" spans="1:29" ht="30" x14ac:dyDescent="0.25">
      <c r="A229" s="13"/>
      <c r="B229" s="33">
        <v>189</v>
      </c>
      <c r="C229" s="34" t="s">
        <v>55</v>
      </c>
      <c r="D229" s="54">
        <f t="shared" si="196"/>
        <v>18150.400000000001</v>
      </c>
      <c r="E229" s="54">
        <f t="shared" si="196"/>
        <v>18790</v>
      </c>
      <c r="F229" s="54">
        <v>18508</v>
      </c>
      <c r="G229" s="54">
        <v>0.74</v>
      </c>
      <c r="H229" s="52">
        <v>1</v>
      </c>
      <c r="I229" s="52"/>
      <c r="J229" s="52"/>
      <c r="K229" s="52"/>
      <c r="L229" s="52"/>
      <c r="M229" s="54">
        <v>1.4</v>
      </c>
      <c r="N229" s="54">
        <v>1.68</v>
      </c>
      <c r="O229" s="54">
        <v>2.23</v>
      </c>
      <c r="P229" s="54">
        <v>2.39</v>
      </c>
      <c r="Q229" s="54">
        <v>2.57</v>
      </c>
      <c r="R229" s="48">
        <v>0</v>
      </c>
      <c r="S229" s="48">
        <f>(R229*$F229*$G229*$H229*$M229)</f>
        <v>0</v>
      </c>
      <c r="T229" s="48"/>
      <c r="U229" s="48">
        <f>(T229*$F229*$G229*$H229*$M229)</f>
        <v>0</v>
      </c>
      <c r="V229" s="48"/>
      <c r="W229" s="48">
        <f>(V229*$F229*$G229*$H229*$M229)</f>
        <v>0</v>
      </c>
      <c r="X229" s="48"/>
      <c r="Y229" s="48">
        <f>(X229*$F229*$G229*$H229*$M229)</f>
        <v>0</v>
      </c>
      <c r="Z229" s="48">
        <v>2</v>
      </c>
      <c r="AA229" s="48">
        <f>(Z229*$F229*$G229*$H229*$N229)</f>
        <v>46018.2912</v>
      </c>
      <c r="AB229" s="12">
        <f t="shared" ref="AB229:AB244" si="200">SUM(R229,T229,V229,X229,Z229)</f>
        <v>2</v>
      </c>
      <c r="AC229" s="12">
        <f t="shared" ref="AC229:AC244" si="201">SUM(S229,U229,W229,Y229,AA229)</f>
        <v>46018.2912</v>
      </c>
    </row>
    <row r="230" spans="1:29" ht="45" x14ac:dyDescent="0.25">
      <c r="A230" s="13"/>
      <c r="B230" s="33">
        <v>190</v>
      </c>
      <c r="C230" s="34" t="s">
        <v>287</v>
      </c>
      <c r="D230" s="54">
        <f t="shared" si="196"/>
        <v>18150.400000000001</v>
      </c>
      <c r="E230" s="54">
        <f t="shared" si="196"/>
        <v>18790</v>
      </c>
      <c r="F230" s="54">
        <v>18508</v>
      </c>
      <c r="G230" s="51">
        <v>0.69</v>
      </c>
      <c r="H230" s="52">
        <v>1</v>
      </c>
      <c r="I230" s="52"/>
      <c r="J230" s="52"/>
      <c r="K230" s="52"/>
      <c r="L230" s="52"/>
      <c r="M230" s="54">
        <v>1.4</v>
      </c>
      <c r="N230" s="54">
        <v>1.68</v>
      </c>
      <c r="O230" s="54">
        <v>2.23</v>
      </c>
      <c r="P230" s="54">
        <v>2.39</v>
      </c>
      <c r="Q230" s="54">
        <v>2.57</v>
      </c>
      <c r="R230" s="48">
        <v>0</v>
      </c>
      <c r="S230" s="48">
        <f>(R230*$F230*$G230*$H230*$M230*S$11)</f>
        <v>0</v>
      </c>
      <c r="T230" s="48"/>
      <c r="U230" s="48">
        <f>(T230*$F230*$G230*$H230*$M230*U$11)</f>
        <v>0</v>
      </c>
      <c r="V230" s="48"/>
      <c r="W230" s="48">
        <f t="shared" ref="W230:W244" si="202">(V230*$F230*$G230*$H230*$M230*W$11)</f>
        <v>0</v>
      </c>
      <c r="X230" s="48"/>
      <c r="Y230" s="48">
        <f>(X230*$F230*$G230*$H230*$M230*Y$11)</f>
        <v>0</v>
      </c>
      <c r="Z230" s="48"/>
      <c r="AA230" s="48">
        <f t="shared" si="147"/>
        <v>0</v>
      </c>
      <c r="AB230" s="12">
        <f t="shared" si="200"/>
        <v>0</v>
      </c>
      <c r="AC230" s="12">
        <f t="shared" si="201"/>
        <v>0</v>
      </c>
    </row>
    <row r="231" spans="1:29" ht="36" customHeight="1" x14ac:dyDescent="0.25">
      <c r="A231" s="13"/>
      <c r="B231" s="33">
        <v>191</v>
      </c>
      <c r="C231" s="34" t="s">
        <v>56</v>
      </c>
      <c r="D231" s="54">
        <f t="shared" si="196"/>
        <v>18150.400000000001</v>
      </c>
      <c r="E231" s="54">
        <f t="shared" si="196"/>
        <v>18790</v>
      </c>
      <c r="F231" s="54">
        <v>18508</v>
      </c>
      <c r="G231" s="51">
        <v>0.72</v>
      </c>
      <c r="H231" s="52">
        <v>1</v>
      </c>
      <c r="I231" s="52"/>
      <c r="J231" s="52"/>
      <c r="K231" s="52"/>
      <c r="L231" s="52"/>
      <c r="M231" s="54">
        <v>1.4</v>
      </c>
      <c r="N231" s="54">
        <v>1.68</v>
      </c>
      <c r="O231" s="54">
        <v>2.23</v>
      </c>
      <c r="P231" s="54">
        <v>2.39</v>
      </c>
      <c r="Q231" s="54">
        <v>2.57</v>
      </c>
      <c r="R231" s="48">
        <v>0</v>
      </c>
      <c r="S231" s="48">
        <f>(R231*$F231*$G231*$H231*$M231)</f>
        <v>0</v>
      </c>
      <c r="T231" s="48"/>
      <c r="U231" s="48">
        <f>(T231*$F231*$G231*$H231*$M231)</f>
        <v>0</v>
      </c>
      <c r="V231" s="48"/>
      <c r="W231" s="48">
        <f>(V231*$F231*$G231*$H231*$M231)</f>
        <v>0</v>
      </c>
      <c r="X231" s="48"/>
      <c r="Y231" s="48">
        <f>(X231*$F231*$G231*$H231*$M231)</f>
        <v>0</v>
      </c>
      <c r="Z231" s="48">
        <v>5</v>
      </c>
      <c r="AA231" s="48">
        <f>(Z231*$F231*$G231*$H231*$N231)</f>
        <v>111936.38400000001</v>
      </c>
      <c r="AB231" s="12">
        <f t="shared" si="200"/>
        <v>5</v>
      </c>
      <c r="AC231" s="12">
        <f t="shared" si="201"/>
        <v>111936.38400000001</v>
      </c>
    </row>
    <row r="232" spans="1:29" x14ac:dyDescent="0.25">
      <c r="A232" s="13"/>
      <c r="B232" s="33">
        <v>192</v>
      </c>
      <c r="C232" s="34" t="s">
        <v>57</v>
      </c>
      <c r="D232" s="54">
        <f t="shared" si="196"/>
        <v>18150.400000000001</v>
      </c>
      <c r="E232" s="54">
        <f t="shared" si="196"/>
        <v>18790</v>
      </c>
      <c r="F232" s="54">
        <v>18508</v>
      </c>
      <c r="G232" s="51">
        <v>0.59</v>
      </c>
      <c r="H232" s="52">
        <v>1</v>
      </c>
      <c r="I232" s="52"/>
      <c r="J232" s="52"/>
      <c r="K232" s="52"/>
      <c r="L232" s="52"/>
      <c r="M232" s="54">
        <v>1.4</v>
      </c>
      <c r="N232" s="54">
        <v>1.68</v>
      </c>
      <c r="O232" s="54">
        <v>2.23</v>
      </c>
      <c r="P232" s="54">
        <v>2.39</v>
      </c>
      <c r="Q232" s="54">
        <v>2.57</v>
      </c>
      <c r="R232" s="48">
        <v>0</v>
      </c>
      <c r="S232" s="48">
        <f>(R232*$F232*$G232*$H232*$M232*S$11)</f>
        <v>0</v>
      </c>
      <c r="T232" s="48"/>
      <c r="U232" s="48">
        <f>(T232*$F232*$G232*$H232*$M232*U$11)</f>
        <v>0</v>
      </c>
      <c r="V232" s="48"/>
      <c r="W232" s="48">
        <f t="shared" si="202"/>
        <v>0</v>
      </c>
      <c r="X232" s="48"/>
      <c r="Y232" s="48">
        <f>(X232*$F232*$G232*$H232*$M232*Y$11)</f>
        <v>0</v>
      </c>
      <c r="Z232" s="48">
        <v>5</v>
      </c>
      <c r="AA232" s="48">
        <f t="shared" si="147"/>
        <v>96678.832992000011</v>
      </c>
      <c r="AB232" s="12">
        <f t="shared" si="200"/>
        <v>5</v>
      </c>
      <c r="AC232" s="12">
        <f t="shared" si="201"/>
        <v>96678.832992000011</v>
      </c>
    </row>
    <row r="233" spans="1:29" x14ac:dyDescent="0.25">
      <c r="A233" s="13"/>
      <c r="B233" s="33">
        <v>193</v>
      </c>
      <c r="C233" s="34" t="s">
        <v>58</v>
      </c>
      <c r="D233" s="54">
        <f t="shared" si="196"/>
        <v>18150.400000000001</v>
      </c>
      <c r="E233" s="54">
        <f t="shared" si="196"/>
        <v>18790</v>
      </c>
      <c r="F233" s="54">
        <v>18508</v>
      </c>
      <c r="G233" s="51">
        <v>0.7</v>
      </c>
      <c r="H233" s="52">
        <v>1</v>
      </c>
      <c r="I233" s="52"/>
      <c r="J233" s="52"/>
      <c r="K233" s="52"/>
      <c r="L233" s="52"/>
      <c r="M233" s="54">
        <v>1.4</v>
      </c>
      <c r="N233" s="54">
        <v>1.68</v>
      </c>
      <c r="O233" s="54">
        <v>2.23</v>
      </c>
      <c r="P233" s="54">
        <v>2.39</v>
      </c>
      <c r="Q233" s="54">
        <v>2.57</v>
      </c>
      <c r="R233" s="48">
        <v>0</v>
      </c>
      <c r="S233" s="48">
        <f>(R233*$F233*$G233*$H233*$M233)</f>
        <v>0</v>
      </c>
      <c r="T233" s="48"/>
      <c r="U233" s="48">
        <f t="shared" ref="U233:U234" si="203">(T233*$F233*$G233*$H233*$M233)</f>
        <v>0</v>
      </c>
      <c r="V233" s="48"/>
      <c r="W233" s="48">
        <f t="shared" ref="W233:W234" si="204">(V233*$F233*$G233*$H233*$M233)</f>
        <v>0</v>
      </c>
      <c r="X233" s="48"/>
      <c r="Y233" s="48">
        <f t="shared" ref="Y233:Y234" si="205">(X233*$F233*$G233*$H233*$M233)</f>
        <v>0</v>
      </c>
      <c r="Z233" s="48">
        <v>20</v>
      </c>
      <c r="AA233" s="48">
        <f t="shared" ref="AA233:AA234" si="206">(Z233*$F233*$G233*$H233*$N233)</f>
        <v>435308.15999999992</v>
      </c>
      <c r="AB233" s="12">
        <f t="shared" si="200"/>
        <v>20</v>
      </c>
      <c r="AC233" s="12">
        <f t="shared" si="201"/>
        <v>435308.15999999992</v>
      </c>
    </row>
    <row r="234" spans="1:29" ht="45" x14ac:dyDescent="0.25">
      <c r="A234" s="13"/>
      <c r="B234" s="33">
        <v>194</v>
      </c>
      <c r="C234" s="34" t="s">
        <v>59</v>
      </c>
      <c r="D234" s="54">
        <f t="shared" si="196"/>
        <v>18150.400000000001</v>
      </c>
      <c r="E234" s="54">
        <f t="shared" si="196"/>
        <v>18790</v>
      </c>
      <c r="F234" s="54">
        <v>18508</v>
      </c>
      <c r="G234" s="51">
        <v>0.78</v>
      </c>
      <c r="H234" s="52">
        <v>1</v>
      </c>
      <c r="I234" s="52"/>
      <c r="J234" s="52"/>
      <c r="K234" s="52"/>
      <c r="L234" s="52"/>
      <c r="M234" s="54">
        <v>1.4</v>
      </c>
      <c r="N234" s="54">
        <v>1.68</v>
      </c>
      <c r="O234" s="54">
        <v>2.23</v>
      </c>
      <c r="P234" s="54">
        <v>2.39</v>
      </c>
      <c r="Q234" s="54">
        <v>2.57</v>
      </c>
      <c r="R234" s="48">
        <v>0</v>
      </c>
      <c r="S234" s="48">
        <f>(R234*$F234*$G234*$H234*$M234)</f>
        <v>0</v>
      </c>
      <c r="T234" s="48"/>
      <c r="U234" s="48">
        <f t="shared" si="203"/>
        <v>0</v>
      </c>
      <c r="V234" s="48"/>
      <c r="W234" s="48">
        <f t="shared" si="204"/>
        <v>0</v>
      </c>
      <c r="X234" s="48"/>
      <c r="Y234" s="48">
        <f t="shared" si="205"/>
        <v>0</v>
      </c>
      <c r="Z234" s="48">
        <v>15</v>
      </c>
      <c r="AA234" s="48">
        <f t="shared" si="206"/>
        <v>363793.24800000002</v>
      </c>
      <c r="AB234" s="12">
        <f t="shared" si="200"/>
        <v>15</v>
      </c>
      <c r="AC234" s="12">
        <f t="shared" si="201"/>
        <v>363793.24800000002</v>
      </c>
    </row>
    <row r="235" spans="1:29" ht="45" x14ac:dyDescent="0.25">
      <c r="A235" s="13"/>
      <c r="B235" s="33">
        <v>195</v>
      </c>
      <c r="C235" s="34" t="s">
        <v>60</v>
      </c>
      <c r="D235" s="54">
        <f t="shared" si="196"/>
        <v>18150.400000000001</v>
      </c>
      <c r="E235" s="54">
        <f t="shared" si="196"/>
        <v>18790</v>
      </c>
      <c r="F235" s="54">
        <v>18508</v>
      </c>
      <c r="G235" s="51">
        <v>2.38</v>
      </c>
      <c r="H235" s="52">
        <v>1</v>
      </c>
      <c r="I235" s="52"/>
      <c r="J235" s="52"/>
      <c r="K235" s="52"/>
      <c r="L235" s="52"/>
      <c r="M235" s="54">
        <v>1.4</v>
      </c>
      <c r="N235" s="54">
        <v>1.68</v>
      </c>
      <c r="O235" s="54">
        <v>2.23</v>
      </c>
      <c r="P235" s="54">
        <v>2.39</v>
      </c>
      <c r="Q235" s="54">
        <v>2.57</v>
      </c>
      <c r="R235" s="48"/>
      <c r="S235" s="48">
        <f>(R235*$F235*$G235*$H235*$M235*S$11)</f>
        <v>0</v>
      </c>
      <c r="T235" s="116">
        <v>180</v>
      </c>
      <c r="U235" s="48">
        <f>ROUND((T235*$F235*$G235*$H235*$M235*U$11),2)</f>
        <v>13875447.6</v>
      </c>
      <c r="V235" s="48"/>
      <c r="W235" s="48">
        <f t="shared" si="202"/>
        <v>0</v>
      </c>
      <c r="X235" s="48"/>
      <c r="Y235" s="48">
        <f t="shared" ref="Y235:Y237" si="207">(X235*$F235*$G235*$H235*$M235*Y$11)</f>
        <v>0</v>
      </c>
      <c r="Z235" s="48"/>
      <c r="AA235" s="48">
        <f t="shared" si="147"/>
        <v>0</v>
      </c>
      <c r="AB235" s="12">
        <f t="shared" si="200"/>
        <v>180</v>
      </c>
      <c r="AC235" s="12">
        <f t="shared" si="201"/>
        <v>13875447.6</v>
      </c>
    </row>
    <row r="236" spans="1:29" x14ac:dyDescent="0.25">
      <c r="A236" s="13"/>
      <c r="B236" s="33">
        <v>196</v>
      </c>
      <c r="C236" s="34" t="s">
        <v>288</v>
      </c>
      <c r="D236" s="54">
        <f t="shared" si="196"/>
        <v>18150.400000000001</v>
      </c>
      <c r="E236" s="54">
        <f t="shared" si="196"/>
        <v>18790</v>
      </c>
      <c r="F236" s="54">
        <v>18508</v>
      </c>
      <c r="G236" s="51">
        <v>0.78</v>
      </c>
      <c r="H236" s="52">
        <v>1</v>
      </c>
      <c r="I236" s="52"/>
      <c r="J236" s="52"/>
      <c r="K236" s="52"/>
      <c r="L236" s="52"/>
      <c r="M236" s="54">
        <v>1.4</v>
      </c>
      <c r="N236" s="54">
        <v>1.68</v>
      </c>
      <c r="O236" s="54">
        <v>2.23</v>
      </c>
      <c r="P236" s="54">
        <v>2.39</v>
      </c>
      <c r="Q236" s="54">
        <v>2.57</v>
      </c>
      <c r="R236" s="48">
        <v>0</v>
      </c>
      <c r="S236" s="48">
        <f>(R236*$F236*$G236*$H236*$M236*S$11)</f>
        <v>0</v>
      </c>
      <c r="T236" s="48"/>
      <c r="U236" s="48">
        <f t="shared" ref="U236:U237" si="208">(T236*$F236*$G236*$H236*$M236*U$11)</f>
        <v>0</v>
      </c>
      <c r="V236" s="48"/>
      <c r="W236" s="48">
        <f t="shared" si="202"/>
        <v>0</v>
      </c>
      <c r="X236" s="48"/>
      <c r="Y236" s="48">
        <f t="shared" si="207"/>
        <v>0</v>
      </c>
      <c r="Z236" s="48"/>
      <c r="AA236" s="48">
        <f t="shared" si="147"/>
        <v>0</v>
      </c>
      <c r="AB236" s="12">
        <f t="shared" si="200"/>
        <v>0</v>
      </c>
      <c r="AC236" s="12">
        <f t="shared" si="201"/>
        <v>0</v>
      </c>
    </row>
    <row r="237" spans="1:29" x14ac:dyDescent="0.25">
      <c r="A237" s="13"/>
      <c r="B237" s="33">
        <v>197</v>
      </c>
      <c r="C237" s="34" t="s">
        <v>289</v>
      </c>
      <c r="D237" s="54">
        <f t="shared" si="196"/>
        <v>18150.400000000001</v>
      </c>
      <c r="E237" s="54">
        <f t="shared" si="196"/>
        <v>18790</v>
      </c>
      <c r="F237" s="54">
        <v>18508</v>
      </c>
      <c r="G237" s="51">
        <v>1.54</v>
      </c>
      <c r="H237" s="52">
        <v>1</v>
      </c>
      <c r="I237" s="52"/>
      <c r="J237" s="52"/>
      <c r="K237" s="52"/>
      <c r="L237" s="52"/>
      <c r="M237" s="54">
        <v>1.4</v>
      </c>
      <c r="N237" s="54">
        <v>1.68</v>
      </c>
      <c r="O237" s="54">
        <v>2.23</v>
      </c>
      <c r="P237" s="54">
        <v>2.39</v>
      </c>
      <c r="Q237" s="54">
        <v>2.57</v>
      </c>
      <c r="R237" s="48"/>
      <c r="S237" s="48">
        <f>(R237*$F237*$G237*$H237*$M237*S$11)</f>
        <v>0</v>
      </c>
      <c r="T237" s="48"/>
      <c r="U237" s="48">
        <f t="shared" si="208"/>
        <v>0</v>
      </c>
      <c r="V237" s="48"/>
      <c r="W237" s="48">
        <f t="shared" si="202"/>
        <v>0</v>
      </c>
      <c r="X237" s="50"/>
      <c r="Y237" s="48">
        <f t="shared" si="207"/>
        <v>0</v>
      </c>
      <c r="Z237" s="48"/>
      <c r="AA237" s="48">
        <f t="shared" si="147"/>
        <v>0</v>
      </c>
      <c r="AB237" s="12">
        <f t="shared" si="200"/>
        <v>0</v>
      </c>
      <c r="AC237" s="12">
        <f t="shared" si="201"/>
        <v>0</v>
      </c>
    </row>
    <row r="238" spans="1:29" ht="30" x14ac:dyDescent="0.25">
      <c r="A238" s="13"/>
      <c r="B238" s="33">
        <v>198</v>
      </c>
      <c r="C238" s="34" t="s">
        <v>61</v>
      </c>
      <c r="D238" s="54">
        <f t="shared" si="196"/>
        <v>18150.400000000001</v>
      </c>
      <c r="E238" s="54">
        <f t="shared" si="196"/>
        <v>18790</v>
      </c>
      <c r="F238" s="54">
        <v>18508</v>
      </c>
      <c r="G238" s="51">
        <v>0.75</v>
      </c>
      <c r="H238" s="52">
        <v>1</v>
      </c>
      <c r="I238" s="52"/>
      <c r="J238" s="52"/>
      <c r="K238" s="52"/>
      <c r="L238" s="52"/>
      <c r="M238" s="54">
        <v>1.4</v>
      </c>
      <c r="N238" s="54">
        <v>1.68</v>
      </c>
      <c r="O238" s="54">
        <v>2.23</v>
      </c>
      <c r="P238" s="54">
        <v>2.39</v>
      </c>
      <c r="Q238" s="54">
        <v>2.57</v>
      </c>
      <c r="R238" s="48">
        <v>0</v>
      </c>
      <c r="S238" s="48">
        <f>(R238*$F238*$G238*$H238*$M238)</f>
        <v>0</v>
      </c>
      <c r="T238" s="48"/>
      <c r="U238" s="48">
        <f>(T238*$F238*$G238*$H238*$M238)</f>
        <v>0</v>
      </c>
      <c r="V238" s="48"/>
      <c r="W238" s="48">
        <f>(V238*$F238*$G238*$H238*$M238)</f>
        <v>0</v>
      </c>
      <c r="X238" s="48"/>
      <c r="Y238" s="48">
        <f>(X238*$F238*$G238*$H238*$M238)</f>
        <v>0</v>
      </c>
      <c r="Z238" s="48">
        <v>4</v>
      </c>
      <c r="AA238" s="48">
        <f t="shared" ref="AA238" si="209">(Z238*$F238*$G238*$H238*$N238)</f>
        <v>93280.319999999992</v>
      </c>
      <c r="AB238" s="12">
        <f t="shared" si="200"/>
        <v>4</v>
      </c>
      <c r="AC238" s="12">
        <f t="shared" si="201"/>
        <v>93280.319999999992</v>
      </c>
    </row>
    <row r="239" spans="1:29" x14ac:dyDescent="0.25">
      <c r="A239" s="13"/>
      <c r="B239" s="33">
        <v>199</v>
      </c>
      <c r="C239" s="34" t="s">
        <v>62</v>
      </c>
      <c r="D239" s="54">
        <f t="shared" si="196"/>
        <v>18150.400000000001</v>
      </c>
      <c r="E239" s="54">
        <f t="shared" si="196"/>
        <v>18790</v>
      </c>
      <c r="F239" s="54">
        <v>18508</v>
      </c>
      <c r="G239" s="51">
        <v>0.89</v>
      </c>
      <c r="H239" s="52">
        <v>1</v>
      </c>
      <c r="I239" s="52"/>
      <c r="J239" s="52"/>
      <c r="K239" s="52"/>
      <c r="L239" s="52"/>
      <c r="M239" s="54">
        <v>1.4</v>
      </c>
      <c r="N239" s="54">
        <v>1.68</v>
      </c>
      <c r="O239" s="54">
        <v>2.23</v>
      </c>
      <c r="P239" s="54">
        <v>2.39</v>
      </c>
      <c r="Q239" s="54">
        <v>2.57</v>
      </c>
      <c r="R239" s="48">
        <v>0</v>
      </c>
      <c r="S239" s="48">
        <f t="shared" ref="S239:S244" si="210">(R239*$F239*$G239*$H239*$M239*S$11)</f>
        <v>0</v>
      </c>
      <c r="T239" s="48"/>
      <c r="U239" s="48">
        <f t="shared" ref="U239:U244" si="211">(T239*$F239*$G239*$H239*$M239*U$11)</f>
        <v>0</v>
      </c>
      <c r="V239" s="48"/>
      <c r="W239" s="48">
        <f t="shared" si="202"/>
        <v>0</v>
      </c>
      <c r="X239" s="48"/>
      <c r="Y239" s="48">
        <f t="shared" ref="Y239:Y244" si="212">(X239*$F239*$G239*$H239*$M239*Y$11)</f>
        <v>0</v>
      </c>
      <c r="Z239" s="48">
        <v>12</v>
      </c>
      <c r="AA239" s="48">
        <f t="shared" si="147"/>
        <v>350010.14791679999</v>
      </c>
      <c r="AB239" s="12">
        <f t="shared" si="200"/>
        <v>12</v>
      </c>
      <c r="AC239" s="12">
        <f t="shared" si="201"/>
        <v>350010.14791679999</v>
      </c>
    </row>
    <row r="240" spans="1:29" ht="30" x14ac:dyDescent="0.25">
      <c r="A240" s="13"/>
      <c r="B240" s="33">
        <v>200</v>
      </c>
      <c r="C240" s="34" t="s">
        <v>290</v>
      </c>
      <c r="D240" s="54">
        <f t="shared" si="196"/>
        <v>18150.400000000001</v>
      </c>
      <c r="E240" s="54">
        <f t="shared" si="196"/>
        <v>18790</v>
      </c>
      <c r="F240" s="54">
        <v>18508</v>
      </c>
      <c r="G240" s="51">
        <v>0.27</v>
      </c>
      <c r="H240" s="52">
        <v>1</v>
      </c>
      <c r="I240" s="52"/>
      <c r="J240" s="52"/>
      <c r="K240" s="52"/>
      <c r="L240" s="52"/>
      <c r="M240" s="54">
        <v>1.4</v>
      </c>
      <c r="N240" s="54">
        <v>1.68</v>
      </c>
      <c r="O240" s="54">
        <v>2.23</v>
      </c>
      <c r="P240" s="54">
        <v>2.39</v>
      </c>
      <c r="Q240" s="54">
        <v>2.57</v>
      </c>
      <c r="R240" s="48"/>
      <c r="S240" s="48">
        <f t="shared" si="210"/>
        <v>0</v>
      </c>
      <c r="T240" s="48"/>
      <c r="U240" s="48">
        <f t="shared" si="211"/>
        <v>0</v>
      </c>
      <c r="V240" s="48"/>
      <c r="W240" s="48">
        <f t="shared" si="202"/>
        <v>0</v>
      </c>
      <c r="X240" s="48"/>
      <c r="Y240" s="48">
        <f t="shared" si="212"/>
        <v>0</v>
      </c>
      <c r="Z240" s="48"/>
      <c r="AA240" s="48">
        <f t="shared" si="147"/>
        <v>0</v>
      </c>
      <c r="AB240" s="12">
        <f t="shared" si="200"/>
        <v>0</v>
      </c>
      <c r="AC240" s="12">
        <f t="shared" si="201"/>
        <v>0</v>
      </c>
    </row>
    <row r="241" spans="1:29" ht="30" x14ac:dyDescent="0.25">
      <c r="A241" s="13"/>
      <c r="B241" s="33">
        <v>201</v>
      </c>
      <c r="C241" s="34" t="s">
        <v>291</v>
      </c>
      <c r="D241" s="54">
        <f t="shared" si="196"/>
        <v>18150.400000000001</v>
      </c>
      <c r="E241" s="54">
        <f t="shared" si="196"/>
        <v>18790</v>
      </c>
      <c r="F241" s="54">
        <v>18508</v>
      </c>
      <c r="G241" s="51">
        <v>0.63</v>
      </c>
      <c r="H241" s="52">
        <v>1</v>
      </c>
      <c r="I241" s="52"/>
      <c r="J241" s="52"/>
      <c r="K241" s="52"/>
      <c r="L241" s="52"/>
      <c r="M241" s="54">
        <v>1.4</v>
      </c>
      <c r="N241" s="54">
        <v>1.68</v>
      </c>
      <c r="O241" s="54">
        <v>2.23</v>
      </c>
      <c r="P241" s="54">
        <v>2.39</v>
      </c>
      <c r="Q241" s="54">
        <v>2.57</v>
      </c>
      <c r="R241" s="48"/>
      <c r="S241" s="48">
        <f t="shared" si="210"/>
        <v>0</v>
      </c>
      <c r="T241" s="48"/>
      <c r="U241" s="48">
        <f t="shared" si="211"/>
        <v>0</v>
      </c>
      <c r="V241" s="48"/>
      <c r="W241" s="48">
        <f t="shared" si="202"/>
        <v>0</v>
      </c>
      <c r="X241" s="48"/>
      <c r="Y241" s="48">
        <f t="shared" si="212"/>
        <v>0</v>
      </c>
      <c r="Z241" s="48"/>
      <c r="AA241" s="48">
        <f t="shared" ref="AA241:AA304" si="213">(Z241*$F241*$G241*$H241*$N241*AA$11)</f>
        <v>0</v>
      </c>
      <c r="AB241" s="12">
        <f t="shared" si="200"/>
        <v>0</v>
      </c>
      <c r="AC241" s="12">
        <f t="shared" si="201"/>
        <v>0</v>
      </c>
    </row>
    <row r="242" spans="1:29" ht="30" x14ac:dyDescent="0.25">
      <c r="A242" s="13"/>
      <c r="B242" s="33">
        <v>202</v>
      </c>
      <c r="C242" s="34" t="s">
        <v>292</v>
      </c>
      <c r="D242" s="54">
        <f t="shared" ref="D242:E257" si="214">D241</f>
        <v>18150.400000000001</v>
      </c>
      <c r="E242" s="54">
        <f t="shared" si="214"/>
        <v>18790</v>
      </c>
      <c r="F242" s="54">
        <v>18508</v>
      </c>
      <c r="G242" s="51">
        <v>0.86</v>
      </c>
      <c r="H242" s="52">
        <v>1</v>
      </c>
      <c r="I242" s="52"/>
      <c r="J242" s="52"/>
      <c r="K242" s="52"/>
      <c r="L242" s="52"/>
      <c r="M242" s="54">
        <v>1.4</v>
      </c>
      <c r="N242" s="54">
        <v>1.68</v>
      </c>
      <c r="O242" s="54">
        <v>2.23</v>
      </c>
      <c r="P242" s="54">
        <v>2.39</v>
      </c>
      <c r="Q242" s="54">
        <v>2.57</v>
      </c>
      <c r="R242" s="48">
        <v>0</v>
      </c>
      <c r="S242" s="48">
        <f t="shared" si="210"/>
        <v>0</v>
      </c>
      <c r="T242" s="48"/>
      <c r="U242" s="48">
        <f t="shared" si="211"/>
        <v>0</v>
      </c>
      <c r="V242" s="48"/>
      <c r="W242" s="48">
        <f t="shared" si="202"/>
        <v>0</v>
      </c>
      <c r="X242" s="48"/>
      <c r="Y242" s="48">
        <f t="shared" si="212"/>
        <v>0</v>
      </c>
      <c r="Z242" s="48"/>
      <c r="AA242" s="48">
        <f t="shared" si="213"/>
        <v>0</v>
      </c>
      <c r="AB242" s="12">
        <f t="shared" si="200"/>
        <v>0</v>
      </c>
      <c r="AC242" s="12">
        <f t="shared" si="201"/>
        <v>0</v>
      </c>
    </row>
    <row r="243" spans="1:29" ht="30" x14ac:dyDescent="0.25">
      <c r="A243" s="13"/>
      <c r="B243" s="33">
        <v>203</v>
      </c>
      <c r="C243" s="34" t="s">
        <v>63</v>
      </c>
      <c r="D243" s="54">
        <f t="shared" si="214"/>
        <v>18150.400000000001</v>
      </c>
      <c r="E243" s="54">
        <f t="shared" si="214"/>
        <v>18790</v>
      </c>
      <c r="F243" s="54">
        <v>18508</v>
      </c>
      <c r="G243" s="51">
        <v>0.49</v>
      </c>
      <c r="H243" s="52">
        <v>1</v>
      </c>
      <c r="I243" s="52"/>
      <c r="J243" s="52"/>
      <c r="K243" s="52"/>
      <c r="L243" s="52"/>
      <c r="M243" s="54">
        <v>1.4</v>
      </c>
      <c r="N243" s="54">
        <v>1.68</v>
      </c>
      <c r="O243" s="54">
        <v>2.23</v>
      </c>
      <c r="P243" s="54">
        <v>2.39</v>
      </c>
      <c r="Q243" s="54">
        <v>2.57</v>
      </c>
      <c r="R243" s="48">
        <v>0</v>
      </c>
      <c r="S243" s="48">
        <f t="shared" si="210"/>
        <v>0</v>
      </c>
      <c r="T243" s="48"/>
      <c r="U243" s="48">
        <f t="shared" si="211"/>
        <v>0</v>
      </c>
      <c r="V243" s="48"/>
      <c r="W243" s="48">
        <f t="shared" si="202"/>
        <v>0</v>
      </c>
      <c r="X243" s="48"/>
      <c r="Y243" s="48">
        <f t="shared" si="212"/>
        <v>0</v>
      </c>
      <c r="Z243" s="48">
        <v>7</v>
      </c>
      <c r="AA243" s="48">
        <f t="shared" si="213"/>
        <v>112409.6261568</v>
      </c>
      <c r="AB243" s="12">
        <f t="shared" si="200"/>
        <v>7</v>
      </c>
      <c r="AC243" s="12">
        <f t="shared" si="201"/>
        <v>112409.6261568</v>
      </c>
    </row>
    <row r="244" spans="1:29" ht="45" x14ac:dyDescent="0.25">
      <c r="A244" s="13"/>
      <c r="B244" s="33">
        <v>204</v>
      </c>
      <c r="C244" s="34" t="s">
        <v>293</v>
      </c>
      <c r="D244" s="54">
        <f t="shared" si="214"/>
        <v>18150.400000000001</v>
      </c>
      <c r="E244" s="54">
        <f t="shared" si="214"/>
        <v>18790</v>
      </c>
      <c r="F244" s="54">
        <v>18508</v>
      </c>
      <c r="G244" s="54">
        <v>1</v>
      </c>
      <c r="H244" s="52">
        <v>1</v>
      </c>
      <c r="I244" s="52"/>
      <c r="J244" s="52"/>
      <c r="K244" s="52"/>
      <c r="L244" s="52"/>
      <c r="M244" s="54">
        <v>1.4</v>
      </c>
      <c r="N244" s="54">
        <v>1.68</v>
      </c>
      <c r="O244" s="54">
        <v>2.23</v>
      </c>
      <c r="P244" s="54">
        <v>2.39</v>
      </c>
      <c r="Q244" s="54">
        <v>2.57</v>
      </c>
      <c r="R244" s="48">
        <v>0</v>
      </c>
      <c r="S244" s="48">
        <f t="shared" si="210"/>
        <v>0</v>
      </c>
      <c r="T244" s="48"/>
      <c r="U244" s="48">
        <f t="shared" si="211"/>
        <v>0</v>
      </c>
      <c r="V244" s="48"/>
      <c r="W244" s="48">
        <f t="shared" si="202"/>
        <v>0</v>
      </c>
      <c r="X244" s="48"/>
      <c r="Y244" s="48">
        <f t="shared" si="212"/>
        <v>0</v>
      </c>
      <c r="Z244" s="48"/>
      <c r="AA244" s="48">
        <f t="shared" si="213"/>
        <v>0</v>
      </c>
      <c r="AB244" s="12">
        <f t="shared" si="200"/>
        <v>0</v>
      </c>
      <c r="AC244" s="12">
        <f t="shared" si="201"/>
        <v>0</v>
      </c>
    </row>
    <row r="245" spans="1:29" x14ac:dyDescent="0.25">
      <c r="A245" s="101">
        <v>28</v>
      </c>
      <c r="B245" s="38"/>
      <c r="C245" s="39" t="s">
        <v>64</v>
      </c>
      <c r="D245" s="54">
        <f t="shared" si="214"/>
        <v>18150.400000000001</v>
      </c>
      <c r="E245" s="54">
        <f t="shared" si="214"/>
        <v>18790</v>
      </c>
      <c r="F245" s="54">
        <v>18508</v>
      </c>
      <c r="G245" s="67">
        <v>2.09</v>
      </c>
      <c r="H245" s="52">
        <v>1</v>
      </c>
      <c r="I245" s="52"/>
      <c r="J245" s="52"/>
      <c r="K245" s="52"/>
      <c r="L245" s="52"/>
      <c r="M245" s="54">
        <v>1.4</v>
      </c>
      <c r="N245" s="54">
        <v>1.68</v>
      </c>
      <c r="O245" s="54">
        <v>2.23</v>
      </c>
      <c r="P245" s="54">
        <v>2.39</v>
      </c>
      <c r="Q245" s="54">
        <v>2.57</v>
      </c>
      <c r="R245" s="102">
        <f t="shared" ref="R245:AC245" si="215">SUM(R246:R250)</f>
        <v>0</v>
      </c>
      <c r="S245" s="102">
        <f t="shared" si="215"/>
        <v>0</v>
      </c>
      <c r="T245" s="102">
        <f t="shared" si="215"/>
        <v>0</v>
      </c>
      <c r="U245" s="102">
        <f t="shared" si="215"/>
        <v>0</v>
      </c>
      <c r="V245" s="102">
        <f t="shared" si="215"/>
        <v>0</v>
      </c>
      <c r="W245" s="102">
        <f t="shared" si="215"/>
        <v>0</v>
      </c>
      <c r="X245" s="102">
        <f t="shared" si="215"/>
        <v>0</v>
      </c>
      <c r="Y245" s="102">
        <f t="shared" si="215"/>
        <v>0</v>
      </c>
      <c r="Z245" s="102">
        <f t="shared" si="215"/>
        <v>0</v>
      </c>
      <c r="AA245" s="102">
        <f t="shared" si="215"/>
        <v>0</v>
      </c>
      <c r="AB245" s="102">
        <f t="shared" si="215"/>
        <v>0</v>
      </c>
      <c r="AC245" s="102">
        <f t="shared" si="215"/>
        <v>0</v>
      </c>
    </row>
    <row r="246" spans="1:29" ht="28.5" customHeight="1" x14ac:dyDescent="0.25">
      <c r="A246" s="13"/>
      <c r="B246" s="33">
        <v>205</v>
      </c>
      <c r="C246" s="34" t="s">
        <v>294</v>
      </c>
      <c r="D246" s="54">
        <f t="shared" si="214"/>
        <v>18150.400000000001</v>
      </c>
      <c r="E246" s="54">
        <f t="shared" si="214"/>
        <v>18790</v>
      </c>
      <c r="F246" s="54">
        <v>18508</v>
      </c>
      <c r="G246" s="51">
        <v>2.0499999999999998</v>
      </c>
      <c r="H246" s="52">
        <v>1</v>
      </c>
      <c r="I246" s="52"/>
      <c r="J246" s="52"/>
      <c r="K246" s="52"/>
      <c r="L246" s="52"/>
      <c r="M246" s="54">
        <v>1.4</v>
      </c>
      <c r="N246" s="54">
        <v>1.68</v>
      </c>
      <c r="O246" s="54">
        <v>2.23</v>
      </c>
      <c r="P246" s="54">
        <v>2.39</v>
      </c>
      <c r="Q246" s="54">
        <v>2.57</v>
      </c>
      <c r="R246" s="48">
        <v>0</v>
      </c>
      <c r="S246" s="48">
        <f>(R246*$F246*$G246*$H246*$M246*S$11)</f>
        <v>0</v>
      </c>
      <c r="T246" s="48"/>
      <c r="U246" s="48">
        <f t="shared" ref="U246:U250" si="216">(T246*$F246*$G246*$H246*$M246*U$11)</f>
        <v>0</v>
      </c>
      <c r="V246" s="48"/>
      <c r="W246" s="48">
        <f t="shared" ref="W246:W250" si="217">(V246*$F246*$G246*$H246*$M246*W$11)</f>
        <v>0</v>
      </c>
      <c r="X246" s="48"/>
      <c r="Y246" s="48">
        <f t="shared" ref="Y246:Y250" si="218">(X246*$F246*$G246*$H246*$M246*Y$11)</f>
        <v>0</v>
      </c>
      <c r="Z246" s="48"/>
      <c r="AA246" s="48">
        <f t="shared" si="213"/>
        <v>0</v>
      </c>
      <c r="AB246" s="12">
        <f t="shared" ref="AB246:AB250" si="219">SUM(R246,T246,V246,X246,Z246)</f>
        <v>0</v>
      </c>
      <c r="AC246" s="12">
        <f t="shared" ref="AC246:AC250" si="220">SUM(S246,U246,W246,Y246,AA246)</f>
        <v>0</v>
      </c>
    </row>
    <row r="247" spans="1:29" ht="45" x14ac:dyDescent="0.25">
      <c r="A247" s="13"/>
      <c r="B247" s="33">
        <v>206</v>
      </c>
      <c r="C247" s="34" t="s">
        <v>295</v>
      </c>
      <c r="D247" s="54">
        <f t="shared" si="214"/>
        <v>18150.400000000001</v>
      </c>
      <c r="E247" s="54">
        <f t="shared" si="214"/>
        <v>18790</v>
      </c>
      <c r="F247" s="54">
        <v>18508</v>
      </c>
      <c r="G247" s="51">
        <v>1.54</v>
      </c>
      <c r="H247" s="52">
        <v>1</v>
      </c>
      <c r="I247" s="52"/>
      <c r="J247" s="52"/>
      <c r="K247" s="52"/>
      <c r="L247" s="52"/>
      <c r="M247" s="54">
        <v>1.4</v>
      </c>
      <c r="N247" s="54">
        <v>1.68</v>
      </c>
      <c r="O247" s="54">
        <v>2.23</v>
      </c>
      <c r="P247" s="54">
        <v>2.39</v>
      </c>
      <c r="Q247" s="54">
        <v>2.57</v>
      </c>
      <c r="R247" s="48">
        <v>0</v>
      </c>
      <c r="S247" s="48">
        <f>(R247*$F247*$G247*$H247*$M247*S$11)</f>
        <v>0</v>
      </c>
      <c r="T247" s="48"/>
      <c r="U247" s="48">
        <f t="shared" si="216"/>
        <v>0</v>
      </c>
      <c r="V247" s="48"/>
      <c r="W247" s="48">
        <f t="shared" si="217"/>
        <v>0</v>
      </c>
      <c r="X247" s="48"/>
      <c r="Y247" s="48">
        <f t="shared" si="218"/>
        <v>0</v>
      </c>
      <c r="Z247" s="48"/>
      <c r="AA247" s="48">
        <f t="shared" si="213"/>
        <v>0</v>
      </c>
      <c r="AB247" s="12">
        <f t="shared" si="219"/>
        <v>0</v>
      </c>
      <c r="AC247" s="12">
        <f t="shared" si="220"/>
        <v>0</v>
      </c>
    </row>
    <row r="248" spans="1:29" ht="45" x14ac:dyDescent="0.25">
      <c r="A248" s="13"/>
      <c r="B248" s="33">
        <v>207</v>
      </c>
      <c r="C248" s="34" t="s">
        <v>296</v>
      </c>
      <c r="D248" s="54">
        <f t="shared" si="214"/>
        <v>18150.400000000001</v>
      </c>
      <c r="E248" s="54">
        <f t="shared" si="214"/>
        <v>18790</v>
      </c>
      <c r="F248" s="54">
        <v>18508</v>
      </c>
      <c r="G248" s="51">
        <v>1.92</v>
      </c>
      <c r="H248" s="52">
        <v>1</v>
      </c>
      <c r="I248" s="52"/>
      <c r="J248" s="52"/>
      <c r="K248" s="52"/>
      <c r="L248" s="52"/>
      <c r="M248" s="54">
        <v>1.4</v>
      </c>
      <c r="N248" s="54">
        <v>1.68</v>
      </c>
      <c r="O248" s="54">
        <v>2.23</v>
      </c>
      <c r="P248" s="54">
        <v>2.39</v>
      </c>
      <c r="Q248" s="54">
        <v>2.57</v>
      </c>
      <c r="R248" s="48">
        <v>0</v>
      </c>
      <c r="S248" s="48">
        <f>(R248*$F248*$G248*$H248*$M248*S$11)</f>
        <v>0</v>
      </c>
      <c r="T248" s="48"/>
      <c r="U248" s="48">
        <f t="shared" si="216"/>
        <v>0</v>
      </c>
      <c r="V248" s="48"/>
      <c r="W248" s="48">
        <f t="shared" si="217"/>
        <v>0</v>
      </c>
      <c r="X248" s="48"/>
      <c r="Y248" s="48">
        <f t="shared" si="218"/>
        <v>0</v>
      </c>
      <c r="Z248" s="48"/>
      <c r="AA248" s="48">
        <f t="shared" si="213"/>
        <v>0</v>
      </c>
      <c r="AB248" s="12">
        <f t="shared" si="219"/>
        <v>0</v>
      </c>
      <c r="AC248" s="12">
        <f t="shared" si="220"/>
        <v>0</v>
      </c>
    </row>
    <row r="249" spans="1:29" ht="45" x14ac:dyDescent="0.25">
      <c r="A249" s="13"/>
      <c r="B249" s="33">
        <v>208</v>
      </c>
      <c r="C249" s="34" t="s">
        <v>297</v>
      </c>
      <c r="D249" s="54">
        <f t="shared" si="214"/>
        <v>18150.400000000001</v>
      </c>
      <c r="E249" s="54">
        <f t="shared" si="214"/>
        <v>18790</v>
      </c>
      <c r="F249" s="54">
        <v>18508</v>
      </c>
      <c r="G249" s="51">
        <v>2.56</v>
      </c>
      <c r="H249" s="52">
        <v>1</v>
      </c>
      <c r="I249" s="52"/>
      <c r="J249" s="52"/>
      <c r="K249" s="52"/>
      <c r="L249" s="52"/>
      <c r="M249" s="54">
        <v>1.4</v>
      </c>
      <c r="N249" s="54">
        <v>1.68</v>
      </c>
      <c r="O249" s="54">
        <v>2.23</v>
      </c>
      <c r="P249" s="54">
        <v>2.39</v>
      </c>
      <c r="Q249" s="54">
        <v>2.57</v>
      </c>
      <c r="R249" s="48">
        <v>0</v>
      </c>
      <c r="S249" s="48">
        <f>(R249*$F249*$G249*$H249*$M249*S$11)</f>
        <v>0</v>
      </c>
      <c r="T249" s="48"/>
      <c r="U249" s="48">
        <f t="shared" si="216"/>
        <v>0</v>
      </c>
      <c r="V249" s="48"/>
      <c r="W249" s="48">
        <f t="shared" si="217"/>
        <v>0</v>
      </c>
      <c r="X249" s="48"/>
      <c r="Y249" s="48">
        <f t="shared" si="218"/>
        <v>0</v>
      </c>
      <c r="Z249" s="48"/>
      <c r="AA249" s="48">
        <f t="shared" si="213"/>
        <v>0</v>
      </c>
      <c r="AB249" s="12">
        <f t="shared" si="219"/>
        <v>0</v>
      </c>
      <c r="AC249" s="12">
        <f t="shared" si="220"/>
        <v>0</v>
      </c>
    </row>
    <row r="250" spans="1:29" ht="45" x14ac:dyDescent="0.25">
      <c r="A250" s="13"/>
      <c r="B250" s="33">
        <v>209</v>
      </c>
      <c r="C250" s="34" t="s">
        <v>298</v>
      </c>
      <c r="D250" s="54">
        <f t="shared" si="214"/>
        <v>18150.400000000001</v>
      </c>
      <c r="E250" s="54">
        <f t="shared" si="214"/>
        <v>18790</v>
      </c>
      <c r="F250" s="54">
        <v>18508</v>
      </c>
      <c r="G250" s="51">
        <v>4.12</v>
      </c>
      <c r="H250" s="52">
        <v>1</v>
      </c>
      <c r="I250" s="52"/>
      <c r="J250" s="52"/>
      <c r="K250" s="52"/>
      <c r="L250" s="52"/>
      <c r="M250" s="54">
        <v>1.4</v>
      </c>
      <c r="N250" s="54">
        <v>1.68</v>
      </c>
      <c r="O250" s="54">
        <v>2.23</v>
      </c>
      <c r="P250" s="54">
        <v>2.39</v>
      </c>
      <c r="Q250" s="54">
        <v>2.57</v>
      </c>
      <c r="R250" s="48">
        <v>0</v>
      </c>
      <c r="S250" s="48">
        <f>(R250*$F250*$G250*$H250*$M250*S$11)</f>
        <v>0</v>
      </c>
      <c r="T250" s="48"/>
      <c r="U250" s="48">
        <f t="shared" si="216"/>
        <v>0</v>
      </c>
      <c r="V250" s="48"/>
      <c r="W250" s="48">
        <f t="shared" si="217"/>
        <v>0</v>
      </c>
      <c r="X250" s="48"/>
      <c r="Y250" s="48">
        <f t="shared" si="218"/>
        <v>0</v>
      </c>
      <c r="Z250" s="48"/>
      <c r="AA250" s="48">
        <f t="shared" si="213"/>
        <v>0</v>
      </c>
      <c r="AB250" s="12">
        <f t="shared" si="219"/>
        <v>0</v>
      </c>
      <c r="AC250" s="12">
        <f t="shared" si="220"/>
        <v>0</v>
      </c>
    </row>
    <row r="251" spans="1:29" x14ac:dyDescent="0.25">
      <c r="A251" s="101">
        <v>29</v>
      </c>
      <c r="B251" s="38"/>
      <c r="C251" s="39" t="s">
        <v>65</v>
      </c>
      <c r="D251" s="54">
        <f t="shared" si="214"/>
        <v>18150.400000000001</v>
      </c>
      <c r="E251" s="54">
        <f t="shared" si="214"/>
        <v>18790</v>
      </c>
      <c r="F251" s="54">
        <v>18508</v>
      </c>
      <c r="G251" s="67">
        <v>1.37</v>
      </c>
      <c r="H251" s="52">
        <v>1</v>
      </c>
      <c r="I251" s="52"/>
      <c r="J251" s="52"/>
      <c r="K251" s="52"/>
      <c r="L251" s="52"/>
      <c r="M251" s="54">
        <v>1.4</v>
      </c>
      <c r="N251" s="54">
        <v>1.68</v>
      </c>
      <c r="O251" s="54">
        <v>2.23</v>
      </c>
      <c r="P251" s="54">
        <v>2.39</v>
      </c>
      <c r="Q251" s="54">
        <v>2.57</v>
      </c>
      <c r="R251" s="102">
        <f t="shared" ref="R251:AC251" si="221">SUM(R252:R264)</f>
        <v>0</v>
      </c>
      <c r="S251" s="102">
        <f t="shared" si="221"/>
        <v>0</v>
      </c>
      <c r="T251" s="102">
        <f t="shared" si="221"/>
        <v>0</v>
      </c>
      <c r="U251" s="102">
        <f t="shared" si="221"/>
        <v>0</v>
      </c>
      <c r="V251" s="102">
        <f t="shared" si="221"/>
        <v>0</v>
      </c>
      <c r="W251" s="102">
        <f t="shared" si="221"/>
        <v>0</v>
      </c>
      <c r="X251" s="102">
        <f t="shared" si="221"/>
        <v>0</v>
      </c>
      <c r="Y251" s="102">
        <f t="shared" si="221"/>
        <v>0</v>
      </c>
      <c r="Z251" s="102">
        <f t="shared" si="221"/>
        <v>0</v>
      </c>
      <c r="AA251" s="102">
        <f t="shared" si="221"/>
        <v>0</v>
      </c>
      <c r="AB251" s="102">
        <f t="shared" si="221"/>
        <v>0</v>
      </c>
      <c r="AC251" s="102">
        <f t="shared" si="221"/>
        <v>0</v>
      </c>
    </row>
    <row r="252" spans="1:29" ht="30" x14ac:dyDescent="0.25">
      <c r="A252" s="13"/>
      <c r="B252" s="33">
        <v>210</v>
      </c>
      <c r="C252" s="34" t="s">
        <v>299</v>
      </c>
      <c r="D252" s="54">
        <f t="shared" si="214"/>
        <v>18150.400000000001</v>
      </c>
      <c r="E252" s="54">
        <f t="shared" si="214"/>
        <v>18790</v>
      </c>
      <c r="F252" s="54">
        <v>18508</v>
      </c>
      <c r="G252" s="51">
        <v>0.99</v>
      </c>
      <c r="H252" s="52">
        <v>1</v>
      </c>
      <c r="I252" s="52"/>
      <c r="J252" s="52"/>
      <c r="K252" s="52"/>
      <c r="L252" s="52"/>
      <c r="M252" s="54">
        <v>1.4</v>
      </c>
      <c r="N252" s="54">
        <v>1.68</v>
      </c>
      <c r="O252" s="54">
        <v>2.23</v>
      </c>
      <c r="P252" s="54">
        <v>2.39</v>
      </c>
      <c r="Q252" s="54">
        <v>2.57</v>
      </c>
      <c r="R252" s="48">
        <v>0</v>
      </c>
      <c r="S252" s="48">
        <f t="shared" ref="S252:S262" si="222">(R252*$F252*$G252*$H252*$M252*S$11)</f>
        <v>0</v>
      </c>
      <c r="T252" s="48"/>
      <c r="U252" s="48">
        <f t="shared" ref="U252:U262" si="223">(T252*$F252*$G252*$H252*$M252*U$11)</f>
        <v>0</v>
      </c>
      <c r="V252" s="48"/>
      <c r="W252" s="48">
        <f t="shared" ref="W252:W262" si="224">(V252*$F252*$G252*$H252*$M252*W$11)</f>
        <v>0</v>
      </c>
      <c r="X252" s="48"/>
      <c r="Y252" s="48">
        <f t="shared" ref="Y252:Y262" si="225">(X252*$F252*$G252*$H252*$M252*Y$11)</f>
        <v>0</v>
      </c>
      <c r="Z252" s="48"/>
      <c r="AA252" s="48">
        <f t="shared" si="213"/>
        <v>0</v>
      </c>
      <c r="AB252" s="12">
        <f t="shared" ref="AB252:AB264" si="226">SUM(R252,T252,V252,X252,Z252)</f>
        <v>0</v>
      </c>
      <c r="AC252" s="12">
        <f t="shared" ref="AC252:AC264" si="227">SUM(S252,U252,W252,Y252,AA252)</f>
        <v>0</v>
      </c>
    </row>
    <row r="253" spans="1:29" ht="34.5" customHeight="1" x14ac:dyDescent="0.25">
      <c r="A253" s="13"/>
      <c r="B253" s="33">
        <v>211</v>
      </c>
      <c r="C253" s="34" t="s">
        <v>300</v>
      </c>
      <c r="D253" s="54">
        <f t="shared" si="214"/>
        <v>18150.400000000001</v>
      </c>
      <c r="E253" s="54">
        <f t="shared" si="214"/>
        <v>18790</v>
      </c>
      <c r="F253" s="54">
        <v>18508</v>
      </c>
      <c r="G253" s="51">
        <v>1.52</v>
      </c>
      <c r="H253" s="52">
        <v>1</v>
      </c>
      <c r="I253" s="52"/>
      <c r="J253" s="52"/>
      <c r="K253" s="52"/>
      <c r="L253" s="52"/>
      <c r="M253" s="54">
        <v>1.4</v>
      </c>
      <c r="N253" s="54">
        <v>1.68</v>
      </c>
      <c r="O253" s="54">
        <v>2.23</v>
      </c>
      <c r="P253" s="54">
        <v>2.39</v>
      </c>
      <c r="Q253" s="54">
        <v>2.57</v>
      </c>
      <c r="R253" s="48">
        <v>0</v>
      </c>
      <c r="S253" s="48">
        <f t="shared" si="222"/>
        <v>0</v>
      </c>
      <c r="T253" s="48"/>
      <c r="U253" s="48">
        <f t="shared" si="223"/>
        <v>0</v>
      </c>
      <c r="V253" s="48"/>
      <c r="W253" s="48">
        <f t="shared" si="224"/>
        <v>0</v>
      </c>
      <c r="X253" s="48"/>
      <c r="Y253" s="48">
        <f t="shared" si="225"/>
        <v>0</v>
      </c>
      <c r="Z253" s="48"/>
      <c r="AA253" s="48">
        <f t="shared" si="213"/>
        <v>0</v>
      </c>
      <c r="AB253" s="12">
        <f t="shared" si="226"/>
        <v>0</v>
      </c>
      <c r="AC253" s="12">
        <f t="shared" si="227"/>
        <v>0</v>
      </c>
    </row>
    <row r="254" spans="1:29" ht="34.5" customHeight="1" x14ac:dyDescent="0.25">
      <c r="A254" s="13"/>
      <c r="B254" s="33">
        <v>212</v>
      </c>
      <c r="C254" s="34" t="s">
        <v>301</v>
      </c>
      <c r="D254" s="54">
        <f t="shared" si="214"/>
        <v>18150.400000000001</v>
      </c>
      <c r="E254" s="54">
        <f t="shared" si="214"/>
        <v>18790</v>
      </c>
      <c r="F254" s="54">
        <v>18508</v>
      </c>
      <c r="G254" s="51">
        <v>0.69</v>
      </c>
      <c r="H254" s="52">
        <v>1</v>
      </c>
      <c r="I254" s="52"/>
      <c r="J254" s="52"/>
      <c r="K254" s="52"/>
      <c r="L254" s="52"/>
      <c r="M254" s="54">
        <v>1.4</v>
      </c>
      <c r="N254" s="54">
        <v>1.68</v>
      </c>
      <c r="O254" s="54">
        <v>2.23</v>
      </c>
      <c r="P254" s="54">
        <v>2.39</v>
      </c>
      <c r="Q254" s="54">
        <v>2.57</v>
      </c>
      <c r="R254" s="48"/>
      <c r="S254" s="48">
        <f t="shared" si="222"/>
        <v>0</v>
      </c>
      <c r="T254" s="48"/>
      <c r="U254" s="48">
        <f t="shared" si="223"/>
        <v>0</v>
      </c>
      <c r="V254" s="48"/>
      <c r="W254" s="48">
        <f t="shared" si="224"/>
        <v>0</v>
      </c>
      <c r="X254" s="48"/>
      <c r="Y254" s="48">
        <f t="shared" si="225"/>
        <v>0</v>
      </c>
      <c r="Z254" s="48"/>
      <c r="AA254" s="48">
        <f t="shared" si="213"/>
        <v>0</v>
      </c>
      <c r="AB254" s="12">
        <f t="shared" si="226"/>
        <v>0</v>
      </c>
      <c r="AC254" s="12">
        <f t="shared" si="227"/>
        <v>0</v>
      </c>
    </row>
    <row r="255" spans="1:29" ht="30" x14ac:dyDescent="0.25">
      <c r="A255" s="13"/>
      <c r="B255" s="33">
        <v>213</v>
      </c>
      <c r="C255" s="34" t="s">
        <v>302</v>
      </c>
      <c r="D255" s="54">
        <f t="shared" si="214"/>
        <v>18150.400000000001</v>
      </c>
      <c r="E255" s="54">
        <f t="shared" si="214"/>
        <v>18790</v>
      </c>
      <c r="F255" s="54">
        <v>18508</v>
      </c>
      <c r="G255" s="51">
        <v>0.56000000000000005</v>
      </c>
      <c r="H255" s="52">
        <v>1</v>
      </c>
      <c r="I255" s="52"/>
      <c r="J255" s="52"/>
      <c r="K255" s="52"/>
      <c r="L255" s="52"/>
      <c r="M255" s="54">
        <v>1.4</v>
      </c>
      <c r="N255" s="54">
        <v>1.68</v>
      </c>
      <c r="O255" s="54">
        <v>2.23</v>
      </c>
      <c r="P255" s="54">
        <v>2.39</v>
      </c>
      <c r="Q255" s="54">
        <v>2.57</v>
      </c>
      <c r="R255" s="48">
        <v>0</v>
      </c>
      <c r="S255" s="48">
        <f t="shared" si="222"/>
        <v>0</v>
      </c>
      <c r="T255" s="48"/>
      <c r="U255" s="48">
        <f t="shared" si="223"/>
        <v>0</v>
      </c>
      <c r="V255" s="48"/>
      <c r="W255" s="48">
        <f t="shared" si="224"/>
        <v>0</v>
      </c>
      <c r="X255" s="48"/>
      <c r="Y255" s="48">
        <f t="shared" si="225"/>
        <v>0</v>
      </c>
      <c r="Z255" s="48"/>
      <c r="AA255" s="48">
        <f t="shared" si="213"/>
        <v>0</v>
      </c>
      <c r="AB255" s="12">
        <f t="shared" si="226"/>
        <v>0</v>
      </c>
      <c r="AC255" s="12">
        <f t="shared" si="227"/>
        <v>0</v>
      </c>
    </row>
    <row r="256" spans="1:29" ht="30" x14ac:dyDescent="0.25">
      <c r="A256" s="13"/>
      <c r="B256" s="33">
        <v>214</v>
      </c>
      <c r="C256" s="34" t="s">
        <v>303</v>
      </c>
      <c r="D256" s="54">
        <f t="shared" si="214"/>
        <v>18150.400000000001</v>
      </c>
      <c r="E256" s="54">
        <f t="shared" si="214"/>
        <v>18790</v>
      </c>
      <c r="F256" s="54">
        <v>18508</v>
      </c>
      <c r="G256" s="51">
        <v>0.74</v>
      </c>
      <c r="H256" s="52">
        <v>1</v>
      </c>
      <c r="I256" s="52"/>
      <c r="J256" s="52"/>
      <c r="K256" s="52"/>
      <c r="L256" s="52"/>
      <c r="M256" s="54">
        <v>1.4</v>
      </c>
      <c r="N256" s="54">
        <v>1.68</v>
      </c>
      <c r="O256" s="54">
        <v>2.23</v>
      </c>
      <c r="P256" s="54">
        <v>2.39</v>
      </c>
      <c r="Q256" s="54">
        <v>2.57</v>
      </c>
      <c r="R256" s="48">
        <v>0</v>
      </c>
      <c r="S256" s="48">
        <f t="shared" si="222"/>
        <v>0</v>
      </c>
      <c r="T256" s="48"/>
      <c r="U256" s="48">
        <f t="shared" si="223"/>
        <v>0</v>
      </c>
      <c r="V256" s="48"/>
      <c r="W256" s="48">
        <f t="shared" si="224"/>
        <v>0</v>
      </c>
      <c r="X256" s="48"/>
      <c r="Y256" s="48">
        <f t="shared" si="225"/>
        <v>0</v>
      </c>
      <c r="Z256" s="48"/>
      <c r="AA256" s="48">
        <f t="shared" si="213"/>
        <v>0</v>
      </c>
      <c r="AB256" s="12">
        <f t="shared" si="226"/>
        <v>0</v>
      </c>
      <c r="AC256" s="12">
        <f t="shared" si="227"/>
        <v>0</v>
      </c>
    </row>
    <row r="257" spans="1:29" ht="30" x14ac:dyDescent="0.25">
      <c r="A257" s="13"/>
      <c r="B257" s="33">
        <v>215</v>
      </c>
      <c r="C257" s="34" t="s">
        <v>304</v>
      </c>
      <c r="D257" s="54">
        <f t="shared" si="214"/>
        <v>18150.400000000001</v>
      </c>
      <c r="E257" s="54">
        <f t="shared" si="214"/>
        <v>18790</v>
      </c>
      <c r="F257" s="54">
        <v>18508</v>
      </c>
      <c r="G257" s="51">
        <v>1.44</v>
      </c>
      <c r="H257" s="52">
        <v>1</v>
      </c>
      <c r="I257" s="52"/>
      <c r="J257" s="52"/>
      <c r="K257" s="52"/>
      <c r="L257" s="52"/>
      <c r="M257" s="54">
        <v>1.4</v>
      </c>
      <c r="N257" s="54">
        <v>1.68</v>
      </c>
      <c r="O257" s="54">
        <v>2.23</v>
      </c>
      <c r="P257" s="54">
        <v>2.39</v>
      </c>
      <c r="Q257" s="54">
        <v>2.57</v>
      </c>
      <c r="R257" s="48">
        <v>0</v>
      </c>
      <c r="S257" s="48">
        <f t="shared" si="222"/>
        <v>0</v>
      </c>
      <c r="T257" s="48"/>
      <c r="U257" s="48">
        <f t="shared" si="223"/>
        <v>0</v>
      </c>
      <c r="V257" s="48"/>
      <c r="W257" s="48">
        <f t="shared" si="224"/>
        <v>0</v>
      </c>
      <c r="X257" s="48"/>
      <c r="Y257" s="48">
        <f t="shared" si="225"/>
        <v>0</v>
      </c>
      <c r="Z257" s="48"/>
      <c r="AA257" s="48">
        <f t="shared" si="213"/>
        <v>0</v>
      </c>
      <c r="AB257" s="12">
        <f t="shared" si="226"/>
        <v>0</v>
      </c>
      <c r="AC257" s="12">
        <f t="shared" si="227"/>
        <v>0</v>
      </c>
    </row>
    <row r="258" spans="1:29" ht="30" x14ac:dyDescent="0.25">
      <c r="A258" s="13"/>
      <c r="B258" s="33">
        <v>216</v>
      </c>
      <c r="C258" s="34" t="s">
        <v>305</v>
      </c>
      <c r="D258" s="54">
        <f t="shared" ref="D258:E273" si="228">D257</f>
        <v>18150.400000000001</v>
      </c>
      <c r="E258" s="54">
        <f t="shared" si="228"/>
        <v>18790</v>
      </c>
      <c r="F258" s="54">
        <v>18508</v>
      </c>
      <c r="G258" s="51">
        <v>5.54</v>
      </c>
      <c r="H258" s="52">
        <v>1</v>
      </c>
      <c r="I258" s="52"/>
      <c r="J258" s="52"/>
      <c r="K258" s="52"/>
      <c r="L258" s="52"/>
      <c r="M258" s="54">
        <v>1.4</v>
      </c>
      <c r="N258" s="54">
        <v>1.68</v>
      </c>
      <c r="O258" s="54">
        <v>2.23</v>
      </c>
      <c r="P258" s="54">
        <v>2.39</v>
      </c>
      <c r="Q258" s="54">
        <v>2.57</v>
      </c>
      <c r="R258" s="48">
        <v>0</v>
      </c>
      <c r="S258" s="48">
        <f t="shared" si="222"/>
        <v>0</v>
      </c>
      <c r="T258" s="48"/>
      <c r="U258" s="48">
        <f t="shared" si="223"/>
        <v>0</v>
      </c>
      <c r="V258" s="48"/>
      <c r="W258" s="48">
        <f t="shared" si="224"/>
        <v>0</v>
      </c>
      <c r="X258" s="48"/>
      <c r="Y258" s="48">
        <f t="shared" si="225"/>
        <v>0</v>
      </c>
      <c r="Z258" s="48"/>
      <c r="AA258" s="48">
        <f t="shared" si="213"/>
        <v>0</v>
      </c>
      <c r="AB258" s="12">
        <f t="shared" si="226"/>
        <v>0</v>
      </c>
      <c r="AC258" s="12">
        <f t="shared" si="227"/>
        <v>0</v>
      </c>
    </row>
    <row r="259" spans="1:29" x14ac:dyDescent="0.25">
      <c r="A259" s="13"/>
      <c r="B259" s="33">
        <v>217</v>
      </c>
      <c r="C259" s="34" t="s">
        <v>306</v>
      </c>
      <c r="D259" s="54">
        <f t="shared" si="228"/>
        <v>18150.400000000001</v>
      </c>
      <c r="E259" s="54">
        <f t="shared" si="228"/>
        <v>18790</v>
      </c>
      <c r="F259" s="54">
        <v>18508</v>
      </c>
      <c r="G259" s="51">
        <v>4.46</v>
      </c>
      <c r="H259" s="52">
        <v>1</v>
      </c>
      <c r="I259" s="52"/>
      <c r="J259" s="52"/>
      <c r="K259" s="52"/>
      <c r="L259" s="52"/>
      <c r="M259" s="54">
        <v>1.4</v>
      </c>
      <c r="N259" s="54">
        <v>1.68</v>
      </c>
      <c r="O259" s="54">
        <v>2.23</v>
      </c>
      <c r="P259" s="54">
        <v>2.39</v>
      </c>
      <c r="Q259" s="54">
        <v>2.57</v>
      </c>
      <c r="R259" s="48"/>
      <c r="S259" s="48">
        <f t="shared" si="222"/>
        <v>0</v>
      </c>
      <c r="T259" s="48"/>
      <c r="U259" s="48">
        <f t="shared" si="223"/>
        <v>0</v>
      </c>
      <c r="V259" s="48"/>
      <c r="W259" s="48">
        <f t="shared" si="224"/>
        <v>0</v>
      </c>
      <c r="X259" s="48"/>
      <c r="Y259" s="48">
        <f t="shared" si="225"/>
        <v>0</v>
      </c>
      <c r="Z259" s="48"/>
      <c r="AA259" s="48">
        <f t="shared" si="213"/>
        <v>0</v>
      </c>
      <c r="AB259" s="12">
        <f t="shared" si="226"/>
        <v>0</v>
      </c>
      <c r="AC259" s="12">
        <f t="shared" si="227"/>
        <v>0</v>
      </c>
    </row>
    <row r="260" spans="1:29" ht="30" x14ac:dyDescent="0.25">
      <c r="A260" s="13"/>
      <c r="B260" s="33">
        <v>218</v>
      </c>
      <c r="C260" s="34" t="s">
        <v>307</v>
      </c>
      <c r="D260" s="54">
        <f t="shared" si="228"/>
        <v>18150.400000000001</v>
      </c>
      <c r="E260" s="54">
        <f t="shared" si="228"/>
        <v>18790</v>
      </c>
      <c r="F260" s="54">
        <v>18508</v>
      </c>
      <c r="G260" s="51">
        <v>0.79</v>
      </c>
      <c r="H260" s="52">
        <v>1</v>
      </c>
      <c r="I260" s="52"/>
      <c r="J260" s="52"/>
      <c r="K260" s="52"/>
      <c r="L260" s="52"/>
      <c r="M260" s="54">
        <v>1.4</v>
      </c>
      <c r="N260" s="54">
        <v>1.68</v>
      </c>
      <c r="O260" s="54">
        <v>2.23</v>
      </c>
      <c r="P260" s="54">
        <v>2.39</v>
      </c>
      <c r="Q260" s="54">
        <v>2.57</v>
      </c>
      <c r="R260" s="48">
        <v>0</v>
      </c>
      <c r="S260" s="48">
        <f t="shared" si="222"/>
        <v>0</v>
      </c>
      <c r="T260" s="48"/>
      <c r="U260" s="48">
        <f t="shared" si="223"/>
        <v>0</v>
      </c>
      <c r="V260" s="48"/>
      <c r="W260" s="48">
        <f t="shared" si="224"/>
        <v>0</v>
      </c>
      <c r="X260" s="48"/>
      <c r="Y260" s="48">
        <f t="shared" si="225"/>
        <v>0</v>
      </c>
      <c r="Z260" s="48"/>
      <c r="AA260" s="48">
        <f t="shared" si="213"/>
        <v>0</v>
      </c>
      <c r="AB260" s="12">
        <f t="shared" si="226"/>
        <v>0</v>
      </c>
      <c r="AC260" s="12">
        <f t="shared" si="227"/>
        <v>0</v>
      </c>
    </row>
    <row r="261" spans="1:29" ht="30" x14ac:dyDescent="0.25">
      <c r="A261" s="13"/>
      <c r="B261" s="33">
        <v>219</v>
      </c>
      <c r="C261" s="34" t="s">
        <v>308</v>
      </c>
      <c r="D261" s="54">
        <f t="shared" si="228"/>
        <v>18150.400000000001</v>
      </c>
      <c r="E261" s="54">
        <f t="shared" si="228"/>
        <v>18790</v>
      </c>
      <c r="F261" s="54">
        <v>18508</v>
      </c>
      <c r="G261" s="51">
        <v>0.93</v>
      </c>
      <c r="H261" s="52">
        <v>1</v>
      </c>
      <c r="I261" s="52"/>
      <c r="J261" s="52"/>
      <c r="K261" s="52"/>
      <c r="L261" s="52"/>
      <c r="M261" s="54">
        <v>1.4</v>
      </c>
      <c r="N261" s="54">
        <v>1.68</v>
      </c>
      <c r="O261" s="54">
        <v>2.23</v>
      </c>
      <c r="P261" s="54">
        <v>2.39</v>
      </c>
      <c r="Q261" s="54">
        <v>2.57</v>
      </c>
      <c r="R261" s="48">
        <v>0</v>
      </c>
      <c r="S261" s="48">
        <f t="shared" si="222"/>
        <v>0</v>
      </c>
      <c r="T261" s="48"/>
      <c r="U261" s="48">
        <f t="shared" si="223"/>
        <v>0</v>
      </c>
      <c r="V261" s="48"/>
      <c r="W261" s="48">
        <f t="shared" si="224"/>
        <v>0</v>
      </c>
      <c r="X261" s="48"/>
      <c r="Y261" s="48">
        <f t="shared" si="225"/>
        <v>0</v>
      </c>
      <c r="Z261" s="48"/>
      <c r="AA261" s="48">
        <f t="shared" si="213"/>
        <v>0</v>
      </c>
      <c r="AB261" s="12">
        <f t="shared" si="226"/>
        <v>0</v>
      </c>
      <c r="AC261" s="12">
        <f t="shared" si="227"/>
        <v>0</v>
      </c>
    </row>
    <row r="262" spans="1:29" ht="30" x14ac:dyDescent="0.25">
      <c r="A262" s="13"/>
      <c r="B262" s="33">
        <v>220</v>
      </c>
      <c r="C262" s="34" t="s">
        <v>309</v>
      </c>
      <c r="D262" s="54">
        <f t="shared" si="228"/>
        <v>18150.400000000001</v>
      </c>
      <c r="E262" s="54">
        <f t="shared" si="228"/>
        <v>18790</v>
      </c>
      <c r="F262" s="54">
        <v>18508</v>
      </c>
      <c r="G262" s="51">
        <v>1.37</v>
      </c>
      <c r="H262" s="52">
        <v>1</v>
      </c>
      <c r="I262" s="52"/>
      <c r="J262" s="52"/>
      <c r="K262" s="52"/>
      <c r="L262" s="52"/>
      <c r="M262" s="54">
        <v>1.4</v>
      </c>
      <c r="N262" s="54">
        <v>1.68</v>
      </c>
      <c r="O262" s="54">
        <v>2.23</v>
      </c>
      <c r="P262" s="54">
        <v>2.39</v>
      </c>
      <c r="Q262" s="54">
        <v>2.57</v>
      </c>
      <c r="R262" s="48">
        <v>0</v>
      </c>
      <c r="S262" s="48">
        <f t="shared" si="222"/>
        <v>0</v>
      </c>
      <c r="T262" s="48"/>
      <c r="U262" s="48">
        <f t="shared" si="223"/>
        <v>0</v>
      </c>
      <c r="V262" s="48"/>
      <c r="W262" s="48">
        <f t="shared" si="224"/>
        <v>0</v>
      </c>
      <c r="X262" s="48"/>
      <c r="Y262" s="48">
        <f t="shared" si="225"/>
        <v>0</v>
      </c>
      <c r="Z262" s="48"/>
      <c r="AA262" s="48">
        <f t="shared" si="213"/>
        <v>0</v>
      </c>
      <c r="AB262" s="12">
        <f t="shared" si="226"/>
        <v>0</v>
      </c>
      <c r="AC262" s="12">
        <f t="shared" si="227"/>
        <v>0</v>
      </c>
    </row>
    <row r="263" spans="1:29" ht="30" x14ac:dyDescent="0.25">
      <c r="A263" s="13"/>
      <c r="B263" s="33">
        <v>221</v>
      </c>
      <c r="C263" s="34" t="s">
        <v>310</v>
      </c>
      <c r="D263" s="54">
        <f t="shared" si="228"/>
        <v>18150.400000000001</v>
      </c>
      <c r="E263" s="54">
        <f t="shared" si="228"/>
        <v>18790</v>
      </c>
      <c r="F263" s="54">
        <v>18508</v>
      </c>
      <c r="G263" s="51">
        <v>2.42</v>
      </c>
      <c r="H263" s="52">
        <v>1</v>
      </c>
      <c r="I263" s="52"/>
      <c r="J263" s="52"/>
      <c r="K263" s="52"/>
      <c r="L263" s="52"/>
      <c r="M263" s="54">
        <v>1.4</v>
      </c>
      <c r="N263" s="54">
        <v>1.68</v>
      </c>
      <c r="O263" s="54">
        <v>2.23</v>
      </c>
      <c r="P263" s="54">
        <v>2.39</v>
      </c>
      <c r="Q263" s="54">
        <v>2.57</v>
      </c>
      <c r="R263" s="48">
        <v>0</v>
      </c>
      <c r="S263" s="48">
        <f>(R263*$F263*$G263*$H263*$M263)</f>
        <v>0</v>
      </c>
      <c r="T263" s="48"/>
      <c r="U263" s="48">
        <f t="shared" ref="U263:U264" si="229">(T263*$F263*$G263*$H263*$M263)</f>
        <v>0</v>
      </c>
      <c r="V263" s="48"/>
      <c r="W263" s="48">
        <f t="shared" ref="W263:W264" si="230">(V263*$F263*$G263*$H263*$M263)</f>
        <v>0</v>
      </c>
      <c r="X263" s="48"/>
      <c r="Y263" s="48">
        <f t="shared" ref="Y263:Y264" si="231">(X263*$F263*$G263*$H263*$M263)</f>
        <v>0</v>
      </c>
      <c r="Z263" s="48"/>
      <c r="AA263" s="48">
        <f t="shared" ref="AA263:AA264" si="232">(Z263*$F263*$G263*$H263*$N263)</f>
        <v>0</v>
      </c>
      <c r="AB263" s="12">
        <f t="shared" si="226"/>
        <v>0</v>
      </c>
      <c r="AC263" s="12">
        <f t="shared" si="227"/>
        <v>0</v>
      </c>
    </row>
    <row r="264" spans="1:29" ht="30" x14ac:dyDescent="0.25">
      <c r="A264" s="13"/>
      <c r="B264" s="33">
        <v>222</v>
      </c>
      <c r="C264" s="34" t="s">
        <v>311</v>
      </c>
      <c r="D264" s="54">
        <f t="shared" si="228"/>
        <v>18150.400000000001</v>
      </c>
      <c r="E264" s="54">
        <f t="shared" si="228"/>
        <v>18790</v>
      </c>
      <c r="F264" s="54">
        <v>18508</v>
      </c>
      <c r="G264" s="51">
        <v>3.15</v>
      </c>
      <c r="H264" s="52">
        <v>1</v>
      </c>
      <c r="I264" s="52"/>
      <c r="J264" s="52"/>
      <c r="K264" s="52"/>
      <c r="L264" s="52"/>
      <c r="M264" s="54">
        <v>1.4</v>
      </c>
      <c r="N264" s="54">
        <v>1.68</v>
      </c>
      <c r="O264" s="54">
        <v>2.23</v>
      </c>
      <c r="P264" s="54">
        <v>2.39</v>
      </c>
      <c r="Q264" s="54">
        <v>2.57</v>
      </c>
      <c r="R264" s="48">
        <v>0</v>
      </c>
      <c r="S264" s="48">
        <f>(R264*$F264*$G264*$H264*$M264)</f>
        <v>0</v>
      </c>
      <c r="T264" s="48"/>
      <c r="U264" s="48">
        <f t="shared" si="229"/>
        <v>0</v>
      </c>
      <c r="V264" s="48"/>
      <c r="W264" s="48">
        <f t="shared" si="230"/>
        <v>0</v>
      </c>
      <c r="X264" s="48"/>
      <c r="Y264" s="48">
        <f t="shared" si="231"/>
        <v>0</v>
      </c>
      <c r="Z264" s="48"/>
      <c r="AA264" s="48">
        <f t="shared" si="232"/>
        <v>0</v>
      </c>
      <c r="AB264" s="12">
        <f t="shared" si="226"/>
        <v>0</v>
      </c>
      <c r="AC264" s="12">
        <f t="shared" si="227"/>
        <v>0</v>
      </c>
    </row>
    <row r="265" spans="1:29" x14ac:dyDescent="0.25">
      <c r="A265" s="101">
        <v>30</v>
      </c>
      <c r="B265" s="38"/>
      <c r="C265" s="39" t="s">
        <v>66</v>
      </c>
      <c r="D265" s="54">
        <f t="shared" si="228"/>
        <v>18150.400000000001</v>
      </c>
      <c r="E265" s="54">
        <f t="shared" si="228"/>
        <v>18790</v>
      </c>
      <c r="F265" s="54">
        <v>18508</v>
      </c>
      <c r="G265" s="68">
        <v>1.2</v>
      </c>
      <c r="H265" s="52">
        <v>1</v>
      </c>
      <c r="I265" s="52"/>
      <c r="J265" s="52"/>
      <c r="K265" s="52"/>
      <c r="L265" s="52"/>
      <c r="M265" s="54">
        <v>1.4</v>
      </c>
      <c r="N265" s="54">
        <v>1.68</v>
      </c>
      <c r="O265" s="54">
        <v>2.23</v>
      </c>
      <c r="P265" s="54">
        <v>2.39</v>
      </c>
      <c r="Q265" s="54">
        <v>2.57</v>
      </c>
      <c r="R265" s="102">
        <f t="shared" ref="R265:AC265" si="233">SUM(R266:R278)</f>
        <v>0</v>
      </c>
      <c r="S265" s="102">
        <f t="shared" si="233"/>
        <v>0</v>
      </c>
      <c r="T265" s="102">
        <f t="shared" si="233"/>
        <v>0</v>
      </c>
      <c r="U265" s="102">
        <f t="shared" si="233"/>
        <v>0</v>
      </c>
      <c r="V265" s="102">
        <f t="shared" si="233"/>
        <v>0</v>
      </c>
      <c r="W265" s="102">
        <f t="shared" si="233"/>
        <v>0</v>
      </c>
      <c r="X265" s="102">
        <f t="shared" si="233"/>
        <v>0</v>
      </c>
      <c r="Y265" s="102">
        <f t="shared" si="233"/>
        <v>0</v>
      </c>
      <c r="Z265" s="102">
        <f t="shared" si="233"/>
        <v>0</v>
      </c>
      <c r="AA265" s="102">
        <f t="shared" si="233"/>
        <v>0</v>
      </c>
      <c r="AB265" s="102">
        <f t="shared" si="233"/>
        <v>0</v>
      </c>
      <c r="AC265" s="102">
        <f t="shared" si="233"/>
        <v>0</v>
      </c>
    </row>
    <row r="266" spans="1:29" ht="60" x14ac:dyDescent="0.25">
      <c r="A266" s="13"/>
      <c r="B266" s="33">
        <v>223</v>
      </c>
      <c r="C266" s="34" t="s">
        <v>312</v>
      </c>
      <c r="D266" s="54">
        <f t="shared" si="228"/>
        <v>18150.400000000001</v>
      </c>
      <c r="E266" s="54">
        <f t="shared" si="228"/>
        <v>18790</v>
      </c>
      <c r="F266" s="54">
        <v>18508</v>
      </c>
      <c r="G266" s="51">
        <v>0.64</v>
      </c>
      <c r="H266" s="52">
        <v>1</v>
      </c>
      <c r="I266" s="52"/>
      <c r="J266" s="52"/>
      <c r="K266" s="52"/>
      <c r="L266" s="52"/>
      <c r="M266" s="54">
        <v>1.4</v>
      </c>
      <c r="N266" s="54">
        <v>1.68</v>
      </c>
      <c r="O266" s="54">
        <v>2.23</v>
      </c>
      <c r="P266" s="54">
        <v>2.39</v>
      </c>
      <c r="Q266" s="54">
        <v>2.57</v>
      </c>
      <c r="R266" s="48">
        <v>0</v>
      </c>
      <c r="S266" s="48">
        <f>(R266*$F266*$G266*$H266*$M266*S$11)</f>
        <v>0</v>
      </c>
      <c r="T266" s="48"/>
      <c r="U266" s="48">
        <f>(T266*$F266*$G266*$H266*$M266*U$11)</f>
        <v>0</v>
      </c>
      <c r="V266" s="48"/>
      <c r="W266" s="48">
        <f t="shared" ref="W266:W276" si="234">(V266*$F266*$G266*$H266*$M266*W$11)</f>
        <v>0</v>
      </c>
      <c r="X266" s="48"/>
      <c r="Y266" s="48">
        <f>(X266*$F266*$G266*$H266*$M266*Y$11)</f>
        <v>0</v>
      </c>
      <c r="Z266" s="48"/>
      <c r="AA266" s="48">
        <f t="shared" si="213"/>
        <v>0</v>
      </c>
      <c r="AB266" s="12">
        <f t="shared" ref="AB266:AB278" si="235">SUM(R266,T266,V266,X266,Z266)</f>
        <v>0</v>
      </c>
      <c r="AC266" s="12">
        <f t="shared" ref="AC266:AC278" si="236">SUM(S266,U266,W266,Y266,AA266)</f>
        <v>0</v>
      </c>
    </row>
    <row r="267" spans="1:29" x14ac:dyDescent="0.25">
      <c r="A267" s="13"/>
      <c r="B267" s="33">
        <v>224</v>
      </c>
      <c r="C267" s="34" t="s">
        <v>313</v>
      </c>
      <c r="D267" s="54">
        <f t="shared" si="228"/>
        <v>18150.400000000001</v>
      </c>
      <c r="E267" s="54">
        <f t="shared" si="228"/>
        <v>18790</v>
      </c>
      <c r="F267" s="54">
        <v>18508</v>
      </c>
      <c r="G267" s="51">
        <v>0.73</v>
      </c>
      <c r="H267" s="52">
        <v>1</v>
      </c>
      <c r="I267" s="52"/>
      <c r="J267" s="52"/>
      <c r="K267" s="52"/>
      <c r="L267" s="52"/>
      <c r="M267" s="54">
        <v>1.4</v>
      </c>
      <c r="N267" s="54">
        <v>1.68</v>
      </c>
      <c r="O267" s="54">
        <v>2.23</v>
      </c>
      <c r="P267" s="54">
        <v>2.39</v>
      </c>
      <c r="Q267" s="54">
        <v>2.57</v>
      </c>
      <c r="R267" s="48">
        <v>0</v>
      </c>
      <c r="S267" s="48">
        <f>(R267*$F267*$G267*$H267*$M267)</f>
        <v>0</v>
      </c>
      <c r="T267" s="48"/>
      <c r="U267" s="48">
        <f>(T267*$F267*$G267*$H267*$M267)</f>
        <v>0</v>
      </c>
      <c r="V267" s="48"/>
      <c r="W267" s="48">
        <f>(V267*$F267*$G267*$H267*$M267)</f>
        <v>0</v>
      </c>
      <c r="X267" s="48"/>
      <c r="Y267" s="48">
        <f>(X267*$F267*$G267*$H267*$M267)</f>
        <v>0</v>
      </c>
      <c r="Z267" s="48"/>
      <c r="AA267" s="48">
        <f>(Z267*$F267*$G267*$H267*$N267)</f>
        <v>0</v>
      </c>
      <c r="AB267" s="12">
        <f t="shared" si="235"/>
        <v>0</v>
      </c>
      <c r="AC267" s="12">
        <f t="shared" si="236"/>
        <v>0</v>
      </c>
    </row>
    <row r="268" spans="1:29" ht="45" x14ac:dyDescent="0.25">
      <c r="A268" s="13"/>
      <c r="B268" s="33">
        <v>225</v>
      </c>
      <c r="C268" s="34" t="s">
        <v>314</v>
      </c>
      <c r="D268" s="54">
        <f t="shared" si="228"/>
        <v>18150.400000000001</v>
      </c>
      <c r="E268" s="54">
        <f t="shared" si="228"/>
        <v>18790</v>
      </c>
      <c r="F268" s="54">
        <v>18508</v>
      </c>
      <c r="G268" s="51">
        <v>0.67</v>
      </c>
      <c r="H268" s="52">
        <v>1</v>
      </c>
      <c r="I268" s="52"/>
      <c r="J268" s="52"/>
      <c r="K268" s="52"/>
      <c r="L268" s="52"/>
      <c r="M268" s="54">
        <v>1.4</v>
      </c>
      <c r="N268" s="54">
        <v>1.68</v>
      </c>
      <c r="O268" s="54">
        <v>2.23</v>
      </c>
      <c r="P268" s="54">
        <v>2.39</v>
      </c>
      <c r="Q268" s="54">
        <v>2.57</v>
      </c>
      <c r="R268" s="48">
        <v>0</v>
      </c>
      <c r="S268" s="48">
        <f t="shared" ref="S268:S276" si="237">(R268*$F268*$G268*$H268*$M268*S$11)</f>
        <v>0</v>
      </c>
      <c r="T268" s="48"/>
      <c r="U268" s="48">
        <f t="shared" ref="U268:U276" si="238">(T268*$F268*$G268*$H268*$M268*U$11)</f>
        <v>0</v>
      </c>
      <c r="V268" s="48"/>
      <c r="W268" s="48">
        <f t="shared" si="234"/>
        <v>0</v>
      </c>
      <c r="X268" s="48"/>
      <c r="Y268" s="48">
        <f t="shared" ref="Y268:Y276" si="239">(X268*$F268*$G268*$H268*$M268*Y$11)</f>
        <v>0</v>
      </c>
      <c r="Z268" s="48"/>
      <c r="AA268" s="48">
        <f t="shared" si="213"/>
        <v>0</v>
      </c>
      <c r="AB268" s="12">
        <f t="shared" si="235"/>
        <v>0</v>
      </c>
      <c r="AC268" s="12">
        <f t="shared" si="236"/>
        <v>0</v>
      </c>
    </row>
    <row r="269" spans="1:29" ht="30.75" customHeight="1" x14ac:dyDescent="0.25">
      <c r="A269" s="13"/>
      <c r="B269" s="33">
        <v>226</v>
      </c>
      <c r="C269" s="34" t="s">
        <v>315</v>
      </c>
      <c r="D269" s="54">
        <f t="shared" si="228"/>
        <v>18150.400000000001</v>
      </c>
      <c r="E269" s="54">
        <f t="shared" si="228"/>
        <v>18790</v>
      </c>
      <c r="F269" s="54">
        <v>18508</v>
      </c>
      <c r="G269" s="51">
        <v>1.2</v>
      </c>
      <c r="H269" s="52">
        <v>1</v>
      </c>
      <c r="I269" s="52"/>
      <c r="J269" s="52"/>
      <c r="K269" s="52"/>
      <c r="L269" s="52"/>
      <c r="M269" s="54">
        <v>1.4</v>
      </c>
      <c r="N269" s="54">
        <v>1.68</v>
      </c>
      <c r="O269" s="54">
        <v>2.23</v>
      </c>
      <c r="P269" s="54">
        <v>2.39</v>
      </c>
      <c r="Q269" s="54">
        <v>2.57</v>
      </c>
      <c r="R269" s="48">
        <v>0</v>
      </c>
      <c r="S269" s="48">
        <f t="shared" si="237"/>
        <v>0</v>
      </c>
      <c r="T269" s="48"/>
      <c r="U269" s="48">
        <f t="shared" si="238"/>
        <v>0</v>
      </c>
      <c r="V269" s="48"/>
      <c r="W269" s="48">
        <f t="shared" si="234"/>
        <v>0</v>
      </c>
      <c r="X269" s="48"/>
      <c r="Y269" s="48">
        <f t="shared" si="239"/>
        <v>0</v>
      </c>
      <c r="Z269" s="48"/>
      <c r="AA269" s="48">
        <f t="shared" si="213"/>
        <v>0</v>
      </c>
      <c r="AB269" s="12">
        <f t="shared" si="235"/>
        <v>0</v>
      </c>
      <c r="AC269" s="12">
        <f t="shared" si="236"/>
        <v>0</v>
      </c>
    </row>
    <row r="270" spans="1:29" ht="30" x14ac:dyDescent="0.25">
      <c r="A270" s="13"/>
      <c r="B270" s="33">
        <v>227</v>
      </c>
      <c r="C270" s="34" t="s">
        <v>316</v>
      </c>
      <c r="D270" s="54">
        <f t="shared" si="228"/>
        <v>18150.400000000001</v>
      </c>
      <c r="E270" s="54">
        <f t="shared" si="228"/>
        <v>18790</v>
      </c>
      <c r="F270" s="54">
        <v>18508</v>
      </c>
      <c r="G270" s="51">
        <v>1.42</v>
      </c>
      <c r="H270" s="52">
        <v>1</v>
      </c>
      <c r="I270" s="52"/>
      <c r="J270" s="52"/>
      <c r="K270" s="52"/>
      <c r="L270" s="52"/>
      <c r="M270" s="54">
        <v>1.4</v>
      </c>
      <c r="N270" s="54">
        <v>1.68</v>
      </c>
      <c r="O270" s="54">
        <v>2.23</v>
      </c>
      <c r="P270" s="54">
        <v>2.39</v>
      </c>
      <c r="Q270" s="54">
        <v>2.57</v>
      </c>
      <c r="R270" s="48">
        <v>0</v>
      </c>
      <c r="S270" s="48">
        <f t="shared" si="237"/>
        <v>0</v>
      </c>
      <c r="T270" s="48"/>
      <c r="U270" s="48">
        <f t="shared" si="238"/>
        <v>0</v>
      </c>
      <c r="V270" s="48"/>
      <c r="W270" s="48">
        <f t="shared" si="234"/>
        <v>0</v>
      </c>
      <c r="X270" s="48"/>
      <c r="Y270" s="48">
        <f t="shared" si="239"/>
        <v>0</v>
      </c>
      <c r="Z270" s="48"/>
      <c r="AA270" s="48">
        <f t="shared" si="213"/>
        <v>0</v>
      </c>
      <c r="AB270" s="12">
        <f t="shared" si="235"/>
        <v>0</v>
      </c>
      <c r="AC270" s="12">
        <f t="shared" si="236"/>
        <v>0</v>
      </c>
    </row>
    <row r="271" spans="1:29" ht="30" x14ac:dyDescent="0.25">
      <c r="A271" s="13"/>
      <c r="B271" s="33">
        <v>228</v>
      </c>
      <c r="C271" s="34" t="s">
        <v>317</v>
      </c>
      <c r="D271" s="54">
        <f t="shared" si="228"/>
        <v>18150.400000000001</v>
      </c>
      <c r="E271" s="54">
        <f t="shared" si="228"/>
        <v>18790</v>
      </c>
      <c r="F271" s="54">
        <v>18508</v>
      </c>
      <c r="G271" s="51">
        <v>2.31</v>
      </c>
      <c r="H271" s="52">
        <v>1</v>
      </c>
      <c r="I271" s="52"/>
      <c r="J271" s="52"/>
      <c r="K271" s="52"/>
      <c r="L271" s="52"/>
      <c r="M271" s="54">
        <v>1.4</v>
      </c>
      <c r="N271" s="54">
        <v>1.68</v>
      </c>
      <c r="O271" s="54">
        <v>2.23</v>
      </c>
      <c r="P271" s="54">
        <v>2.39</v>
      </c>
      <c r="Q271" s="54">
        <v>2.57</v>
      </c>
      <c r="R271" s="48">
        <v>0</v>
      </c>
      <c r="S271" s="48">
        <f t="shared" si="237"/>
        <v>0</v>
      </c>
      <c r="T271" s="48"/>
      <c r="U271" s="48">
        <f t="shared" si="238"/>
        <v>0</v>
      </c>
      <c r="V271" s="48"/>
      <c r="W271" s="48">
        <f t="shared" si="234"/>
        <v>0</v>
      </c>
      <c r="X271" s="48"/>
      <c r="Y271" s="48">
        <f t="shared" si="239"/>
        <v>0</v>
      </c>
      <c r="Z271" s="48"/>
      <c r="AA271" s="48">
        <f t="shared" si="213"/>
        <v>0</v>
      </c>
      <c r="AB271" s="12">
        <f t="shared" si="235"/>
        <v>0</v>
      </c>
      <c r="AC271" s="12">
        <f t="shared" si="236"/>
        <v>0</v>
      </c>
    </row>
    <row r="272" spans="1:29" ht="30" x14ac:dyDescent="0.25">
      <c r="A272" s="13"/>
      <c r="B272" s="33">
        <v>229</v>
      </c>
      <c r="C272" s="34" t="s">
        <v>318</v>
      </c>
      <c r="D272" s="54">
        <f t="shared" si="228"/>
        <v>18150.400000000001</v>
      </c>
      <c r="E272" s="54">
        <f t="shared" si="228"/>
        <v>18790</v>
      </c>
      <c r="F272" s="54">
        <v>18508</v>
      </c>
      <c r="G272" s="51">
        <v>3.12</v>
      </c>
      <c r="H272" s="52">
        <v>1</v>
      </c>
      <c r="I272" s="52"/>
      <c r="J272" s="52"/>
      <c r="K272" s="52"/>
      <c r="L272" s="52"/>
      <c r="M272" s="54">
        <v>1.4</v>
      </c>
      <c r="N272" s="54">
        <v>1.68</v>
      </c>
      <c r="O272" s="54">
        <v>2.23</v>
      </c>
      <c r="P272" s="54">
        <v>2.39</v>
      </c>
      <c r="Q272" s="54">
        <v>2.57</v>
      </c>
      <c r="R272" s="48"/>
      <c r="S272" s="48">
        <f t="shared" si="237"/>
        <v>0</v>
      </c>
      <c r="T272" s="48"/>
      <c r="U272" s="48">
        <f t="shared" si="238"/>
        <v>0</v>
      </c>
      <c r="V272" s="48"/>
      <c r="W272" s="48">
        <f t="shared" si="234"/>
        <v>0</v>
      </c>
      <c r="X272" s="48"/>
      <c r="Y272" s="48">
        <f t="shared" si="239"/>
        <v>0</v>
      </c>
      <c r="Z272" s="48"/>
      <c r="AA272" s="48">
        <f t="shared" si="213"/>
        <v>0</v>
      </c>
      <c r="AB272" s="12">
        <f t="shared" si="235"/>
        <v>0</v>
      </c>
      <c r="AC272" s="12">
        <f t="shared" si="236"/>
        <v>0</v>
      </c>
    </row>
    <row r="273" spans="1:29" ht="30" x14ac:dyDescent="0.25">
      <c r="A273" s="13"/>
      <c r="B273" s="33">
        <v>230</v>
      </c>
      <c r="C273" s="34" t="s">
        <v>319</v>
      </c>
      <c r="D273" s="54">
        <f t="shared" si="228"/>
        <v>18150.400000000001</v>
      </c>
      <c r="E273" s="54">
        <f t="shared" si="228"/>
        <v>18790</v>
      </c>
      <c r="F273" s="54">
        <v>18508</v>
      </c>
      <c r="G273" s="51">
        <v>1.08</v>
      </c>
      <c r="H273" s="52">
        <v>1</v>
      </c>
      <c r="I273" s="52"/>
      <c r="J273" s="52"/>
      <c r="K273" s="52"/>
      <c r="L273" s="52"/>
      <c r="M273" s="54">
        <v>1.4</v>
      </c>
      <c r="N273" s="54">
        <v>1.68</v>
      </c>
      <c r="O273" s="54">
        <v>2.23</v>
      </c>
      <c r="P273" s="54">
        <v>2.39</v>
      </c>
      <c r="Q273" s="54">
        <v>2.57</v>
      </c>
      <c r="R273" s="48">
        <v>0</v>
      </c>
      <c r="S273" s="48">
        <f t="shared" si="237"/>
        <v>0</v>
      </c>
      <c r="T273" s="48"/>
      <c r="U273" s="48">
        <f t="shared" si="238"/>
        <v>0</v>
      </c>
      <c r="V273" s="48"/>
      <c r="W273" s="48">
        <f t="shared" si="234"/>
        <v>0</v>
      </c>
      <c r="X273" s="48"/>
      <c r="Y273" s="48">
        <f t="shared" si="239"/>
        <v>0</v>
      </c>
      <c r="Z273" s="48"/>
      <c r="AA273" s="48">
        <f t="shared" si="213"/>
        <v>0</v>
      </c>
      <c r="AB273" s="12">
        <f t="shared" si="235"/>
        <v>0</v>
      </c>
      <c r="AC273" s="12">
        <f t="shared" si="236"/>
        <v>0</v>
      </c>
    </row>
    <row r="274" spans="1:29" ht="30" x14ac:dyDescent="0.25">
      <c r="A274" s="13"/>
      <c r="B274" s="33">
        <v>231</v>
      </c>
      <c r="C274" s="34" t="s">
        <v>320</v>
      </c>
      <c r="D274" s="54">
        <f t="shared" ref="D274:E289" si="240">D273</f>
        <v>18150.400000000001</v>
      </c>
      <c r="E274" s="54">
        <f t="shared" si="240"/>
        <v>18790</v>
      </c>
      <c r="F274" s="54">
        <v>18508</v>
      </c>
      <c r="G274" s="51">
        <v>1.1200000000000001</v>
      </c>
      <c r="H274" s="52">
        <v>1</v>
      </c>
      <c r="I274" s="52"/>
      <c r="J274" s="52"/>
      <c r="K274" s="52"/>
      <c r="L274" s="52"/>
      <c r="M274" s="54">
        <v>1.4</v>
      </c>
      <c r="N274" s="54">
        <v>1.68</v>
      </c>
      <c r="O274" s="54">
        <v>2.23</v>
      </c>
      <c r="P274" s="54">
        <v>2.39</v>
      </c>
      <c r="Q274" s="54">
        <v>2.57</v>
      </c>
      <c r="R274" s="48">
        <v>0</v>
      </c>
      <c r="S274" s="48">
        <f t="shared" si="237"/>
        <v>0</v>
      </c>
      <c r="T274" s="48"/>
      <c r="U274" s="48">
        <f t="shared" si="238"/>
        <v>0</v>
      </c>
      <c r="V274" s="48"/>
      <c r="W274" s="48">
        <f t="shared" si="234"/>
        <v>0</v>
      </c>
      <c r="X274" s="48"/>
      <c r="Y274" s="48">
        <f t="shared" si="239"/>
        <v>0</v>
      </c>
      <c r="Z274" s="48"/>
      <c r="AA274" s="48">
        <f t="shared" si="213"/>
        <v>0</v>
      </c>
      <c r="AB274" s="12">
        <f t="shared" si="235"/>
        <v>0</v>
      </c>
      <c r="AC274" s="12">
        <f t="shared" si="236"/>
        <v>0</v>
      </c>
    </row>
    <row r="275" spans="1:29" ht="30" x14ac:dyDescent="0.25">
      <c r="A275" s="13"/>
      <c r="B275" s="33">
        <v>232</v>
      </c>
      <c r="C275" s="34" t="s">
        <v>321</v>
      </c>
      <c r="D275" s="54">
        <f t="shared" si="240"/>
        <v>18150.400000000001</v>
      </c>
      <c r="E275" s="54">
        <f t="shared" si="240"/>
        <v>18790</v>
      </c>
      <c r="F275" s="54">
        <v>18508</v>
      </c>
      <c r="G275" s="51">
        <v>1.62</v>
      </c>
      <c r="H275" s="52">
        <v>1</v>
      </c>
      <c r="I275" s="52"/>
      <c r="J275" s="52"/>
      <c r="K275" s="52"/>
      <c r="L275" s="52"/>
      <c r="M275" s="54">
        <v>1.4</v>
      </c>
      <c r="N275" s="54">
        <v>1.68</v>
      </c>
      <c r="O275" s="54">
        <v>2.23</v>
      </c>
      <c r="P275" s="54">
        <v>2.39</v>
      </c>
      <c r="Q275" s="54">
        <v>2.57</v>
      </c>
      <c r="R275" s="48">
        <v>0</v>
      </c>
      <c r="S275" s="48">
        <f t="shared" si="237"/>
        <v>0</v>
      </c>
      <c r="T275" s="48"/>
      <c r="U275" s="48">
        <f t="shared" si="238"/>
        <v>0</v>
      </c>
      <c r="V275" s="48"/>
      <c r="W275" s="48">
        <f t="shared" si="234"/>
        <v>0</v>
      </c>
      <c r="X275" s="48"/>
      <c r="Y275" s="48">
        <f t="shared" si="239"/>
        <v>0</v>
      </c>
      <c r="Z275" s="48"/>
      <c r="AA275" s="48">
        <f t="shared" si="213"/>
        <v>0</v>
      </c>
      <c r="AB275" s="12">
        <f t="shared" si="235"/>
        <v>0</v>
      </c>
      <c r="AC275" s="12">
        <f t="shared" si="236"/>
        <v>0</v>
      </c>
    </row>
    <row r="276" spans="1:29" ht="30" x14ac:dyDescent="0.25">
      <c r="A276" s="13"/>
      <c r="B276" s="33">
        <v>233</v>
      </c>
      <c r="C276" s="34" t="s">
        <v>322</v>
      </c>
      <c r="D276" s="54">
        <f t="shared" si="240"/>
        <v>18150.400000000001</v>
      </c>
      <c r="E276" s="54">
        <f t="shared" si="240"/>
        <v>18790</v>
      </c>
      <c r="F276" s="54">
        <v>18508</v>
      </c>
      <c r="G276" s="51">
        <v>1.95</v>
      </c>
      <c r="H276" s="52">
        <v>1</v>
      </c>
      <c r="I276" s="52"/>
      <c r="J276" s="52"/>
      <c r="K276" s="52"/>
      <c r="L276" s="52"/>
      <c r="M276" s="54">
        <v>1.4</v>
      </c>
      <c r="N276" s="54">
        <v>1.68</v>
      </c>
      <c r="O276" s="54">
        <v>2.23</v>
      </c>
      <c r="P276" s="54">
        <v>2.39</v>
      </c>
      <c r="Q276" s="54">
        <v>2.57</v>
      </c>
      <c r="R276" s="48">
        <v>0</v>
      </c>
      <c r="S276" s="48">
        <f t="shared" si="237"/>
        <v>0</v>
      </c>
      <c r="T276" s="48"/>
      <c r="U276" s="48">
        <f t="shared" si="238"/>
        <v>0</v>
      </c>
      <c r="V276" s="48"/>
      <c r="W276" s="48">
        <f t="shared" si="234"/>
        <v>0</v>
      </c>
      <c r="X276" s="48"/>
      <c r="Y276" s="48">
        <f t="shared" si="239"/>
        <v>0</v>
      </c>
      <c r="Z276" s="48"/>
      <c r="AA276" s="48">
        <f t="shared" si="213"/>
        <v>0</v>
      </c>
      <c r="AB276" s="12">
        <f t="shared" si="235"/>
        <v>0</v>
      </c>
      <c r="AC276" s="12">
        <f t="shared" si="236"/>
        <v>0</v>
      </c>
    </row>
    <row r="277" spans="1:29" ht="30" x14ac:dyDescent="0.25">
      <c r="A277" s="13"/>
      <c r="B277" s="33">
        <v>234</v>
      </c>
      <c r="C277" s="34" t="s">
        <v>323</v>
      </c>
      <c r="D277" s="54">
        <f t="shared" si="240"/>
        <v>18150.400000000001</v>
      </c>
      <c r="E277" s="54">
        <f t="shared" si="240"/>
        <v>18790</v>
      </c>
      <c r="F277" s="54">
        <v>18508</v>
      </c>
      <c r="G277" s="51">
        <v>2.14</v>
      </c>
      <c r="H277" s="52">
        <v>1</v>
      </c>
      <c r="I277" s="52"/>
      <c r="J277" s="52"/>
      <c r="K277" s="52"/>
      <c r="L277" s="52"/>
      <c r="M277" s="54">
        <v>1.4</v>
      </c>
      <c r="N277" s="54">
        <v>1.68</v>
      </c>
      <c r="O277" s="54">
        <v>2.23</v>
      </c>
      <c r="P277" s="54">
        <v>2.39</v>
      </c>
      <c r="Q277" s="54">
        <v>2.57</v>
      </c>
      <c r="R277" s="48"/>
      <c r="S277" s="48">
        <f>(R277*$F277*$G277*$H277*$M277)</f>
        <v>0</v>
      </c>
      <c r="T277" s="48"/>
      <c r="U277" s="48">
        <f t="shared" ref="U277:U278" si="241">(T277*$F277*$G277*$H277*$M277)</f>
        <v>0</v>
      </c>
      <c r="V277" s="48"/>
      <c r="W277" s="48">
        <f t="shared" ref="W277:W278" si="242">(V277*$F277*$G277*$H277*$M277)</f>
        <v>0</v>
      </c>
      <c r="X277" s="48"/>
      <c r="Y277" s="48">
        <f t="shared" ref="Y277:Y278" si="243">(X277*$F277*$G277*$H277*$M277)</f>
        <v>0</v>
      </c>
      <c r="Z277" s="48"/>
      <c r="AA277" s="48">
        <f t="shared" ref="AA277:AA278" si="244">(Z277*$F277*$G277*$H277*$N277)</f>
        <v>0</v>
      </c>
      <c r="AB277" s="12">
        <f t="shared" si="235"/>
        <v>0</v>
      </c>
      <c r="AC277" s="12">
        <f t="shared" si="236"/>
        <v>0</v>
      </c>
    </row>
    <row r="278" spans="1:29" ht="30" x14ac:dyDescent="0.25">
      <c r="A278" s="13"/>
      <c r="B278" s="33">
        <v>235</v>
      </c>
      <c r="C278" s="34" t="s">
        <v>324</v>
      </c>
      <c r="D278" s="54">
        <f t="shared" si="240"/>
        <v>18150.400000000001</v>
      </c>
      <c r="E278" s="54">
        <f t="shared" si="240"/>
        <v>18790</v>
      </c>
      <c r="F278" s="54">
        <v>18508</v>
      </c>
      <c r="G278" s="51">
        <v>4.13</v>
      </c>
      <c r="H278" s="52">
        <v>1</v>
      </c>
      <c r="I278" s="52"/>
      <c r="J278" s="52"/>
      <c r="K278" s="52"/>
      <c r="L278" s="52"/>
      <c r="M278" s="54">
        <v>1.4</v>
      </c>
      <c r="N278" s="54">
        <v>1.68</v>
      </c>
      <c r="O278" s="54">
        <v>2.23</v>
      </c>
      <c r="P278" s="54">
        <v>2.39</v>
      </c>
      <c r="Q278" s="54">
        <v>2.57</v>
      </c>
      <c r="R278" s="48"/>
      <c r="S278" s="48">
        <f>(R278*$F278*$G278*$H278*$M278)</f>
        <v>0</v>
      </c>
      <c r="T278" s="48"/>
      <c r="U278" s="48">
        <f t="shared" si="241"/>
        <v>0</v>
      </c>
      <c r="V278" s="48"/>
      <c r="W278" s="48">
        <f t="shared" si="242"/>
        <v>0</v>
      </c>
      <c r="X278" s="48"/>
      <c r="Y278" s="48">
        <f t="shared" si="243"/>
        <v>0</v>
      </c>
      <c r="Z278" s="48"/>
      <c r="AA278" s="48">
        <f t="shared" si="244"/>
        <v>0</v>
      </c>
      <c r="AB278" s="12">
        <f t="shared" si="235"/>
        <v>0</v>
      </c>
      <c r="AC278" s="12">
        <f t="shared" si="236"/>
        <v>0</v>
      </c>
    </row>
    <row r="279" spans="1:29" x14ac:dyDescent="0.25">
      <c r="A279" s="101">
        <v>31</v>
      </c>
      <c r="B279" s="38"/>
      <c r="C279" s="39" t="s">
        <v>325</v>
      </c>
      <c r="D279" s="54">
        <f t="shared" si="240"/>
        <v>18150.400000000001</v>
      </c>
      <c r="E279" s="54">
        <f t="shared" si="240"/>
        <v>18790</v>
      </c>
      <c r="F279" s="54">
        <v>18508</v>
      </c>
      <c r="G279" s="53">
        <v>0.9</v>
      </c>
      <c r="H279" s="52">
        <v>1</v>
      </c>
      <c r="I279" s="52"/>
      <c r="J279" s="52"/>
      <c r="K279" s="52"/>
      <c r="L279" s="52"/>
      <c r="M279" s="54">
        <v>1.4</v>
      </c>
      <c r="N279" s="54">
        <v>1.68</v>
      </c>
      <c r="O279" s="54">
        <v>2.23</v>
      </c>
      <c r="P279" s="54">
        <v>2.39</v>
      </c>
      <c r="Q279" s="54">
        <v>2.57</v>
      </c>
      <c r="R279" s="102">
        <f t="shared" ref="R279:AC279" si="245">SUM(R280:R298)</f>
        <v>0</v>
      </c>
      <c r="S279" s="102">
        <f t="shared" si="245"/>
        <v>0</v>
      </c>
      <c r="T279" s="102">
        <f t="shared" si="245"/>
        <v>0</v>
      </c>
      <c r="U279" s="102">
        <f t="shared" si="245"/>
        <v>0</v>
      </c>
      <c r="V279" s="102">
        <f t="shared" si="245"/>
        <v>0</v>
      </c>
      <c r="W279" s="102">
        <f t="shared" si="245"/>
        <v>0</v>
      </c>
      <c r="X279" s="102">
        <f t="shared" si="245"/>
        <v>0</v>
      </c>
      <c r="Y279" s="102">
        <f t="shared" si="245"/>
        <v>0</v>
      </c>
      <c r="Z279" s="102">
        <f t="shared" si="245"/>
        <v>0</v>
      </c>
      <c r="AA279" s="102">
        <f t="shared" si="245"/>
        <v>0</v>
      </c>
      <c r="AB279" s="102">
        <f t="shared" si="245"/>
        <v>0</v>
      </c>
      <c r="AC279" s="102">
        <f t="shared" si="245"/>
        <v>0</v>
      </c>
    </row>
    <row r="280" spans="1:29" ht="30" x14ac:dyDescent="0.25">
      <c r="A280" s="13"/>
      <c r="B280" s="33">
        <v>236</v>
      </c>
      <c r="C280" s="34" t="s">
        <v>326</v>
      </c>
      <c r="D280" s="54">
        <f t="shared" si="240"/>
        <v>18150.400000000001</v>
      </c>
      <c r="E280" s="54">
        <f t="shared" si="240"/>
        <v>18790</v>
      </c>
      <c r="F280" s="54">
        <v>18508</v>
      </c>
      <c r="G280" s="51">
        <v>0.61</v>
      </c>
      <c r="H280" s="52">
        <v>1</v>
      </c>
      <c r="I280" s="52"/>
      <c r="J280" s="52"/>
      <c r="K280" s="52"/>
      <c r="L280" s="52"/>
      <c r="M280" s="54">
        <v>1.4</v>
      </c>
      <c r="N280" s="54">
        <v>1.68</v>
      </c>
      <c r="O280" s="54">
        <v>2.23</v>
      </c>
      <c r="P280" s="54">
        <v>2.39</v>
      </c>
      <c r="Q280" s="54">
        <v>2.57</v>
      </c>
      <c r="R280" s="48">
        <v>0</v>
      </c>
      <c r="S280" s="48">
        <f>(R280*$F280*$G280*$H280*$M280*S$11)</f>
        <v>0</v>
      </c>
      <c r="T280" s="48"/>
      <c r="U280" s="48">
        <f>(T280*$F280*$G280*$H280*$M280*U$11)</f>
        <v>0</v>
      </c>
      <c r="V280" s="48"/>
      <c r="W280" s="48">
        <f t="shared" ref="W280:W298" si="246">(V280*$F280*$G280*$H280*$M280*W$11)</f>
        <v>0</v>
      </c>
      <c r="X280" s="48"/>
      <c r="Y280" s="48">
        <f>(X280*$F280*$G280*$H280*$M280*Y$11)</f>
        <v>0</v>
      </c>
      <c r="Z280" s="48"/>
      <c r="AA280" s="48">
        <f t="shared" si="213"/>
        <v>0</v>
      </c>
      <c r="AB280" s="12">
        <f t="shared" ref="AB280:AB298" si="247">SUM(R280,T280,V280,X280,Z280)</f>
        <v>0</v>
      </c>
      <c r="AC280" s="12">
        <f t="shared" ref="AC280:AC298" si="248">SUM(S280,U280,W280,Y280,AA280)</f>
        <v>0</v>
      </c>
    </row>
    <row r="281" spans="1:29" ht="30" x14ac:dyDescent="0.25">
      <c r="A281" s="13"/>
      <c r="B281" s="33">
        <v>237</v>
      </c>
      <c r="C281" s="34" t="s">
        <v>327</v>
      </c>
      <c r="D281" s="54">
        <f t="shared" si="240"/>
        <v>18150.400000000001</v>
      </c>
      <c r="E281" s="54">
        <f t="shared" si="240"/>
        <v>18790</v>
      </c>
      <c r="F281" s="54">
        <v>18508</v>
      </c>
      <c r="G281" s="51">
        <v>0.55000000000000004</v>
      </c>
      <c r="H281" s="52">
        <v>1</v>
      </c>
      <c r="I281" s="52"/>
      <c r="J281" s="52"/>
      <c r="K281" s="52"/>
      <c r="L281" s="52"/>
      <c r="M281" s="54">
        <v>1.4</v>
      </c>
      <c r="N281" s="54">
        <v>1.68</v>
      </c>
      <c r="O281" s="54">
        <v>2.23</v>
      </c>
      <c r="P281" s="54">
        <v>2.39</v>
      </c>
      <c r="Q281" s="54">
        <v>2.57</v>
      </c>
      <c r="R281" s="48">
        <v>0</v>
      </c>
      <c r="S281" s="48">
        <f>(R281*$F281*$G281*$H281*$M281)</f>
        <v>0</v>
      </c>
      <c r="T281" s="48"/>
      <c r="U281" s="48">
        <f>(T281*$F281*$G281*$H281*$M281)</f>
        <v>0</v>
      </c>
      <c r="V281" s="48"/>
      <c r="W281" s="48">
        <f>(V281*$F281*$G281*$H281*$M281)</f>
        <v>0</v>
      </c>
      <c r="X281" s="48"/>
      <c r="Y281" s="48">
        <f>(X281*$F281*$G281*$H281*$M281)</f>
        <v>0</v>
      </c>
      <c r="Z281" s="48"/>
      <c r="AA281" s="48">
        <f>(Z281*$F281*$G281*$H281*$N281)</f>
        <v>0</v>
      </c>
      <c r="AB281" s="12">
        <f t="shared" si="247"/>
        <v>0</v>
      </c>
      <c r="AC281" s="12">
        <f t="shared" si="248"/>
        <v>0</v>
      </c>
    </row>
    <row r="282" spans="1:29" ht="30" x14ac:dyDescent="0.25">
      <c r="A282" s="13"/>
      <c r="B282" s="33">
        <v>238</v>
      </c>
      <c r="C282" s="34" t="s">
        <v>328</v>
      </c>
      <c r="D282" s="54">
        <f t="shared" si="240"/>
        <v>18150.400000000001</v>
      </c>
      <c r="E282" s="54">
        <f t="shared" si="240"/>
        <v>18790</v>
      </c>
      <c r="F282" s="54">
        <v>18508</v>
      </c>
      <c r="G282" s="51">
        <v>0.71</v>
      </c>
      <c r="H282" s="52">
        <v>1</v>
      </c>
      <c r="I282" s="52"/>
      <c r="J282" s="52"/>
      <c r="K282" s="52"/>
      <c r="L282" s="52"/>
      <c r="M282" s="54">
        <v>1.4</v>
      </c>
      <c r="N282" s="54">
        <v>1.68</v>
      </c>
      <c r="O282" s="54">
        <v>2.23</v>
      </c>
      <c r="P282" s="54">
        <v>2.39</v>
      </c>
      <c r="Q282" s="54">
        <v>2.57</v>
      </c>
      <c r="R282" s="48">
        <v>0</v>
      </c>
      <c r="S282" s="48">
        <f t="shared" ref="S282:S290" si="249">(R282*$F282*$G282*$H282*$M282*S$11)</f>
        <v>0</v>
      </c>
      <c r="T282" s="48"/>
      <c r="U282" s="48">
        <f t="shared" ref="U282:U290" si="250">(T282*$F282*$G282*$H282*$M282*U$11)</f>
        <v>0</v>
      </c>
      <c r="V282" s="48"/>
      <c r="W282" s="48">
        <f t="shared" si="246"/>
        <v>0</v>
      </c>
      <c r="X282" s="48"/>
      <c r="Y282" s="48">
        <f t="shared" ref="Y282:Y290" si="251">(X282*$F282*$G282*$H282*$M282*Y$11)</f>
        <v>0</v>
      </c>
      <c r="Z282" s="48"/>
      <c r="AA282" s="48">
        <f t="shared" si="213"/>
        <v>0</v>
      </c>
      <c r="AB282" s="12">
        <f t="shared" si="247"/>
        <v>0</v>
      </c>
      <c r="AC282" s="12">
        <f t="shared" si="248"/>
        <v>0</v>
      </c>
    </row>
    <row r="283" spans="1:29" ht="30" x14ac:dyDescent="0.25">
      <c r="A283" s="13"/>
      <c r="B283" s="33">
        <v>239</v>
      </c>
      <c r="C283" s="34" t="s">
        <v>329</v>
      </c>
      <c r="D283" s="54">
        <f t="shared" si="240"/>
        <v>18150.400000000001</v>
      </c>
      <c r="E283" s="54">
        <f t="shared" si="240"/>
        <v>18790</v>
      </c>
      <c r="F283" s="54">
        <v>18508</v>
      </c>
      <c r="G283" s="51">
        <v>1.38</v>
      </c>
      <c r="H283" s="52">
        <v>1</v>
      </c>
      <c r="I283" s="52"/>
      <c r="J283" s="52"/>
      <c r="K283" s="52"/>
      <c r="L283" s="52"/>
      <c r="M283" s="54">
        <v>1.4</v>
      </c>
      <c r="N283" s="54">
        <v>1.68</v>
      </c>
      <c r="O283" s="54">
        <v>2.23</v>
      </c>
      <c r="P283" s="54">
        <v>2.39</v>
      </c>
      <c r="Q283" s="54">
        <v>2.57</v>
      </c>
      <c r="R283" s="48">
        <v>0</v>
      </c>
      <c r="S283" s="48">
        <f t="shared" si="249"/>
        <v>0</v>
      </c>
      <c r="T283" s="48"/>
      <c r="U283" s="48">
        <f t="shared" si="250"/>
        <v>0</v>
      </c>
      <c r="V283" s="48"/>
      <c r="W283" s="48">
        <f t="shared" si="246"/>
        <v>0</v>
      </c>
      <c r="X283" s="48"/>
      <c r="Y283" s="48">
        <f t="shared" si="251"/>
        <v>0</v>
      </c>
      <c r="Z283" s="48"/>
      <c r="AA283" s="48">
        <f t="shared" si="213"/>
        <v>0</v>
      </c>
      <c r="AB283" s="12">
        <f t="shared" si="247"/>
        <v>0</v>
      </c>
      <c r="AC283" s="12">
        <f t="shared" si="248"/>
        <v>0</v>
      </c>
    </row>
    <row r="284" spans="1:29" ht="30" x14ac:dyDescent="0.25">
      <c r="A284" s="13"/>
      <c r="B284" s="33">
        <v>240</v>
      </c>
      <c r="C284" s="34" t="s">
        <v>330</v>
      </c>
      <c r="D284" s="54">
        <f t="shared" si="240"/>
        <v>18150.400000000001</v>
      </c>
      <c r="E284" s="54">
        <f t="shared" si="240"/>
        <v>18790</v>
      </c>
      <c r="F284" s="54">
        <v>18508</v>
      </c>
      <c r="G284" s="51">
        <v>2.41</v>
      </c>
      <c r="H284" s="52">
        <v>1</v>
      </c>
      <c r="I284" s="52"/>
      <c r="J284" s="52"/>
      <c r="K284" s="52"/>
      <c r="L284" s="52"/>
      <c r="M284" s="54">
        <v>1.4</v>
      </c>
      <c r="N284" s="54">
        <v>1.68</v>
      </c>
      <c r="O284" s="54">
        <v>2.23</v>
      </c>
      <c r="P284" s="54">
        <v>2.39</v>
      </c>
      <c r="Q284" s="54">
        <v>2.57</v>
      </c>
      <c r="R284" s="48">
        <v>0</v>
      </c>
      <c r="S284" s="48">
        <f t="shared" si="249"/>
        <v>0</v>
      </c>
      <c r="T284" s="48"/>
      <c r="U284" s="48">
        <f t="shared" si="250"/>
        <v>0</v>
      </c>
      <c r="V284" s="48"/>
      <c r="W284" s="48">
        <f t="shared" si="246"/>
        <v>0</v>
      </c>
      <c r="X284" s="48"/>
      <c r="Y284" s="48">
        <f t="shared" si="251"/>
        <v>0</v>
      </c>
      <c r="Z284" s="48"/>
      <c r="AA284" s="48">
        <f t="shared" si="213"/>
        <v>0</v>
      </c>
      <c r="AB284" s="12">
        <f t="shared" si="247"/>
        <v>0</v>
      </c>
      <c r="AC284" s="12">
        <f t="shared" si="248"/>
        <v>0</v>
      </c>
    </row>
    <row r="285" spans="1:29" ht="30" x14ac:dyDescent="0.25">
      <c r="A285" s="13"/>
      <c r="B285" s="33">
        <v>241</v>
      </c>
      <c r="C285" s="34" t="s">
        <v>331</v>
      </c>
      <c r="D285" s="54">
        <f t="shared" si="240"/>
        <v>18150.400000000001</v>
      </c>
      <c r="E285" s="54">
        <f t="shared" si="240"/>
        <v>18790</v>
      </c>
      <c r="F285" s="54">
        <v>18508</v>
      </c>
      <c r="G285" s="51">
        <v>1.43</v>
      </c>
      <c r="H285" s="52">
        <v>1</v>
      </c>
      <c r="I285" s="52"/>
      <c r="J285" s="52"/>
      <c r="K285" s="52"/>
      <c r="L285" s="52"/>
      <c r="M285" s="54">
        <v>1.4</v>
      </c>
      <c r="N285" s="54">
        <v>1.68</v>
      </c>
      <c r="O285" s="54">
        <v>2.23</v>
      </c>
      <c r="P285" s="54">
        <v>2.39</v>
      </c>
      <c r="Q285" s="54">
        <v>2.57</v>
      </c>
      <c r="R285" s="48">
        <v>0</v>
      </c>
      <c r="S285" s="48">
        <f t="shared" si="249"/>
        <v>0</v>
      </c>
      <c r="T285" s="48"/>
      <c r="U285" s="48">
        <f t="shared" si="250"/>
        <v>0</v>
      </c>
      <c r="V285" s="48"/>
      <c r="W285" s="48">
        <f t="shared" si="246"/>
        <v>0</v>
      </c>
      <c r="X285" s="48"/>
      <c r="Y285" s="48">
        <f t="shared" si="251"/>
        <v>0</v>
      </c>
      <c r="Z285" s="48"/>
      <c r="AA285" s="48">
        <f t="shared" si="213"/>
        <v>0</v>
      </c>
      <c r="AB285" s="12">
        <f t="shared" si="247"/>
        <v>0</v>
      </c>
      <c r="AC285" s="12">
        <f t="shared" si="248"/>
        <v>0</v>
      </c>
    </row>
    <row r="286" spans="1:29" ht="30" x14ac:dyDescent="0.25">
      <c r="A286" s="13"/>
      <c r="B286" s="33">
        <v>242</v>
      </c>
      <c r="C286" s="34" t="s">
        <v>332</v>
      </c>
      <c r="D286" s="54">
        <f t="shared" si="240"/>
        <v>18150.400000000001</v>
      </c>
      <c r="E286" s="54">
        <f t="shared" si="240"/>
        <v>18790</v>
      </c>
      <c r="F286" s="54">
        <v>18508</v>
      </c>
      <c r="G286" s="51">
        <v>1.83</v>
      </c>
      <c r="H286" s="52">
        <v>1</v>
      </c>
      <c r="I286" s="52"/>
      <c r="J286" s="52"/>
      <c r="K286" s="52"/>
      <c r="L286" s="52"/>
      <c r="M286" s="54">
        <v>1.4</v>
      </c>
      <c r="N286" s="54">
        <v>1.68</v>
      </c>
      <c r="O286" s="54">
        <v>2.23</v>
      </c>
      <c r="P286" s="54">
        <v>2.39</v>
      </c>
      <c r="Q286" s="54">
        <v>2.57</v>
      </c>
      <c r="R286" s="48">
        <v>0</v>
      </c>
      <c r="S286" s="48">
        <f t="shared" si="249"/>
        <v>0</v>
      </c>
      <c r="T286" s="48"/>
      <c r="U286" s="48">
        <f t="shared" si="250"/>
        <v>0</v>
      </c>
      <c r="V286" s="48"/>
      <c r="W286" s="48">
        <f t="shared" si="246"/>
        <v>0</v>
      </c>
      <c r="X286" s="48"/>
      <c r="Y286" s="48">
        <f t="shared" si="251"/>
        <v>0</v>
      </c>
      <c r="Z286" s="48"/>
      <c r="AA286" s="48">
        <f t="shared" si="213"/>
        <v>0</v>
      </c>
      <c r="AB286" s="12">
        <f t="shared" si="247"/>
        <v>0</v>
      </c>
      <c r="AC286" s="12">
        <f t="shared" si="248"/>
        <v>0</v>
      </c>
    </row>
    <row r="287" spans="1:29" ht="30" x14ac:dyDescent="0.25">
      <c r="A287" s="13"/>
      <c r="B287" s="33">
        <v>243</v>
      </c>
      <c r="C287" s="34" t="s">
        <v>333</v>
      </c>
      <c r="D287" s="54">
        <f t="shared" si="240"/>
        <v>18150.400000000001</v>
      </c>
      <c r="E287" s="54">
        <f t="shared" si="240"/>
        <v>18790</v>
      </c>
      <c r="F287" s="54">
        <v>18508</v>
      </c>
      <c r="G287" s="51">
        <v>2.16</v>
      </c>
      <c r="H287" s="52">
        <v>1</v>
      </c>
      <c r="I287" s="52"/>
      <c r="J287" s="52"/>
      <c r="K287" s="52"/>
      <c r="L287" s="52"/>
      <c r="M287" s="54">
        <v>1.4</v>
      </c>
      <c r="N287" s="54">
        <v>1.68</v>
      </c>
      <c r="O287" s="54">
        <v>2.23</v>
      </c>
      <c r="P287" s="54">
        <v>2.39</v>
      </c>
      <c r="Q287" s="54">
        <v>2.57</v>
      </c>
      <c r="R287" s="48">
        <v>0</v>
      </c>
      <c r="S287" s="48">
        <f t="shared" si="249"/>
        <v>0</v>
      </c>
      <c r="T287" s="48"/>
      <c r="U287" s="48">
        <f t="shared" si="250"/>
        <v>0</v>
      </c>
      <c r="V287" s="48"/>
      <c r="W287" s="48">
        <f t="shared" si="246"/>
        <v>0</v>
      </c>
      <c r="X287" s="48"/>
      <c r="Y287" s="48">
        <f t="shared" si="251"/>
        <v>0</v>
      </c>
      <c r="Z287" s="48"/>
      <c r="AA287" s="48">
        <f t="shared" si="213"/>
        <v>0</v>
      </c>
      <c r="AB287" s="12">
        <f t="shared" si="247"/>
        <v>0</v>
      </c>
      <c r="AC287" s="12">
        <f t="shared" si="248"/>
        <v>0</v>
      </c>
    </row>
    <row r="288" spans="1:29" ht="30" x14ac:dyDescent="0.25">
      <c r="A288" s="13"/>
      <c r="B288" s="33">
        <v>244</v>
      </c>
      <c r="C288" s="34" t="s">
        <v>334</v>
      </c>
      <c r="D288" s="54">
        <f t="shared" si="240"/>
        <v>18150.400000000001</v>
      </c>
      <c r="E288" s="54">
        <f t="shared" si="240"/>
        <v>18790</v>
      </c>
      <c r="F288" s="54">
        <v>18508</v>
      </c>
      <c r="G288" s="51">
        <v>1.81</v>
      </c>
      <c r="H288" s="52">
        <v>1</v>
      </c>
      <c r="I288" s="52"/>
      <c r="J288" s="52"/>
      <c r="K288" s="52"/>
      <c r="L288" s="52"/>
      <c r="M288" s="54">
        <v>1.4</v>
      </c>
      <c r="N288" s="54">
        <v>1.68</v>
      </c>
      <c r="O288" s="54">
        <v>2.23</v>
      </c>
      <c r="P288" s="54">
        <v>2.39</v>
      </c>
      <c r="Q288" s="54">
        <v>2.57</v>
      </c>
      <c r="R288" s="48">
        <v>0</v>
      </c>
      <c r="S288" s="48">
        <f t="shared" si="249"/>
        <v>0</v>
      </c>
      <c r="T288" s="48"/>
      <c r="U288" s="48">
        <f t="shared" si="250"/>
        <v>0</v>
      </c>
      <c r="V288" s="48"/>
      <c r="W288" s="48">
        <f t="shared" si="246"/>
        <v>0</v>
      </c>
      <c r="X288" s="48"/>
      <c r="Y288" s="48">
        <f t="shared" si="251"/>
        <v>0</v>
      </c>
      <c r="Z288" s="48"/>
      <c r="AA288" s="48">
        <f t="shared" si="213"/>
        <v>0</v>
      </c>
      <c r="AB288" s="12">
        <f t="shared" si="247"/>
        <v>0</v>
      </c>
      <c r="AC288" s="12">
        <f t="shared" si="248"/>
        <v>0</v>
      </c>
    </row>
    <row r="289" spans="1:29" ht="30" x14ac:dyDescent="0.25">
      <c r="A289" s="13"/>
      <c r="B289" s="33">
        <v>245</v>
      </c>
      <c r="C289" s="34" t="s">
        <v>335</v>
      </c>
      <c r="D289" s="54">
        <f t="shared" si="240"/>
        <v>18150.400000000001</v>
      </c>
      <c r="E289" s="54">
        <f t="shared" si="240"/>
        <v>18790</v>
      </c>
      <c r="F289" s="54">
        <v>18508</v>
      </c>
      <c r="G289" s="51">
        <v>2.67</v>
      </c>
      <c r="H289" s="52">
        <v>1</v>
      </c>
      <c r="I289" s="52"/>
      <c r="J289" s="52"/>
      <c r="K289" s="52"/>
      <c r="L289" s="52"/>
      <c r="M289" s="54">
        <v>1.4</v>
      </c>
      <c r="N289" s="54">
        <v>1.68</v>
      </c>
      <c r="O289" s="54">
        <v>2.23</v>
      </c>
      <c r="P289" s="54">
        <v>2.39</v>
      </c>
      <c r="Q289" s="54">
        <v>2.57</v>
      </c>
      <c r="R289" s="48">
        <v>0</v>
      </c>
      <c r="S289" s="48">
        <f t="shared" si="249"/>
        <v>0</v>
      </c>
      <c r="T289" s="48"/>
      <c r="U289" s="48">
        <f t="shared" si="250"/>
        <v>0</v>
      </c>
      <c r="V289" s="48"/>
      <c r="W289" s="48">
        <f t="shared" si="246"/>
        <v>0</v>
      </c>
      <c r="X289" s="48"/>
      <c r="Y289" s="48">
        <f t="shared" si="251"/>
        <v>0</v>
      </c>
      <c r="Z289" s="48"/>
      <c r="AA289" s="48">
        <f t="shared" si="213"/>
        <v>0</v>
      </c>
      <c r="AB289" s="12">
        <f t="shared" si="247"/>
        <v>0</v>
      </c>
      <c r="AC289" s="12">
        <f t="shared" si="248"/>
        <v>0</v>
      </c>
    </row>
    <row r="290" spans="1:29" ht="45" x14ac:dyDescent="0.25">
      <c r="A290" s="13"/>
      <c r="B290" s="33">
        <v>246</v>
      </c>
      <c r="C290" s="34" t="s">
        <v>336</v>
      </c>
      <c r="D290" s="54">
        <f t="shared" ref="D290:E305" si="252">D289</f>
        <v>18150.400000000001</v>
      </c>
      <c r="E290" s="54">
        <f t="shared" si="252"/>
        <v>18790</v>
      </c>
      <c r="F290" s="54">
        <v>18508</v>
      </c>
      <c r="G290" s="51">
        <v>0.73</v>
      </c>
      <c r="H290" s="52">
        <v>1</v>
      </c>
      <c r="I290" s="52"/>
      <c r="J290" s="52"/>
      <c r="K290" s="52"/>
      <c r="L290" s="52"/>
      <c r="M290" s="54">
        <v>1.4</v>
      </c>
      <c r="N290" s="54">
        <v>1.68</v>
      </c>
      <c r="O290" s="54">
        <v>2.23</v>
      </c>
      <c r="P290" s="54">
        <v>2.39</v>
      </c>
      <c r="Q290" s="54">
        <v>2.57</v>
      </c>
      <c r="R290" s="48">
        <v>0</v>
      </c>
      <c r="S290" s="48">
        <f t="shared" si="249"/>
        <v>0</v>
      </c>
      <c r="T290" s="48"/>
      <c r="U290" s="48">
        <f t="shared" si="250"/>
        <v>0</v>
      </c>
      <c r="V290" s="48"/>
      <c r="W290" s="48">
        <f t="shared" si="246"/>
        <v>0</v>
      </c>
      <c r="X290" s="48"/>
      <c r="Y290" s="48">
        <f t="shared" si="251"/>
        <v>0</v>
      </c>
      <c r="Z290" s="48"/>
      <c r="AA290" s="48">
        <f t="shared" si="213"/>
        <v>0</v>
      </c>
      <c r="AB290" s="12">
        <f t="shared" si="247"/>
        <v>0</v>
      </c>
      <c r="AC290" s="12">
        <f t="shared" si="248"/>
        <v>0</v>
      </c>
    </row>
    <row r="291" spans="1:29" ht="31.5" customHeight="1" x14ac:dyDescent="0.25">
      <c r="A291" s="13"/>
      <c r="B291" s="33">
        <v>247</v>
      </c>
      <c r="C291" s="34" t="s">
        <v>337</v>
      </c>
      <c r="D291" s="54">
        <f t="shared" si="252"/>
        <v>18150.400000000001</v>
      </c>
      <c r="E291" s="54">
        <f t="shared" si="252"/>
        <v>18790</v>
      </c>
      <c r="F291" s="54">
        <v>18508</v>
      </c>
      <c r="G291" s="51">
        <v>0.76</v>
      </c>
      <c r="H291" s="52">
        <v>1</v>
      </c>
      <c r="I291" s="52"/>
      <c r="J291" s="52"/>
      <c r="K291" s="52"/>
      <c r="L291" s="52"/>
      <c r="M291" s="54">
        <v>1.4</v>
      </c>
      <c r="N291" s="54">
        <v>1.68</v>
      </c>
      <c r="O291" s="54">
        <v>2.23</v>
      </c>
      <c r="P291" s="54">
        <v>2.39</v>
      </c>
      <c r="Q291" s="54">
        <v>2.57</v>
      </c>
      <c r="R291" s="48">
        <v>0</v>
      </c>
      <c r="S291" s="48">
        <f>(R291*$F291*$G291*$H291*$M291)</f>
        <v>0</v>
      </c>
      <c r="T291" s="48"/>
      <c r="U291" s="48">
        <f>(T291*$F291*$G291*$H291*$M291)</f>
        <v>0</v>
      </c>
      <c r="V291" s="48"/>
      <c r="W291" s="48">
        <f>(V291*$F291*$G291*$H291*$M291)</f>
        <v>0</v>
      </c>
      <c r="X291" s="48"/>
      <c r="Y291" s="48">
        <f>(X291*$F291*$G291*$H291*$M291)</f>
        <v>0</v>
      </c>
      <c r="Z291" s="48"/>
      <c r="AA291" s="48">
        <f>(Z291*$F291*$G291*$H291*$N291)</f>
        <v>0</v>
      </c>
      <c r="AB291" s="12">
        <f t="shared" si="247"/>
        <v>0</v>
      </c>
      <c r="AC291" s="12">
        <f t="shared" si="248"/>
        <v>0</v>
      </c>
    </row>
    <row r="292" spans="1:29" x14ac:dyDescent="0.25">
      <c r="A292" s="13"/>
      <c r="B292" s="33">
        <v>248</v>
      </c>
      <c r="C292" s="34" t="s">
        <v>338</v>
      </c>
      <c r="D292" s="54">
        <f t="shared" si="252"/>
        <v>18150.400000000001</v>
      </c>
      <c r="E292" s="54">
        <f t="shared" si="252"/>
        <v>18790</v>
      </c>
      <c r="F292" s="54">
        <v>18508</v>
      </c>
      <c r="G292" s="51">
        <v>2.42</v>
      </c>
      <c r="H292" s="52">
        <v>1</v>
      </c>
      <c r="I292" s="52"/>
      <c r="J292" s="52"/>
      <c r="K292" s="52"/>
      <c r="L292" s="52"/>
      <c r="M292" s="54">
        <v>1.4</v>
      </c>
      <c r="N292" s="54">
        <v>1.68</v>
      </c>
      <c r="O292" s="54">
        <v>2.23</v>
      </c>
      <c r="P292" s="54">
        <v>2.39</v>
      </c>
      <c r="Q292" s="54">
        <v>2.57</v>
      </c>
      <c r="R292" s="48">
        <v>0</v>
      </c>
      <c r="S292" s="48">
        <f>(R292*$F292*$G292*$H292*$M292*S$11)</f>
        <v>0</v>
      </c>
      <c r="T292" s="48"/>
      <c r="U292" s="48">
        <f t="shared" ref="U292:U296" si="253">(T292*$F292*$G292*$H292*$M292*U$11)</f>
        <v>0</v>
      </c>
      <c r="V292" s="48"/>
      <c r="W292" s="48">
        <f t="shared" si="246"/>
        <v>0</v>
      </c>
      <c r="X292" s="48"/>
      <c r="Y292" s="48">
        <f t="shared" ref="Y292:Y296" si="254">(X292*$F292*$G292*$H292*$M292*Y$11)</f>
        <v>0</v>
      </c>
      <c r="Z292" s="48"/>
      <c r="AA292" s="48">
        <f t="shared" si="213"/>
        <v>0</v>
      </c>
      <c r="AB292" s="12">
        <f t="shared" si="247"/>
        <v>0</v>
      </c>
      <c r="AC292" s="12">
        <f t="shared" si="248"/>
        <v>0</v>
      </c>
    </row>
    <row r="293" spans="1:29" x14ac:dyDescent="0.25">
      <c r="A293" s="13"/>
      <c r="B293" s="33">
        <v>249</v>
      </c>
      <c r="C293" s="34" t="s">
        <v>339</v>
      </c>
      <c r="D293" s="54">
        <f t="shared" si="252"/>
        <v>18150.400000000001</v>
      </c>
      <c r="E293" s="54">
        <f t="shared" si="252"/>
        <v>18790</v>
      </c>
      <c r="F293" s="54">
        <v>18508</v>
      </c>
      <c r="G293" s="51">
        <v>3.51</v>
      </c>
      <c r="H293" s="52">
        <v>1</v>
      </c>
      <c r="I293" s="52"/>
      <c r="J293" s="52"/>
      <c r="K293" s="52"/>
      <c r="L293" s="52"/>
      <c r="M293" s="54">
        <v>1.4</v>
      </c>
      <c r="N293" s="54">
        <v>1.68</v>
      </c>
      <c r="O293" s="54">
        <v>2.23</v>
      </c>
      <c r="P293" s="54">
        <v>2.39</v>
      </c>
      <c r="Q293" s="54">
        <v>2.57</v>
      </c>
      <c r="R293" s="48"/>
      <c r="S293" s="48">
        <f>(R293*$F293*$G293*$H293*$M293*S$11)</f>
        <v>0</v>
      </c>
      <c r="T293" s="48"/>
      <c r="U293" s="48">
        <f t="shared" si="253"/>
        <v>0</v>
      </c>
      <c r="V293" s="48"/>
      <c r="W293" s="48">
        <f t="shared" si="246"/>
        <v>0</v>
      </c>
      <c r="X293" s="48"/>
      <c r="Y293" s="48">
        <f t="shared" si="254"/>
        <v>0</v>
      </c>
      <c r="Z293" s="48"/>
      <c r="AA293" s="48">
        <f t="shared" si="213"/>
        <v>0</v>
      </c>
      <c r="AB293" s="12">
        <f t="shared" si="247"/>
        <v>0</v>
      </c>
      <c r="AC293" s="12">
        <f t="shared" si="248"/>
        <v>0</v>
      </c>
    </row>
    <row r="294" spans="1:29" x14ac:dyDescent="0.25">
      <c r="A294" s="13"/>
      <c r="B294" s="33">
        <v>250</v>
      </c>
      <c r="C294" s="34" t="s">
        <v>340</v>
      </c>
      <c r="D294" s="54">
        <f t="shared" si="252"/>
        <v>18150.400000000001</v>
      </c>
      <c r="E294" s="54">
        <f t="shared" si="252"/>
        <v>18790</v>
      </c>
      <c r="F294" s="54">
        <v>18508</v>
      </c>
      <c r="G294" s="51">
        <v>4.0199999999999996</v>
      </c>
      <c r="H294" s="52">
        <v>1</v>
      </c>
      <c r="I294" s="52"/>
      <c r="J294" s="52"/>
      <c r="K294" s="52"/>
      <c r="L294" s="52"/>
      <c r="M294" s="54">
        <v>1.4</v>
      </c>
      <c r="N294" s="54">
        <v>1.68</v>
      </c>
      <c r="O294" s="54">
        <v>2.23</v>
      </c>
      <c r="P294" s="54">
        <v>2.39</v>
      </c>
      <c r="Q294" s="54">
        <v>2.57</v>
      </c>
      <c r="R294" s="48"/>
      <c r="S294" s="48">
        <f>(R294*$F294*$G294*$H294*$M294*S$11)</f>
        <v>0</v>
      </c>
      <c r="T294" s="48"/>
      <c r="U294" s="48">
        <f t="shared" si="253"/>
        <v>0</v>
      </c>
      <c r="V294" s="48"/>
      <c r="W294" s="48">
        <f t="shared" si="246"/>
        <v>0</v>
      </c>
      <c r="X294" s="48"/>
      <c r="Y294" s="48">
        <f t="shared" si="254"/>
        <v>0</v>
      </c>
      <c r="Z294" s="48"/>
      <c r="AA294" s="48">
        <f t="shared" si="213"/>
        <v>0</v>
      </c>
      <c r="AB294" s="12">
        <f t="shared" si="247"/>
        <v>0</v>
      </c>
      <c r="AC294" s="12">
        <f t="shared" si="248"/>
        <v>0</v>
      </c>
    </row>
    <row r="295" spans="1:29" ht="30" x14ac:dyDescent="0.25">
      <c r="A295" s="13"/>
      <c r="B295" s="33">
        <v>251</v>
      </c>
      <c r="C295" s="34" t="s">
        <v>341</v>
      </c>
      <c r="D295" s="54">
        <f t="shared" si="252"/>
        <v>18150.400000000001</v>
      </c>
      <c r="E295" s="54">
        <f t="shared" si="252"/>
        <v>18790</v>
      </c>
      <c r="F295" s="54">
        <v>18508</v>
      </c>
      <c r="G295" s="51">
        <v>0.84</v>
      </c>
      <c r="H295" s="52">
        <v>1</v>
      </c>
      <c r="I295" s="52"/>
      <c r="J295" s="52"/>
      <c r="K295" s="52"/>
      <c r="L295" s="52"/>
      <c r="M295" s="54">
        <v>1.4</v>
      </c>
      <c r="N295" s="54">
        <v>1.68</v>
      </c>
      <c r="O295" s="54">
        <v>2.23</v>
      </c>
      <c r="P295" s="54">
        <v>2.39</v>
      </c>
      <c r="Q295" s="54">
        <v>2.57</v>
      </c>
      <c r="R295" s="48">
        <v>0</v>
      </c>
      <c r="S295" s="48">
        <f>(R295*$F295*$G295*$H295*$M295*S$11)</f>
        <v>0</v>
      </c>
      <c r="T295" s="48"/>
      <c r="U295" s="48">
        <f t="shared" si="253"/>
        <v>0</v>
      </c>
      <c r="V295" s="48"/>
      <c r="W295" s="48">
        <f t="shared" si="246"/>
        <v>0</v>
      </c>
      <c r="X295" s="48"/>
      <c r="Y295" s="48">
        <f t="shared" si="254"/>
        <v>0</v>
      </c>
      <c r="Z295" s="48"/>
      <c r="AA295" s="48">
        <f t="shared" si="213"/>
        <v>0</v>
      </c>
      <c r="AB295" s="12">
        <f t="shared" si="247"/>
        <v>0</v>
      </c>
      <c r="AC295" s="12">
        <f t="shared" si="248"/>
        <v>0</v>
      </c>
    </row>
    <row r="296" spans="1:29" ht="30" x14ac:dyDescent="0.25">
      <c r="A296" s="13"/>
      <c r="B296" s="33">
        <v>252</v>
      </c>
      <c r="C296" s="34" t="s">
        <v>342</v>
      </c>
      <c r="D296" s="54">
        <f t="shared" si="252"/>
        <v>18150.400000000001</v>
      </c>
      <c r="E296" s="54">
        <f t="shared" si="252"/>
        <v>18790</v>
      </c>
      <c r="F296" s="54">
        <v>18508</v>
      </c>
      <c r="G296" s="51">
        <v>0.66</v>
      </c>
      <c r="H296" s="52">
        <v>1</v>
      </c>
      <c r="I296" s="52"/>
      <c r="J296" s="52"/>
      <c r="K296" s="52"/>
      <c r="L296" s="52"/>
      <c r="M296" s="54">
        <v>1.4</v>
      </c>
      <c r="N296" s="54">
        <v>1.68</v>
      </c>
      <c r="O296" s="54">
        <v>2.23</v>
      </c>
      <c r="P296" s="54">
        <v>2.39</v>
      </c>
      <c r="Q296" s="54">
        <v>2.57</v>
      </c>
      <c r="R296" s="48">
        <v>0</v>
      </c>
      <c r="S296" s="48">
        <f>(R296*$F296*$G296*$H296*$M296*S$11)</f>
        <v>0</v>
      </c>
      <c r="T296" s="48"/>
      <c r="U296" s="48">
        <f t="shared" si="253"/>
        <v>0</v>
      </c>
      <c r="V296" s="48"/>
      <c r="W296" s="48">
        <f t="shared" si="246"/>
        <v>0</v>
      </c>
      <c r="X296" s="48"/>
      <c r="Y296" s="48">
        <f t="shared" si="254"/>
        <v>0</v>
      </c>
      <c r="Z296" s="48"/>
      <c r="AA296" s="48">
        <f t="shared" si="213"/>
        <v>0</v>
      </c>
      <c r="AB296" s="12">
        <f t="shared" si="247"/>
        <v>0</v>
      </c>
      <c r="AC296" s="12">
        <f t="shared" si="248"/>
        <v>0</v>
      </c>
    </row>
    <row r="297" spans="1:29" ht="30" x14ac:dyDescent="0.25">
      <c r="A297" s="13"/>
      <c r="B297" s="33">
        <v>253</v>
      </c>
      <c r="C297" s="34" t="s">
        <v>343</v>
      </c>
      <c r="D297" s="54">
        <f t="shared" si="252"/>
        <v>18150.400000000001</v>
      </c>
      <c r="E297" s="54">
        <f t="shared" si="252"/>
        <v>18790</v>
      </c>
      <c r="F297" s="54">
        <v>18508</v>
      </c>
      <c r="G297" s="51">
        <v>0.37</v>
      </c>
      <c r="H297" s="52">
        <v>1</v>
      </c>
      <c r="I297" s="52"/>
      <c r="J297" s="52"/>
      <c r="K297" s="52"/>
      <c r="L297" s="52"/>
      <c r="M297" s="54">
        <v>1.4</v>
      </c>
      <c r="N297" s="54">
        <v>1.68</v>
      </c>
      <c r="O297" s="54">
        <v>2.23</v>
      </c>
      <c r="P297" s="54">
        <v>2.39</v>
      </c>
      <c r="Q297" s="54">
        <v>2.57</v>
      </c>
      <c r="R297" s="48">
        <v>0</v>
      </c>
      <c r="S297" s="48">
        <f>(R297*$F297*$G297*$H297*$M297)</f>
        <v>0</v>
      </c>
      <c r="T297" s="48"/>
      <c r="U297" s="48">
        <f>(T297*$F297*$G297*$H297*$M297)</f>
        <v>0</v>
      </c>
      <c r="V297" s="48"/>
      <c r="W297" s="48">
        <f>(V297*$F297*$G297*$H297*$M297)</f>
        <v>0</v>
      </c>
      <c r="X297" s="48"/>
      <c r="Y297" s="48">
        <f>(X297*$F297*$G297*$H297*$M297)</f>
        <v>0</v>
      </c>
      <c r="Z297" s="48"/>
      <c r="AA297" s="48">
        <f>(Z297*$F297*$G297*$H297*$N297)</f>
        <v>0</v>
      </c>
      <c r="AB297" s="12">
        <f t="shared" si="247"/>
        <v>0</v>
      </c>
      <c r="AC297" s="12">
        <f t="shared" si="248"/>
        <v>0</v>
      </c>
    </row>
    <row r="298" spans="1:29" ht="36" customHeight="1" x14ac:dyDescent="0.25">
      <c r="A298" s="13"/>
      <c r="B298" s="33">
        <v>254</v>
      </c>
      <c r="C298" s="34" t="s">
        <v>344</v>
      </c>
      <c r="D298" s="54">
        <f t="shared" si="252"/>
        <v>18150.400000000001</v>
      </c>
      <c r="E298" s="54">
        <f t="shared" si="252"/>
        <v>18790</v>
      </c>
      <c r="F298" s="54">
        <v>18508</v>
      </c>
      <c r="G298" s="51">
        <v>1.19</v>
      </c>
      <c r="H298" s="52">
        <v>1</v>
      </c>
      <c r="I298" s="52"/>
      <c r="J298" s="52"/>
      <c r="K298" s="52"/>
      <c r="L298" s="52"/>
      <c r="M298" s="54">
        <v>1.4</v>
      </c>
      <c r="N298" s="54">
        <v>1.68</v>
      </c>
      <c r="O298" s="54">
        <v>2.23</v>
      </c>
      <c r="P298" s="54">
        <v>2.39</v>
      </c>
      <c r="Q298" s="54">
        <v>2.57</v>
      </c>
      <c r="R298" s="48">
        <v>0</v>
      </c>
      <c r="S298" s="48">
        <f>(R298*$F298*$G298*$H298*$M298*S$11)</f>
        <v>0</v>
      </c>
      <c r="T298" s="48"/>
      <c r="U298" s="48">
        <f>(T298*$F298*$G298*$H298*$M298*U$11)</f>
        <v>0</v>
      </c>
      <c r="V298" s="48"/>
      <c r="W298" s="48">
        <f t="shared" si="246"/>
        <v>0</v>
      </c>
      <c r="X298" s="48"/>
      <c r="Y298" s="48">
        <f>(X298*$F298*$G298*$H298*$M298*Y$11)</f>
        <v>0</v>
      </c>
      <c r="Z298" s="48"/>
      <c r="AA298" s="48">
        <f t="shared" si="213"/>
        <v>0</v>
      </c>
      <c r="AB298" s="12">
        <f t="shared" si="247"/>
        <v>0</v>
      </c>
      <c r="AC298" s="12">
        <f t="shared" si="248"/>
        <v>0</v>
      </c>
    </row>
    <row r="299" spans="1:29" ht="22.5" customHeight="1" x14ac:dyDescent="0.25">
      <c r="A299" s="101">
        <v>32</v>
      </c>
      <c r="B299" s="38"/>
      <c r="C299" s="39" t="s">
        <v>67</v>
      </c>
      <c r="D299" s="54">
        <f t="shared" si="252"/>
        <v>18150.400000000001</v>
      </c>
      <c r="E299" s="54">
        <f t="shared" si="252"/>
        <v>18790</v>
      </c>
      <c r="F299" s="54">
        <v>18508</v>
      </c>
      <c r="G299" s="67">
        <v>1.2</v>
      </c>
      <c r="H299" s="52">
        <v>1</v>
      </c>
      <c r="I299" s="52"/>
      <c r="J299" s="52"/>
      <c r="K299" s="52"/>
      <c r="L299" s="52"/>
      <c r="M299" s="54">
        <v>1.4</v>
      </c>
      <c r="N299" s="54">
        <v>1.68</v>
      </c>
      <c r="O299" s="54">
        <v>2.23</v>
      </c>
      <c r="P299" s="54">
        <v>2.39</v>
      </c>
      <c r="Q299" s="54">
        <v>2.57</v>
      </c>
      <c r="R299" s="102">
        <f t="shared" ref="R299:AC299" si="255">SUM(R300:R317)</f>
        <v>0</v>
      </c>
      <c r="S299" s="102">
        <f t="shared" si="255"/>
        <v>0</v>
      </c>
      <c r="T299" s="102">
        <f t="shared" si="255"/>
        <v>0</v>
      </c>
      <c r="U299" s="102">
        <f t="shared" si="255"/>
        <v>0</v>
      </c>
      <c r="V299" s="102">
        <f t="shared" si="255"/>
        <v>0</v>
      </c>
      <c r="W299" s="102">
        <f t="shared" si="255"/>
        <v>0</v>
      </c>
      <c r="X299" s="102">
        <f t="shared" si="255"/>
        <v>0</v>
      </c>
      <c r="Y299" s="102">
        <f t="shared" si="255"/>
        <v>0</v>
      </c>
      <c r="Z299" s="102">
        <f t="shared" si="255"/>
        <v>5</v>
      </c>
      <c r="AA299" s="102">
        <f t="shared" si="255"/>
        <v>173950.38447359999</v>
      </c>
      <c r="AB299" s="102">
        <f t="shared" si="255"/>
        <v>5</v>
      </c>
      <c r="AC299" s="102">
        <f t="shared" si="255"/>
        <v>173950.38447359999</v>
      </c>
    </row>
    <row r="300" spans="1:29" ht="30" x14ac:dyDescent="0.25">
      <c r="A300" s="13"/>
      <c r="B300" s="33">
        <v>255</v>
      </c>
      <c r="C300" s="34" t="s">
        <v>345</v>
      </c>
      <c r="D300" s="54">
        <f t="shared" si="252"/>
        <v>18150.400000000001</v>
      </c>
      <c r="E300" s="54">
        <f t="shared" si="252"/>
        <v>18790</v>
      </c>
      <c r="F300" s="54">
        <v>18508</v>
      </c>
      <c r="G300" s="51">
        <v>1.1499999999999999</v>
      </c>
      <c r="H300" s="52">
        <v>1</v>
      </c>
      <c r="I300" s="52"/>
      <c r="J300" s="52"/>
      <c r="K300" s="52"/>
      <c r="L300" s="52"/>
      <c r="M300" s="54">
        <v>1.4</v>
      </c>
      <c r="N300" s="54">
        <v>1.68</v>
      </c>
      <c r="O300" s="54">
        <v>2.23</v>
      </c>
      <c r="P300" s="54">
        <v>2.39</v>
      </c>
      <c r="Q300" s="54">
        <v>2.57</v>
      </c>
      <c r="R300" s="48">
        <v>0</v>
      </c>
      <c r="S300" s="48">
        <f t="shared" ref="S300:S309" si="256">(R300*$F300*$G300*$H300*$M300*S$11)</f>
        <v>0</v>
      </c>
      <c r="T300" s="48"/>
      <c r="U300" s="48">
        <f t="shared" ref="U300:U309" si="257">(T300*$F300*$G300*$H300*$M300*U$11)</f>
        <v>0</v>
      </c>
      <c r="V300" s="48"/>
      <c r="W300" s="48">
        <f t="shared" ref="W300:W317" si="258">(V300*$F300*$G300*$H300*$M300*W$11)</f>
        <v>0</v>
      </c>
      <c r="X300" s="48"/>
      <c r="Y300" s="48">
        <f t="shared" ref="Y300:Y309" si="259">(X300*$F300*$G300*$H300*$M300*Y$11)</f>
        <v>0</v>
      </c>
      <c r="Z300" s="48"/>
      <c r="AA300" s="48">
        <f t="shared" si="213"/>
        <v>0</v>
      </c>
      <c r="AB300" s="12">
        <f t="shared" ref="AB300:AB317" si="260">SUM(R300,T300,V300,X300,Z300)</f>
        <v>0</v>
      </c>
      <c r="AC300" s="12">
        <f t="shared" ref="AC300:AC317" si="261">SUM(S300,U300,W300,Y300,AA300)</f>
        <v>0</v>
      </c>
    </row>
    <row r="301" spans="1:29" ht="30" x14ac:dyDescent="0.25">
      <c r="A301" s="13"/>
      <c r="B301" s="33">
        <v>256</v>
      </c>
      <c r="C301" s="34" t="s">
        <v>68</v>
      </c>
      <c r="D301" s="54">
        <f t="shared" si="252"/>
        <v>18150.400000000001</v>
      </c>
      <c r="E301" s="54">
        <f t="shared" si="252"/>
        <v>18790</v>
      </c>
      <c r="F301" s="54">
        <v>18508</v>
      </c>
      <c r="G301" s="51">
        <v>1.43</v>
      </c>
      <c r="H301" s="52">
        <v>1</v>
      </c>
      <c r="I301" s="52"/>
      <c r="J301" s="52"/>
      <c r="K301" s="52"/>
      <c r="L301" s="52"/>
      <c r="M301" s="54">
        <v>1.4</v>
      </c>
      <c r="N301" s="54">
        <v>1.68</v>
      </c>
      <c r="O301" s="54">
        <v>2.23</v>
      </c>
      <c r="P301" s="54">
        <v>2.39</v>
      </c>
      <c r="Q301" s="54">
        <v>2.57</v>
      </c>
      <c r="R301" s="48">
        <v>0</v>
      </c>
      <c r="S301" s="48">
        <f t="shared" si="256"/>
        <v>0</v>
      </c>
      <c r="T301" s="48"/>
      <c r="U301" s="48">
        <f t="shared" si="257"/>
        <v>0</v>
      </c>
      <c r="V301" s="48"/>
      <c r="W301" s="48">
        <f t="shared" si="258"/>
        <v>0</v>
      </c>
      <c r="X301" s="48"/>
      <c r="Y301" s="48">
        <f t="shared" si="259"/>
        <v>0</v>
      </c>
      <c r="Z301" s="48">
        <v>2</v>
      </c>
      <c r="AA301" s="48">
        <f t="shared" si="213"/>
        <v>93729.309273599996</v>
      </c>
      <c r="AB301" s="12">
        <f t="shared" si="260"/>
        <v>2</v>
      </c>
      <c r="AC301" s="12">
        <f t="shared" si="261"/>
        <v>93729.309273599996</v>
      </c>
    </row>
    <row r="302" spans="1:29" ht="30" x14ac:dyDescent="0.25">
      <c r="A302" s="13"/>
      <c r="B302" s="33">
        <v>257</v>
      </c>
      <c r="C302" s="34" t="s">
        <v>346</v>
      </c>
      <c r="D302" s="54">
        <f t="shared" si="252"/>
        <v>18150.400000000001</v>
      </c>
      <c r="E302" s="54">
        <f t="shared" si="252"/>
        <v>18790</v>
      </c>
      <c r="F302" s="54">
        <v>18508</v>
      </c>
      <c r="G302" s="51">
        <v>3</v>
      </c>
      <c r="H302" s="52">
        <v>1</v>
      </c>
      <c r="I302" s="52"/>
      <c r="J302" s="52"/>
      <c r="K302" s="52"/>
      <c r="L302" s="52"/>
      <c r="M302" s="54">
        <v>1.4</v>
      </c>
      <c r="N302" s="54">
        <v>1.68</v>
      </c>
      <c r="O302" s="54">
        <v>2.23</v>
      </c>
      <c r="P302" s="54">
        <v>2.39</v>
      </c>
      <c r="Q302" s="54">
        <v>2.57</v>
      </c>
      <c r="R302" s="48"/>
      <c r="S302" s="48">
        <f t="shared" si="256"/>
        <v>0</v>
      </c>
      <c r="T302" s="48"/>
      <c r="U302" s="48">
        <f t="shared" si="257"/>
        <v>0</v>
      </c>
      <c r="V302" s="48"/>
      <c r="W302" s="48">
        <f t="shared" si="258"/>
        <v>0</v>
      </c>
      <c r="X302" s="48"/>
      <c r="Y302" s="48">
        <f t="shared" si="259"/>
        <v>0</v>
      </c>
      <c r="Z302" s="48"/>
      <c r="AA302" s="48">
        <f t="shared" si="213"/>
        <v>0</v>
      </c>
      <c r="AB302" s="12">
        <f t="shared" si="260"/>
        <v>0</v>
      </c>
      <c r="AC302" s="12">
        <f t="shared" si="261"/>
        <v>0</v>
      </c>
    </row>
    <row r="303" spans="1:29" ht="30" x14ac:dyDescent="0.25">
      <c r="A303" s="13"/>
      <c r="B303" s="33">
        <v>258</v>
      </c>
      <c r="C303" s="34" t="s">
        <v>347</v>
      </c>
      <c r="D303" s="54">
        <f t="shared" si="252"/>
        <v>18150.400000000001</v>
      </c>
      <c r="E303" s="54">
        <f t="shared" si="252"/>
        <v>18790</v>
      </c>
      <c r="F303" s="54">
        <v>18508</v>
      </c>
      <c r="G303" s="51">
        <v>4.3</v>
      </c>
      <c r="H303" s="52">
        <v>1</v>
      </c>
      <c r="I303" s="52"/>
      <c r="J303" s="52"/>
      <c r="K303" s="52"/>
      <c r="L303" s="52"/>
      <c r="M303" s="54">
        <v>1.4</v>
      </c>
      <c r="N303" s="54">
        <v>1.68</v>
      </c>
      <c r="O303" s="54">
        <v>2.23</v>
      </c>
      <c r="P303" s="54">
        <v>2.39</v>
      </c>
      <c r="Q303" s="54">
        <v>2.57</v>
      </c>
      <c r="R303" s="48"/>
      <c r="S303" s="48">
        <f t="shared" si="256"/>
        <v>0</v>
      </c>
      <c r="T303" s="48"/>
      <c r="U303" s="48">
        <f t="shared" si="257"/>
        <v>0</v>
      </c>
      <c r="V303" s="48"/>
      <c r="W303" s="48">
        <f t="shared" si="258"/>
        <v>0</v>
      </c>
      <c r="X303" s="48"/>
      <c r="Y303" s="48">
        <f t="shared" si="259"/>
        <v>0</v>
      </c>
      <c r="Z303" s="48"/>
      <c r="AA303" s="48">
        <f t="shared" si="213"/>
        <v>0</v>
      </c>
      <c r="AB303" s="12">
        <f t="shared" si="260"/>
        <v>0</v>
      </c>
      <c r="AC303" s="12">
        <f t="shared" si="261"/>
        <v>0</v>
      </c>
    </row>
    <row r="304" spans="1:29" ht="30" x14ac:dyDescent="0.25">
      <c r="A304" s="13"/>
      <c r="B304" s="33">
        <v>259</v>
      </c>
      <c r="C304" s="34" t="s">
        <v>348</v>
      </c>
      <c r="D304" s="54">
        <f t="shared" si="252"/>
        <v>18150.400000000001</v>
      </c>
      <c r="E304" s="54">
        <f t="shared" si="252"/>
        <v>18790</v>
      </c>
      <c r="F304" s="54">
        <v>18508</v>
      </c>
      <c r="G304" s="51">
        <v>2.42</v>
      </c>
      <c r="H304" s="52">
        <v>1</v>
      </c>
      <c r="I304" s="52"/>
      <c r="J304" s="52"/>
      <c r="K304" s="52"/>
      <c r="L304" s="52"/>
      <c r="M304" s="54">
        <v>1.4</v>
      </c>
      <c r="N304" s="54">
        <v>1.68</v>
      </c>
      <c r="O304" s="54">
        <v>2.23</v>
      </c>
      <c r="P304" s="54">
        <v>2.39</v>
      </c>
      <c r="Q304" s="54">
        <v>2.57</v>
      </c>
      <c r="R304" s="48">
        <v>0</v>
      </c>
      <c r="S304" s="48">
        <f t="shared" si="256"/>
        <v>0</v>
      </c>
      <c r="T304" s="48"/>
      <c r="U304" s="48">
        <f t="shared" si="257"/>
        <v>0</v>
      </c>
      <c r="V304" s="48"/>
      <c r="W304" s="48">
        <f t="shared" si="258"/>
        <v>0</v>
      </c>
      <c r="X304" s="48"/>
      <c r="Y304" s="48">
        <f t="shared" si="259"/>
        <v>0</v>
      </c>
      <c r="Z304" s="48"/>
      <c r="AA304" s="48">
        <f t="shared" si="213"/>
        <v>0</v>
      </c>
      <c r="AB304" s="12">
        <f t="shared" si="260"/>
        <v>0</v>
      </c>
      <c r="AC304" s="12">
        <f t="shared" si="261"/>
        <v>0</v>
      </c>
    </row>
    <row r="305" spans="1:29" ht="30" x14ac:dyDescent="0.25">
      <c r="A305" s="13"/>
      <c r="B305" s="33">
        <v>260</v>
      </c>
      <c r="C305" s="34" t="s">
        <v>349</v>
      </c>
      <c r="D305" s="54">
        <f t="shared" si="252"/>
        <v>18150.400000000001</v>
      </c>
      <c r="E305" s="54">
        <f t="shared" si="252"/>
        <v>18790</v>
      </c>
      <c r="F305" s="54">
        <v>18508</v>
      </c>
      <c r="G305" s="51">
        <v>2.69</v>
      </c>
      <c r="H305" s="52">
        <v>1</v>
      </c>
      <c r="I305" s="52"/>
      <c r="J305" s="52"/>
      <c r="K305" s="52"/>
      <c r="L305" s="52"/>
      <c r="M305" s="54">
        <v>1.4</v>
      </c>
      <c r="N305" s="54">
        <v>1.68</v>
      </c>
      <c r="O305" s="54">
        <v>2.23</v>
      </c>
      <c r="P305" s="54">
        <v>2.39</v>
      </c>
      <c r="Q305" s="54">
        <v>2.57</v>
      </c>
      <c r="R305" s="48">
        <v>0</v>
      </c>
      <c r="S305" s="48">
        <f t="shared" si="256"/>
        <v>0</v>
      </c>
      <c r="T305" s="48"/>
      <c r="U305" s="48">
        <f t="shared" si="257"/>
        <v>0</v>
      </c>
      <c r="V305" s="48"/>
      <c r="W305" s="48">
        <f t="shared" si="258"/>
        <v>0</v>
      </c>
      <c r="X305" s="48"/>
      <c r="Y305" s="48">
        <f t="shared" si="259"/>
        <v>0</v>
      </c>
      <c r="Z305" s="48"/>
      <c r="AA305" s="48">
        <f t="shared" ref="AA305:AA317" si="262">(Z305*$F305*$G305*$H305*$N305*AA$11)</f>
        <v>0</v>
      </c>
      <c r="AB305" s="12">
        <f t="shared" si="260"/>
        <v>0</v>
      </c>
      <c r="AC305" s="12">
        <f t="shared" si="261"/>
        <v>0</v>
      </c>
    </row>
    <row r="306" spans="1:29" x14ac:dyDescent="0.25">
      <c r="A306" s="13"/>
      <c r="B306" s="33">
        <v>261</v>
      </c>
      <c r="C306" s="34" t="s">
        <v>350</v>
      </c>
      <c r="D306" s="54">
        <f t="shared" ref="D306:E321" si="263">D305</f>
        <v>18150.400000000001</v>
      </c>
      <c r="E306" s="54">
        <f t="shared" si="263"/>
        <v>18790</v>
      </c>
      <c r="F306" s="54">
        <v>18508</v>
      </c>
      <c r="G306" s="51">
        <v>4.12</v>
      </c>
      <c r="H306" s="58">
        <v>1</v>
      </c>
      <c r="I306" s="58"/>
      <c r="J306" s="58"/>
      <c r="K306" s="58"/>
      <c r="L306" s="58"/>
      <c r="M306" s="54">
        <v>1.4</v>
      </c>
      <c r="N306" s="54">
        <v>1.68</v>
      </c>
      <c r="O306" s="54">
        <v>2.23</v>
      </c>
      <c r="P306" s="54">
        <v>2.39</v>
      </c>
      <c r="Q306" s="54">
        <v>2.57</v>
      </c>
      <c r="R306" s="48"/>
      <c r="S306" s="48">
        <f t="shared" si="256"/>
        <v>0</v>
      </c>
      <c r="T306" s="48"/>
      <c r="U306" s="48">
        <f t="shared" si="257"/>
        <v>0</v>
      </c>
      <c r="V306" s="48"/>
      <c r="W306" s="48">
        <f t="shared" si="258"/>
        <v>0</v>
      </c>
      <c r="X306" s="48"/>
      <c r="Y306" s="48">
        <f t="shared" si="259"/>
        <v>0</v>
      </c>
      <c r="Z306" s="48"/>
      <c r="AA306" s="48">
        <f t="shared" si="262"/>
        <v>0</v>
      </c>
      <c r="AB306" s="12">
        <f t="shared" si="260"/>
        <v>0</v>
      </c>
      <c r="AC306" s="12">
        <f t="shared" si="261"/>
        <v>0</v>
      </c>
    </row>
    <row r="307" spans="1:29" ht="30" x14ac:dyDescent="0.25">
      <c r="A307" s="13"/>
      <c r="B307" s="33">
        <v>262</v>
      </c>
      <c r="C307" s="34" t="s">
        <v>351</v>
      </c>
      <c r="D307" s="54">
        <f t="shared" si="263"/>
        <v>18150.400000000001</v>
      </c>
      <c r="E307" s="54">
        <f t="shared" si="263"/>
        <v>18790</v>
      </c>
      <c r="F307" s="54">
        <v>18508</v>
      </c>
      <c r="G307" s="51">
        <v>1.1599999999999999</v>
      </c>
      <c r="H307" s="52">
        <v>1</v>
      </c>
      <c r="I307" s="52"/>
      <c r="J307" s="52"/>
      <c r="K307" s="52"/>
      <c r="L307" s="52"/>
      <c r="M307" s="54">
        <v>1.4</v>
      </c>
      <c r="N307" s="54">
        <v>1.68</v>
      </c>
      <c r="O307" s="54">
        <v>2.23</v>
      </c>
      <c r="P307" s="54">
        <v>2.39</v>
      </c>
      <c r="Q307" s="54">
        <v>2.57</v>
      </c>
      <c r="R307" s="48">
        <v>0</v>
      </c>
      <c r="S307" s="48">
        <f t="shared" si="256"/>
        <v>0</v>
      </c>
      <c r="T307" s="48"/>
      <c r="U307" s="48">
        <f t="shared" si="257"/>
        <v>0</v>
      </c>
      <c r="V307" s="48"/>
      <c r="W307" s="48">
        <f t="shared" si="258"/>
        <v>0</v>
      </c>
      <c r="X307" s="48"/>
      <c r="Y307" s="48">
        <f t="shared" si="259"/>
        <v>0</v>
      </c>
      <c r="Z307" s="48"/>
      <c r="AA307" s="48">
        <f t="shared" si="262"/>
        <v>0</v>
      </c>
      <c r="AB307" s="12">
        <f t="shared" si="260"/>
        <v>0</v>
      </c>
      <c r="AC307" s="12">
        <f t="shared" si="261"/>
        <v>0</v>
      </c>
    </row>
    <row r="308" spans="1:29" ht="30" x14ac:dyDescent="0.25">
      <c r="A308" s="13"/>
      <c r="B308" s="33">
        <v>263</v>
      </c>
      <c r="C308" s="34" t="s">
        <v>352</v>
      </c>
      <c r="D308" s="54">
        <f t="shared" si="263"/>
        <v>18150.400000000001</v>
      </c>
      <c r="E308" s="54">
        <f t="shared" si="263"/>
        <v>18790</v>
      </c>
      <c r="F308" s="54">
        <v>18508</v>
      </c>
      <c r="G308" s="51">
        <v>1.95</v>
      </c>
      <c r="H308" s="52">
        <v>1</v>
      </c>
      <c r="I308" s="52"/>
      <c r="J308" s="52"/>
      <c r="K308" s="52"/>
      <c r="L308" s="52"/>
      <c r="M308" s="54">
        <v>1.4</v>
      </c>
      <c r="N308" s="54">
        <v>1.68</v>
      </c>
      <c r="O308" s="54">
        <v>2.23</v>
      </c>
      <c r="P308" s="54">
        <v>2.39</v>
      </c>
      <c r="Q308" s="54">
        <v>2.57</v>
      </c>
      <c r="R308" s="48">
        <v>0</v>
      </c>
      <c r="S308" s="48">
        <f t="shared" si="256"/>
        <v>0</v>
      </c>
      <c r="T308" s="48"/>
      <c r="U308" s="48">
        <f t="shared" si="257"/>
        <v>0</v>
      </c>
      <c r="V308" s="48"/>
      <c r="W308" s="48">
        <f t="shared" si="258"/>
        <v>0</v>
      </c>
      <c r="X308" s="48"/>
      <c r="Y308" s="48">
        <f t="shared" si="259"/>
        <v>0</v>
      </c>
      <c r="Z308" s="48"/>
      <c r="AA308" s="48">
        <f t="shared" si="262"/>
        <v>0</v>
      </c>
      <c r="AB308" s="12">
        <f t="shared" si="260"/>
        <v>0</v>
      </c>
      <c r="AC308" s="12">
        <f t="shared" si="261"/>
        <v>0</v>
      </c>
    </row>
    <row r="309" spans="1:29" ht="30" x14ac:dyDescent="0.25">
      <c r="A309" s="13"/>
      <c r="B309" s="33">
        <v>264</v>
      </c>
      <c r="C309" s="34" t="s">
        <v>353</v>
      </c>
      <c r="D309" s="54">
        <f t="shared" si="263"/>
        <v>18150.400000000001</v>
      </c>
      <c r="E309" s="54">
        <f t="shared" si="263"/>
        <v>18790</v>
      </c>
      <c r="F309" s="54">
        <v>18508</v>
      </c>
      <c r="G309" s="51">
        <v>2.46</v>
      </c>
      <c r="H309" s="52">
        <v>1</v>
      </c>
      <c r="I309" s="52"/>
      <c r="J309" s="52"/>
      <c r="K309" s="52"/>
      <c r="L309" s="52"/>
      <c r="M309" s="54">
        <v>1.4</v>
      </c>
      <c r="N309" s="54">
        <v>1.68</v>
      </c>
      <c r="O309" s="54">
        <v>2.23</v>
      </c>
      <c r="P309" s="54">
        <v>2.39</v>
      </c>
      <c r="Q309" s="54">
        <v>2.57</v>
      </c>
      <c r="R309" s="48">
        <v>0</v>
      </c>
      <c r="S309" s="48">
        <f t="shared" si="256"/>
        <v>0</v>
      </c>
      <c r="T309" s="48"/>
      <c r="U309" s="48">
        <f t="shared" si="257"/>
        <v>0</v>
      </c>
      <c r="V309" s="48"/>
      <c r="W309" s="48">
        <f t="shared" si="258"/>
        <v>0</v>
      </c>
      <c r="X309" s="48"/>
      <c r="Y309" s="48">
        <f t="shared" si="259"/>
        <v>0</v>
      </c>
      <c r="Z309" s="48"/>
      <c r="AA309" s="48">
        <f t="shared" si="262"/>
        <v>0</v>
      </c>
      <c r="AB309" s="12">
        <f t="shared" si="260"/>
        <v>0</v>
      </c>
      <c r="AC309" s="12">
        <f t="shared" si="261"/>
        <v>0</v>
      </c>
    </row>
    <row r="310" spans="1:29" x14ac:dyDescent="0.25">
      <c r="A310" s="13"/>
      <c r="B310" s="33">
        <v>265</v>
      </c>
      <c r="C310" s="34" t="s">
        <v>354</v>
      </c>
      <c r="D310" s="54">
        <f t="shared" si="263"/>
        <v>18150.400000000001</v>
      </c>
      <c r="E310" s="54">
        <f t="shared" si="263"/>
        <v>18790</v>
      </c>
      <c r="F310" s="54">
        <v>18508</v>
      </c>
      <c r="G310" s="51">
        <v>0.73</v>
      </c>
      <c r="H310" s="52">
        <v>1</v>
      </c>
      <c r="I310" s="52"/>
      <c r="J310" s="52"/>
      <c r="K310" s="52"/>
      <c r="L310" s="52"/>
      <c r="M310" s="54">
        <v>1.4</v>
      </c>
      <c r="N310" s="54">
        <v>1.68</v>
      </c>
      <c r="O310" s="54">
        <v>2.23</v>
      </c>
      <c r="P310" s="54">
        <v>2.39</v>
      </c>
      <c r="Q310" s="54">
        <v>2.57</v>
      </c>
      <c r="R310" s="48">
        <v>0</v>
      </c>
      <c r="S310" s="48">
        <f>(R310*$F310*$G310*$H310*$M310)</f>
        <v>0</v>
      </c>
      <c r="T310" s="48"/>
      <c r="U310" s="48">
        <f t="shared" ref="U310:U314" si="264">(T310*$F310*$G310*$H310*$M310)</f>
        <v>0</v>
      </c>
      <c r="V310" s="48"/>
      <c r="W310" s="48">
        <f t="shared" ref="W310:W314" si="265">(V310*$F310*$G310*$H310*$M310)</f>
        <v>0</v>
      </c>
      <c r="X310" s="48"/>
      <c r="Y310" s="48">
        <f t="shared" ref="Y310:Y314" si="266">(X310*$F310*$G310*$H310*$M310)</f>
        <v>0</v>
      </c>
      <c r="Z310" s="48"/>
      <c r="AA310" s="48">
        <f t="shared" ref="AA310:AA314" si="267">(Z310*$F310*$G310*$H310*$N310)</f>
        <v>0</v>
      </c>
      <c r="AB310" s="12">
        <f t="shared" si="260"/>
        <v>0</v>
      </c>
      <c r="AC310" s="12">
        <f t="shared" si="261"/>
        <v>0</v>
      </c>
    </row>
    <row r="311" spans="1:29" x14ac:dyDescent="0.25">
      <c r="A311" s="13"/>
      <c r="B311" s="33">
        <v>266</v>
      </c>
      <c r="C311" s="34" t="s">
        <v>355</v>
      </c>
      <c r="D311" s="54">
        <f t="shared" si="263"/>
        <v>18150.400000000001</v>
      </c>
      <c r="E311" s="54">
        <f t="shared" si="263"/>
        <v>18790</v>
      </c>
      <c r="F311" s="54">
        <v>18508</v>
      </c>
      <c r="G311" s="51">
        <v>0.91</v>
      </c>
      <c r="H311" s="58">
        <v>1</v>
      </c>
      <c r="I311" s="58"/>
      <c r="J311" s="58"/>
      <c r="K311" s="58"/>
      <c r="L311" s="58"/>
      <c r="M311" s="54">
        <v>1.4</v>
      </c>
      <c r="N311" s="54">
        <v>1.68</v>
      </c>
      <c r="O311" s="54">
        <v>2.23</v>
      </c>
      <c r="P311" s="54">
        <v>2.39</v>
      </c>
      <c r="Q311" s="54">
        <v>2.57</v>
      </c>
      <c r="R311" s="48"/>
      <c r="S311" s="48">
        <f>(R311*$F311*$G311*$H311*$M311)</f>
        <v>0</v>
      </c>
      <c r="T311" s="48"/>
      <c r="U311" s="48">
        <f t="shared" si="264"/>
        <v>0</v>
      </c>
      <c r="V311" s="48"/>
      <c r="W311" s="48">
        <f t="shared" si="265"/>
        <v>0</v>
      </c>
      <c r="X311" s="48"/>
      <c r="Y311" s="48">
        <f t="shared" si="266"/>
        <v>0</v>
      </c>
      <c r="Z311" s="48"/>
      <c r="AA311" s="48">
        <f t="shared" si="267"/>
        <v>0</v>
      </c>
      <c r="AB311" s="12">
        <f t="shared" si="260"/>
        <v>0</v>
      </c>
      <c r="AC311" s="12">
        <f t="shared" si="261"/>
        <v>0</v>
      </c>
    </row>
    <row r="312" spans="1:29" ht="30" customHeight="1" x14ac:dyDescent="0.25">
      <c r="A312" s="13"/>
      <c r="B312" s="33">
        <v>267</v>
      </c>
      <c r="C312" s="34" t="s">
        <v>69</v>
      </c>
      <c r="D312" s="54">
        <f t="shared" si="263"/>
        <v>18150.400000000001</v>
      </c>
      <c r="E312" s="54">
        <f t="shared" si="263"/>
        <v>18790</v>
      </c>
      <c r="F312" s="54">
        <v>18508</v>
      </c>
      <c r="G312" s="51">
        <v>0.86</v>
      </c>
      <c r="H312" s="52">
        <v>1</v>
      </c>
      <c r="I312" s="52"/>
      <c r="J312" s="52"/>
      <c r="K312" s="52"/>
      <c r="L312" s="52"/>
      <c r="M312" s="54">
        <v>1.4</v>
      </c>
      <c r="N312" s="54">
        <v>1.68</v>
      </c>
      <c r="O312" s="54">
        <v>2.23</v>
      </c>
      <c r="P312" s="54">
        <v>2.39</v>
      </c>
      <c r="Q312" s="54">
        <v>2.57</v>
      </c>
      <c r="R312" s="48">
        <v>0</v>
      </c>
      <c r="S312" s="48">
        <f>(R312*$F312*$G312*$H312*$M312)</f>
        <v>0</v>
      </c>
      <c r="T312" s="48"/>
      <c r="U312" s="48">
        <f t="shared" si="264"/>
        <v>0</v>
      </c>
      <c r="V312" s="48"/>
      <c r="W312" s="48">
        <f t="shared" si="265"/>
        <v>0</v>
      </c>
      <c r="X312" s="48"/>
      <c r="Y312" s="48">
        <f t="shared" si="266"/>
        <v>0</v>
      </c>
      <c r="Z312" s="48">
        <v>3</v>
      </c>
      <c r="AA312" s="48">
        <f t="shared" si="267"/>
        <v>80221.075199999992</v>
      </c>
      <c r="AB312" s="12">
        <f t="shared" si="260"/>
        <v>3</v>
      </c>
      <c r="AC312" s="12">
        <f t="shared" si="261"/>
        <v>80221.075199999992</v>
      </c>
    </row>
    <row r="313" spans="1:29" ht="36" customHeight="1" x14ac:dyDescent="0.25">
      <c r="A313" s="13"/>
      <c r="B313" s="33">
        <v>268</v>
      </c>
      <c r="C313" s="34" t="s">
        <v>356</v>
      </c>
      <c r="D313" s="54">
        <f t="shared" si="263"/>
        <v>18150.400000000001</v>
      </c>
      <c r="E313" s="54">
        <f t="shared" si="263"/>
        <v>18790</v>
      </c>
      <c r="F313" s="54">
        <v>18508</v>
      </c>
      <c r="G313" s="51">
        <v>1.24</v>
      </c>
      <c r="H313" s="52">
        <v>1</v>
      </c>
      <c r="I313" s="52"/>
      <c r="J313" s="52"/>
      <c r="K313" s="52"/>
      <c r="L313" s="52"/>
      <c r="M313" s="54">
        <v>1.4</v>
      </c>
      <c r="N313" s="54">
        <v>1.68</v>
      </c>
      <c r="O313" s="54">
        <v>2.23</v>
      </c>
      <c r="P313" s="54">
        <v>2.39</v>
      </c>
      <c r="Q313" s="54">
        <v>2.57</v>
      </c>
      <c r="R313" s="48">
        <v>0</v>
      </c>
      <c r="S313" s="48">
        <f>(R313*$F313*$G313*$H313*$M313)</f>
        <v>0</v>
      </c>
      <c r="T313" s="48"/>
      <c r="U313" s="48">
        <f t="shared" si="264"/>
        <v>0</v>
      </c>
      <c r="V313" s="48"/>
      <c r="W313" s="48">
        <f t="shared" si="265"/>
        <v>0</v>
      </c>
      <c r="X313" s="48"/>
      <c r="Y313" s="48">
        <f t="shared" si="266"/>
        <v>0</v>
      </c>
      <c r="Z313" s="48"/>
      <c r="AA313" s="48">
        <f t="shared" si="267"/>
        <v>0</v>
      </c>
      <c r="AB313" s="12">
        <f t="shared" si="260"/>
        <v>0</v>
      </c>
      <c r="AC313" s="12">
        <f t="shared" si="261"/>
        <v>0</v>
      </c>
    </row>
    <row r="314" spans="1:29" ht="36" customHeight="1" x14ac:dyDescent="0.25">
      <c r="A314" s="13"/>
      <c r="B314" s="33">
        <v>269</v>
      </c>
      <c r="C314" s="34" t="s">
        <v>357</v>
      </c>
      <c r="D314" s="54">
        <f t="shared" si="263"/>
        <v>18150.400000000001</v>
      </c>
      <c r="E314" s="54">
        <f t="shared" si="263"/>
        <v>18790</v>
      </c>
      <c r="F314" s="54">
        <v>18508</v>
      </c>
      <c r="G314" s="51">
        <v>1.78</v>
      </c>
      <c r="H314" s="52">
        <v>1</v>
      </c>
      <c r="I314" s="52"/>
      <c r="J314" s="52"/>
      <c r="K314" s="52"/>
      <c r="L314" s="52"/>
      <c r="M314" s="54">
        <v>1.4</v>
      </c>
      <c r="N314" s="54">
        <v>1.68</v>
      </c>
      <c r="O314" s="54">
        <v>2.23</v>
      </c>
      <c r="P314" s="54">
        <v>2.39</v>
      </c>
      <c r="Q314" s="54">
        <v>2.57</v>
      </c>
      <c r="R314" s="48"/>
      <c r="S314" s="48">
        <f>(R314*$F314*$G314*$H314*$M314)</f>
        <v>0</v>
      </c>
      <c r="T314" s="48"/>
      <c r="U314" s="48">
        <f t="shared" si="264"/>
        <v>0</v>
      </c>
      <c r="V314" s="48"/>
      <c r="W314" s="48">
        <f t="shared" si="265"/>
        <v>0</v>
      </c>
      <c r="X314" s="48"/>
      <c r="Y314" s="48">
        <f t="shared" si="266"/>
        <v>0</v>
      </c>
      <c r="Z314" s="48"/>
      <c r="AA314" s="48">
        <f t="shared" si="267"/>
        <v>0</v>
      </c>
      <c r="AB314" s="12">
        <f t="shared" si="260"/>
        <v>0</v>
      </c>
      <c r="AC314" s="12">
        <f t="shared" si="261"/>
        <v>0</v>
      </c>
    </row>
    <row r="315" spans="1:29" ht="30" x14ac:dyDescent="0.25">
      <c r="A315" s="13"/>
      <c r="B315" s="33">
        <v>270</v>
      </c>
      <c r="C315" s="34" t="s">
        <v>358</v>
      </c>
      <c r="D315" s="54">
        <f t="shared" si="263"/>
        <v>18150.400000000001</v>
      </c>
      <c r="E315" s="54">
        <f t="shared" si="263"/>
        <v>18790</v>
      </c>
      <c r="F315" s="54">
        <v>18508</v>
      </c>
      <c r="G315" s="51">
        <v>1.1299999999999999</v>
      </c>
      <c r="H315" s="52">
        <v>1</v>
      </c>
      <c r="I315" s="52"/>
      <c r="J315" s="52"/>
      <c r="K315" s="52"/>
      <c r="L315" s="52"/>
      <c r="M315" s="54">
        <v>1.4</v>
      </c>
      <c r="N315" s="54">
        <v>1.68</v>
      </c>
      <c r="O315" s="54">
        <v>2.23</v>
      </c>
      <c r="P315" s="54">
        <v>2.39</v>
      </c>
      <c r="Q315" s="54">
        <v>2.57</v>
      </c>
      <c r="R315" s="48">
        <v>0</v>
      </c>
      <c r="S315" s="48">
        <f>(R315*$F315*$G315*$H315*$M315*S$11)</f>
        <v>0</v>
      </c>
      <c r="T315" s="48"/>
      <c r="U315" s="48">
        <f t="shared" ref="U315:U317" si="268">(T315*$F315*$G315*$H315*$M315*U$11)</f>
        <v>0</v>
      </c>
      <c r="V315" s="48"/>
      <c r="W315" s="48">
        <f t="shared" si="258"/>
        <v>0</v>
      </c>
      <c r="X315" s="48"/>
      <c r="Y315" s="48">
        <f t="shared" ref="Y315:Y317" si="269">(X315*$F315*$G315*$H315*$M315*Y$11)</f>
        <v>0</v>
      </c>
      <c r="Z315" s="48"/>
      <c r="AA315" s="48">
        <f t="shared" si="262"/>
        <v>0</v>
      </c>
      <c r="AB315" s="12">
        <f t="shared" si="260"/>
        <v>0</v>
      </c>
      <c r="AC315" s="12">
        <f t="shared" si="261"/>
        <v>0</v>
      </c>
    </row>
    <row r="316" spans="1:29" ht="30" x14ac:dyDescent="0.25">
      <c r="A316" s="13"/>
      <c r="B316" s="33">
        <v>271</v>
      </c>
      <c r="C316" s="34" t="s">
        <v>359</v>
      </c>
      <c r="D316" s="54">
        <f t="shared" si="263"/>
        <v>18150.400000000001</v>
      </c>
      <c r="E316" s="54">
        <f t="shared" si="263"/>
        <v>18790</v>
      </c>
      <c r="F316" s="54">
        <v>18508</v>
      </c>
      <c r="G316" s="51">
        <v>1.19</v>
      </c>
      <c r="H316" s="52">
        <v>1</v>
      </c>
      <c r="I316" s="52"/>
      <c r="J316" s="52"/>
      <c r="K316" s="52"/>
      <c r="L316" s="52"/>
      <c r="M316" s="54">
        <v>1.4</v>
      </c>
      <c r="N316" s="54">
        <v>1.68</v>
      </c>
      <c r="O316" s="54">
        <v>2.23</v>
      </c>
      <c r="P316" s="54">
        <v>2.39</v>
      </c>
      <c r="Q316" s="54">
        <v>2.57</v>
      </c>
      <c r="R316" s="48">
        <v>0</v>
      </c>
      <c r="S316" s="48">
        <f>(R316*$F316*$G316*$H316*$M316*S$11)</f>
        <v>0</v>
      </c>
      <c r="T316" s="48"/>
      <c r="U316" s="48">
        <f t="shared" si="268"/>
        <v>0</v>
      </c>
      <c r="V316" s="48"/>
      <c r="W316" s="48">
        <f t="shared" si="258"/>
        <v>0</v>
      </c>
      <c r="X316" s="48"/>
      <c r="Y316" s="48">
        <f t="shared" si="269"/>
        <v>0</v>
      </c>
      <c r="Z316" s="48"/>
      <c r="AA316" s="48">
        <f t="shared" si="262"/>
        <v>0</v>
      </c>
      <c r="AB316" s="12">
        <f t="shared" si="260"/>
        <v>0</v>
      </c>
      <c r="AC316" s="12">
        <f t="shared" si="261"/>
        <v>0</v>
      </c>
    </row>
    <row r="317" spans="1:29" ht="30" x14ac:dyDescent="0.25">
      <c r="A317" s="13"/>
      <c r="B317" s="33">
        <v>272</v>
      </c>
      <c r="C317" s="34" t="s">
        <v>360</v>
      </c>
      <c r="D317" s="54">
        <f t="shared" si="263"/>
        <v>18150.400000000001</v>
      </c>
      <c r="E317" s="54">
        <f t="shared" si="263"/>
        <v>18790</v>
      </c>
      <c r="F317" s="54">
        <v>18508</v>
      </c>
      <c r="G317" s="51">
        <v>2.13</v>
      </c>
      <c r="H317" s="52">
        <v>1</v>
      </c>
      <c r="I317" s="52"/>
      <c r="J317" s="52"/>
      <c r="K317" s="52"/>
      <c r="L317" s="52"/>
      <c r="M317" s="54">
        <v>1.4</v>
      </c>
      <c r="N317" s="54">
        <v>1.68</v>
      </c>
      <c r="O317" s="54">
        <v>2.23</v>
      </c>
      <c r="P317" s="54">
        <v>2.39</v>
      </c>
      <c r="Q317" s="54">
        <v>2.57</v>
      </c>
      <c r="R317" s="48">
        <v>0</v>
      </c>
      <c r="S317" s="48">
        <f>(R317*$F317*$G317*$H317*$M317*S$11)</f>
        <v>0</v>
      </c>
      <c r="T317" s="48"/>
      <c r="U317" s="48">
        <f t="shared" si="268"/>
        <v>0</v>
      </c>
      <c r="V317" s="48"/>
      <c r="W317" s="48">
        <f t="shared" si="258"/>
        <v>0</v>
      </c>
      <c r="X317" s="48"/>
      <c r="Y317" s="48">
        <f t="shared" si="269"/>
        <v>0</v>
      </c>
      <c r="Z317" s="48"/>
      <c r="AA317" s="48">
        <f t="shared" si="262"/>
        <v>0</v>
      </c>
      <c r="AB317" s="12">
        <f t="shared" si="260"/>
        <v>0</v>
      </c>
      <c r="AC317" s="12">
        <f t="shared" si="261"/>
        <v>0</v>
      </c>
    </row>
    <row r="318" spans="1:29" x14ac:dyDescent="0.25">
      <c r="A318" s="101">
        <v>33</v>
      </c>
      <c r="B318" s="38"/>
      <c r="C318" s="39" t="s">
        <v>361</v>
      </c>
      <c r="D318" s="54">
        <f t="shared" si="263"/>
        <v>18150.400000000001</v>
      </c>
      <c r="E318" s="54">
        <f t="shared" si="263"/>
        <v>18790</v>
      </c>
      <c r="F318" s="54">
        <v>18508</v>
      </c>
      <c r="G318" s="67">
        <v>1.95</v>
      </c>
      <c r="H318" s="52">
        <v>1</v>
      </c>
      <c r="I318" s="52"/>
      <c r="J318" s="52"/>
      <c r="K318" s="52"/>
      <c r="L318" s="52"/>
      <c r="M318" s="54">
        <v>1.4</v>
      </c>
      <c r="N318" s="54">
        <v>1.68</v>
      </c>
      <c r="O318" s="54">
        <v>2.23</v>
      </c>
      <c r="P318" s="54">
        <v>2.39</v>
      </c>
      <c r="Q318" s="54">
        <v>2.57</v>
      </c>
      <c r="R318" s="102">
        <f t="shared" ref="R318:AC318" si="270">SUM(R319:R325)</f>
        <v>0</v>
      </c>
      <c r="S318" s="102">
        <f t="shared" si="270"/>
        <v>0</v>
      </c>
      <c r="T318" s="102">
        <f t="shared" si="270"/>
        <v>0</v>
      </c>
      <c r="U318" s="102">
        <f t="shared" si="270"/>
        <v>0</v>
      </c>
      <c r="V318" s="102">
        <f t="shared" si="270"/>
        <v>0</v>
      </c>
      <c r="W318" s="102">
        <f t="shared" si="270"/>
        <v>0</v>
      </c>
      <c r="X318" s="102">
        <f t="shared" si="270"/>
        <v>0</v>
      </c>
      <c r="Y318" s="102">
        <f t="shared" si="270"/>
        <v>0</v>
      </c>
      <c r="Z318" s="102">
        <f t="shared" si="270"/>
        <v>0</v>
      </c>
      <c r="AA318" s="102">
        <f t="shared" si="270"/>
        <v>0</v>
      </c>
      <c r="AB318" s="102">
        <f t="shared" si="270"/>
        <v>0</v>
      </c>
      <c r="AC318" s="102">
        <f t="shared" si="270"/>
        <v>0</v>
      </c>
    </row>
    <row r="319" spans="1:29" x14ac:dyDescent="0.25">
      <c r="A319" s="13"/>
      <c r="B319" s="33">
        <v>273</v>
      </c>
      <c r="C319" s="34" t="s">
        <v>362</v>
      </c>
      <c r="D319" s="54">
        <f t="shared" si="263"/>
        <v>18150.400000000001</v>
      </c>
      <c r="E319" s="54">
        <f t="shared" si="263"/>
        <v>18790</v>
      </c>
      <c r="F319" s="54">
        <v>18508</v>
      </c>
      <c r="G319" s="51">
        <v>1.17</v>
      </c>
      <c r="H319" s="52">
        <v>1</v>
      </c>
      <c r="I319" s="52"/>
      <c r="J319" s="52"/>
      <c r="K319" s="52"/>
      <c r="L319" s="52"/>
      <c r="M319" s="54">
        <v>1.4</v>
      </c>
      <c r="N319" s="54">
        <v>1.68</v>
      </c>
      <c r="O319" s="54">
        <v>2.23</v>
      </c>
      <c r="P319" s="54">
        <v>2.39</v>
      </c>
      <c r="Q319" s="54">
        <v>2.57</v>
      </c>
      <c r="R319" s="48"/>
      <c r="S319" s="48">
        <f>(R319*$F319*$G319*$H319*$M319*S$11)</f>
        <v>0</v>
      </c>
      <c r="T319" s="48"/>
      <c r="U319" s="48">
        <f t="shared" ref="U319:U322" si="271">(T319*$F319*$G319*$H319*$M319*U$11)</f>
        <v>0</v>
      </c>
      <c r="V319" s="48"/>
      <c r="W319" s="48">
        <f t="shared" ref="W319:W322" si="272">(V319*$F319*$G319*$H319*$M319*W$11)</f>
        <v>0</v>
      </c>
      <c r="X319" s="48"/>
      <c r="Y319" s="48">
        <f t="shared" ref="Y319:Y322" si="273">(X319*$F319*$G319*$H319*$M319*Y$11)</f>
        <v>0</v>
      </c>
      <c r="Z319" s="48"/>
      <c r="AA319" s="48">
        <f t="shared" ref="AA319:AA322" si="274">(Z319*$F319*$G319*$H319*$N319*AA$11)</f>
        <v>0</v>
      </c>
      <c r="AB319" s="12">
        <f t="shared" ref="AB319:AB325" si="275">SUM(R319,T319,V319,X319,Z319)</f>
        <v>0</v>
      </c>
      <c r="AC319" s="12">
        <f t="shared" ref="AC319:AC325" si="276">SUM(S319,U319,W319,Y319,AA319)</f>
        <v>0</v>
      </c>
    </row>
    <row r="320" spans="1:29" x14ac:dyDescent="0.25">
      <c r="A320" s="13"/>
      <c r="B320" s="33">
        <v>274</v>
      </c>
      <c r="C320" s="34" t="s">
        <v>363</v>
      </c>
      <c r="D320" s="54">
        <f t="shared" si="263"/>
        <v>18150.400000000001</v>
      </c>
      <c r="E320" s="54">
        <f t="shared" si="263"/>
        <v>18790</v>
      </c>
      <c r="F320" s="54">
        <v>18508</v>
      </c>
      <c r="G320" s="51">
        <v>2.91</v>
      </c>
      <c r="H320" s="52">
        <v>1</v>
      </c>
      <c r="I320" s="52"/>
      <c r="J320" s="52"/>
      <c r="K320" s="52"/>
      <c r="L320" s="52"/>
      <c r="M320" s="54">
        <v>1.4</v>
      </c>
      <c r="N320" s="54">
        <v>1.68</v>
      </c>
      <c r="O320" s="54">
        <v>2.23</v>
      </c>
      <c r="P320" s="54">
        <v>2.39</v>
      </c>
      <c r="Q320" s="54">
        <v>2.57</v>
      </c>
      <c r="R320" s="48"/>
      <c r="S320" s="48">
        <f>(R320*$F320*$G320*$H320*$M320*S$11)</f>
        <v>0</v>
      </c>
      <c r="T320" s="48"/>
      <c r="U320" s="48">
        <f t="shared" si="271"/>
        <v>0</v>
      </c>
      <c r="V320" s="48"/>
      <c r="W320" s="48">
        <f t="shared" si="272"/>
        <v>0</v>
      </c>
      <c r="X320" s="48"/>
      <c r="Y320" s="48">
        <f t="shared" si="273"/>
        <v>0</v>
      </c>
      <c r="Z320" s="48"/>
      <c r="AA320" s="48">
        <f t="shared" si="274"/>
        <v>0</v>
      </c>
      <c r="AB320" s="12">
        <f t="shared" si="275"/>
        <v>0</v>
      </c>
      <c r="AC320" s="12">
        <f t="shared" si="276"/>
        <v>0</v>
      </c>
    </row>
    <row r="321" spans="1:29" x14ac:dyDescent="0.25">
      <c r="A321" s="13"/>
      <c r="B321" s="33">
        <v>275</v>
      </c>
      <c r="C321" s="34" t="s">
        <v>364</v>
      </c>
      <c r="D321" s="54">
        <f t="shared" si="263"/>
        <v>18150.400000000001</v>
      </c>
      <c r="E321" s="54">
        <f t="shared" si="263"/>
        <v>18790</v>
      </c>
      <c r="F321" s="54">
        <v>18508</v>
      </c>
      <c r="G321" s="51">
        <v>1.21</v>
      </c>
      <c r="H321" s="52">
        <v>1</v>
      </c>
      <c r="I321" s="52"/>
      <c r="J321" s="52"/>
      <c r="K321" s="52"/>
      <c r="L321" s="52"/>
      <c r="M321" s="54">
        <v>1.4</v>
      </c>
      <c r="N321" s="54">
        <v>1.68</v>
      </c>
      <c r="O321" s="54">
        <v>2.23</v>
      </c>
      <c r="P321" s="54">
        <v>2.39</v>
      </c>
      <c r="Q321" s="54">
        <v>2.57</v>
      </c>
      <c r="R321" s="48">
        <v>0</v>
      </c>
      <c r="S321" s="48">
        <f>(R321*$F321*$G321*$H321*$M321*S$11)</f>
        <v>0</v>
      </c>
      <c r="T321" s="48"/>
      <c r="U321" s="48">
        <f t="shared" si="271"/>
        <v>0</v>
      </c>
      <c r="V321" s="48"/>
      <c r="W321" s="48">
        <f t="shared" si="272"/>
        <v>0</v>
      </c>
      <c r="X321" s="48"/>
      <c r="Y321" s="48">
        <f t="shared" si="273"/>
        <v>0</v>
      </c>
      <c r="Z321" s="48"/>
      <c r="AA321" s="48">
        <f t="shared" si="274"/>
        <v>0</v>
      </c>
      <c r="AB321" s="12">
        <f t="shared" si="275"/>
        <v>0</v>
      </c>
      <c r="AC321" s="12">
        <f t="shared" si="276"/>
        <v>0</v>
      </c>
    </row>
    <row r="322" spans="1:29" x14ac:dyDescent="0.25">
      <c r="A322" s="13"/>
      <c r="B322" s="33">
        <v>276</v>
      </c>
      <c r="C322" s="34" t="s">
        <v>365</v>
      </c>
      <c r="D322" s="54">
        <f t="shared" ref="D322:E337" si="277">D321</f>
        <v>18150.400000000001</v>
      </c>
      <c r="E322" s="54">
        <f t="shared" si="277"/>
        <v>18790</v>
      </c>
      <c r="F322" s="54">
        <v>18508</v>
      </c>
      <c r="G322" s="51">
        <v>2.0299999999999998</v>
      </c>
      <c r="H322" s="52">
        <v>1</v>
      </c>
      <c r="I322" s="52"/>
      <c r="J322" s="52"/>
      <c r="K322" s="52"/>
      <c r="L322" s="52"/>
      <c r="M322" s="54">
        <v>1.4</v>
      </c>
      <c r="N322" s="54">
        <v>1.68</v>
      </c>
      <c r="O322" s="54">
        <v>2.23</v>
      </c>
      <c r="P322" s="54">
        <v>2.39</v>
      </c>
      <c r="Q322" s="54">
        <v>2.57</v>
      </c>
      <c r="R322" s="48">
        <v>0</v>
      </c>
      <c r="S322" s="48">
        <f>(R322*$F322*$G322*$H322*$M322*S$11)</f>
        <v>0</v>
      </c>
      <c r="T322" s="48"/>
      <c r="U322" s="48">
        <f t="shared" si="271"/>
        <v>0</v>
      </c>
      <c r="V322" s="48"/>
      <c r="W322" s="48">
        <f t="shared" si="272"/>
        <v>0</v>
      </c>
      <c r="X322" s="48"/>
      <c r="Y322" s="48">
        <f t="shared" si="273"/>
        <v>0</v>
      </c>
      <c r="Z322" s="48"/>
      <c r="AA322" s="48">
        <f t="shared" si="274"/>
        <v>0</v>
      </c>
      <c r="AB322" s="12">
        <f t="shared" si="275"/>
        <v>0</v>
      </c>
      <c r="AC322" s="12">
        <f t="shared" si="276"/>
        <v>0</v>
      </c>
    </row>
    <row r="323" spans="1:29" x14ac:dyDescent="0.25">
      <c r="A323" s="13"/>
      <c r="B323" s="33">
        <v>277</v>
      </c>
      <c r="C323" s="34" t="s">
        <v>366</v>
      </c>
      <c r="D323" s="54">
        <f t="shared" si="277"/>
        <v>18150.400000000001</v>
      </c>
      <c r="E323" s="54">
        <f t="shared" si="277"/>
        <v>18790</v>
      </c>
      <c r="F323" s="54">
        <v>18508</v>
      </c>
      <c r="G323" s="51">
        <v>3.54</v>
      </c>
      <c r="H323" s="52">
        <v>1</v>
      </c>
      <c r="I323" s="52"/>
      <c r="J323" s="52"/>
      <c r="K323" s="52"/>
      <c r="L323" s="52"/>
      <c r="M323" s="54">
        <v>1.4</v>
      </c>
      <c r="N323" s="54">
        <v>1.68</v>
      </c>
      <c r="O323" s="54">
        <v>2.23</v>
      </c>
      <c r="P323" s="54">
        <v>2.39</v>
      </c>
      <c r="Q323" s="54">
        <v>2.57</v>
      </c>
      <c r="R323" s="48"/>
      <c r="S323" s="48">
        <f>(R323*$F323*$G323*$H323*$M323)</f>
        <v>0</v>
      </c>
      <c r="T323" s="48"/>
      <c r="U323" s="48">
        <f t="shared" ref="U323:U325" si="278">(T323*$F323*$G323*$H323*$M323)</f>
        <v>0</v>
      </c>
      <c r="V323" s="48"/>
      <c r="W323" s="48">
        <f t="shared" ref="W323:W325" si="279">(V323*$F323*$G323*$H323*$M323)</f>
        <v>0</v>
      </c>
      <c r="X323" s="48"/>
      <c r="Y323" s="48">
        <f t="shared" ref="Y323:Y325" si="280">(X323*$F323*$G323*$H323*$M323)</f>
        <v>0</v>
      </c>
      <c r="Z323" s="48"/>
      <c r="AA323" s="48">
        <f t="shared" ref="AA323:AA325" si="281">(Z323*$F323*$G323*$H323*$N323)</f>
        <v>0</v>
      </c>
      <c r="AB323" s="12">
        <f t="shared" si="275"/>
        <v>0</v>
      </c>
      <c r="AC323" s="12">
        <f t="shared" si="276"/>
        <v>0</v>
      </c>
    </row>
    <row r="324" spans="1:29" x14ac:dyDescent="0.25">
      <c r="A324" s="13"/>
      <c r="B324" s="33">
        <v>278</v>
      </c>
      <c r="C324" s="34" t="s">
        <v>367</v>
      </c>
      <c r="D324" s="54">
        <f t="shared" si="277"/>
        <v>18150.400000000001</v>
      </c>
      <c r="E324" s="54">
        <f t="shared" si="277"/>
        <v>18790</v>
      </c>
      <c r="F324" s="54">
        <v>18508</v>
      </c>
      <c r="G324" s="51">
        <v>5.21</v>
      </c>
      <c r="H324" s="52">
        <v>1</v>
      </c>
      <c r="I324" s="52"/>
      <c r="J324" s="52"/>
      <c r="K324" s="52"/>
      <c r="L324" s="52"/>
      <c r="M324" s="54">
        <v>1.4</v>
      </c>
      <c r="N324" s="54">
        <v>1.68</v>
      </c>
      <c r="O324" s="54">
        <v>2.23</v>
      </c>
      <c r="P324" s="54">
        <v>2.39</v>
      </c>
      <c r="Q324" s="54">
        <v>2.57</v>
      </c>
      <c r="R324" s="48"/>
      <c r="S324" s="48">
        <f>(R324*$F324*$G324*$H324*$M324)</f>
        <v>0</v>
      </c>
      <c r="T324" s="48"/>
      <c r="U324" s="48">
        <f t="shared" si="278"/>
        <v>0</v>
      </c>
      <c r="V324" s="48"/>
      <c r="W324" s="48">
        <f t="shared" si="279"/>
        <v>0</v>
      </c>
      <c r="X324" s="48"/>
      <c r="Y324" s="48">
        <f t="shared" si="280"/>
        <v>0</v>
      </c>
      <c r="Z324" s="48"/>
      <c r="AA324" s="48">
        <f t="shared" si="281"/>
        <v>0</v>
      </c>
      <c r="AB324" s="12">
        <f t="shared" si="275"/>
        <v>0</v>
      </c>
      <c r="AC324" s="12">
        <f t="shared" si="276"/>
        <v>0</v>
      </c>
    </row>
    <row r="325" spans="1:29" x14ac:dyDescent="0.25">
      <c r="A325" s="13"/>
      <c r="B325" s="33">
        <v>279</v>
      </c>
      <c r="C325" s="34" t="s">
        <v>368</v>
      </c>
      <c r="D325" s="54">
        <f t="shared" si="277"/>
        <v>18150.400000000001</v>
      </c>
      <c r="E325" s="54">
        <f t="shared" si="277"/>
        <v>18790</v>
      </c>
      <c r="F325" s="54">
        <v>18508</v>
      </c>
      <c r="G325" s="51">
        <v>11.12</v>
      </c>
      <c r="H325" s="52">
        <v>1</v>
      </c>
      <c r="I325" s="52"/>
      <c r="J325" s="52"/>
      <c r="K325" s="52"/>
      <c r="L325" s="52"/>
      <c r="M325" s="54">
        <v>1.4</v>
      </c>
      <c r="N325" s="54">
        <v>1.68</v>
      </c>
      <c r="O325" s="54">
        <v>2.23</v>
      </c>
      <c r="P325" s="54">
        <v>2.39</v>
      </c>
      <c r="Q325" s="54">
        <v>2.57</v>
      </c>
      <c r="R325" s="48"/>
      <c r="S325" s="48">
        <f>(R325*$F325*$G325*$H325*$M325)</f>
        <v>0</v>
      </c>
      <c r="T325" s="48"/>
      <c r="U325" s="48">
        <f t="shared" si="278"/>
        <v>0</v>
      </c>
      <c r="V325" s="48"/>
      <c r="W325" s="48">
        <f t="shared" si="279"/>
        <v>0</v>
      </c>
      <c r="X325" s="48"/>
      <c r="Y325" s="48">
        <f t="shared" si="280"/>
        <v>0</v>
      </c>
      <c r="Z325" s="48"/>
      <c r="AA325" s="48">
        <f t="shared" si="281"/>
        <v>0</v>
      </c>
      <c r="AB325" s="12">
        <f t="shared" si="275"/>
        <v>0</v>
      </c>
      <c r="AC325" s="12">
        <f t="shared" si="276"/>
        <v>0</v>
      </c>
    </row>
    <row r="326" spans="1:29" ht="18" customHeight="1" x14ac:dyDescent="0.25">
      <c r="A326" s="101">
        <v>34</v>
      </c>
      <c r="B326" s="38"/>
      <c r="C326" s="39" t="s">
        <v>70</v>
      </c>
      <c r="D326" s="54">
        <f t="shared" si="277"/>
        <v>18150.400000000001</v>
      </c>
      <c r="E326" s="54">
        <f t="shared" si="277"/>
        <v>18790</v>
      </c>
      <c r="F326" s="54">
        <v>18508</v>
      </c>
      <c r="G326" s="67">
        <v>1.18</v>
      </c>
      <c r="H326" s="52">
        <v>1</v>
      </c>
      <c r="I326" s="52"/>
      <c r="J326" s="52"/>
      <c r="K326" s="52"/>
      <c r="L326" s="52"/>
      <c r="M326" s="54">
        <v>1.4</v>
      </c>
      <c r="N326" s="54">
        <v>1.68</v>
      </c>
      <c r="O326" s="54">
        <v>2.23</v>
      </c>
      <c r="P326" s="54">
        <v>2.39</v>
      </c>
      <c r="Q326" s="54">
        <v>2.57</v>
      </c>
      <c r="R326" s="102">
        <f t="shared" ref="R326:AC326" si="282">SUM(R327:R331)</f>
        <v>0</v>
      </c>
      <c r="S326" s="102">
        <f t="shared" si="282"/>
        <v>0</v>
      </c>
      <c r="T326" s="102">
        <f t="shared" si="282"/>
        <v>0</v>
      </c>
      <c r="U326" s="102">
        <f t="shared" si="282"/>
        <v>0</v>
      </c>
      <c r="V326" s="102">
        <f t="shared" si="282"/>
        <v>0</v>
      </c>
      <c r="W326" s="102">
        <f t="shared" si="282"/>
        <v>0</v>
      </c>
      <c r="X326" s="102">
        <f t="shared" si="282"/>
        <v>0</v>
      </c>
      <c r="Y326" s="102">
        <f t="shared" si="282"/>
        <v>0</v>
      </c>
      <c r="Z326" s="102">
        <f t="shared" si="282"/>
        <v>0</v>
      </c>
      <c r="AA326" s="102">
        <f t="shared" si="282"/>
        <v>0</v>
      </c>
      <c r="AB326" s="102">
        <f t="shared" si="282"/>
        <v>0</v>
      </c>
      <c r="AC326" s="102">
        <f t="shared" si="282"/>
        <v>0</v>
      </c>
    </row>
    <row r="327" spans="1:29" ht="45" x14ac:dyDescent="0.25">
      <c r="A327" s="13"/>
      <c r="B327" s="33">
        <v>280</v>
      </c>
      <c r="C327" s="73" t="s">
        <v>369</v>
      </c>
      <c r="D327" s="54">
        <f t="shared" si="277"/>
        <v>18150.400000000001</v>
      </c>
      <c r="E327" s="54">
        <f t="shared" si="277"/>
        <v>18790</v>
      </c>
      <c r="F327" s="54">
        <v>18508</v>
      </c>
      <c r="G327" s="51">
        <v>0.89</v>
      </c>
      <c r="H327" s="52">
        <v>1</v>
      </c>
      <c r="I327" s="52"/>
      <c r="J327" s="52"/>
      <c r="K327" s="52"/>
      <c r="L327" s="52"/>
      <c r="M327" s="54">
        <v>1.4</v>
      </c>
      <c r="N327" s="54">
        <v>1.68</v>
      </c>
      <c r="O327" s="54">
        <v>2.23</v>
      </c>
      <c r="P327" s="54">
        <v>2.39</v>
      </c>
      <c r="Q327" s="54">
        <v>2.57</v>
      </c>
      <c r="R327" s="48">
        <v>0</v>
      </c>
      <c r="S327" s="48">
        <f>(R327*$F327*$G327*$H327*$M327*S$11)</f>
        <v>0</v>
      </c>
      <c r="T327" s="48"/>
      <c r="U327" s="48">
        <f t="shared" ref="U327:U331" si="283">(T327*$F327*$G327*$H327*$M327*U$11)</f>
        <v>0</v>
      </c>
      <c r="V327" s="48"/>
      <c r="W327" s="48">
        <f t="shared" ref="W327:W331" si="284">(V327*$F327*$G327*$H327*$M327*W$11)</f>
        <v>0</v>
      </c>
      <c r="X327" s="48"/>
      <c r="Y327" s="48">
        <f t="shared" ref="Y327:Y331" si="285">(X327*$F327*$G327*$H327*$M327*Y$11)</f>
        <v>0</v>
      </c>
      <c r="Z327" s="48"/>
      <c r="AA327" s="48">
        <f t="shared" ref="AA327:AA331" si="286">(Z327*$F327*$G327*$H327*$N327*AA$11)</f>
        <v>0</v>
      </c>
      <c r="AB327" s="12">
        <f t="shared" ref="AB327:AB331" si="287">SUM(R327,T327,V327,X327,Z327)</f>
        <v>0</v>
      </c>
      <c r="AC327" s="12">
        <f t="shared" ref="AC327:AC331" si="288">SUM(S327,U327,W327,Y327,AA327)</f>
        <v>0</v>
      </c>
    </row>
    <row r="328" spans="1:29" x14ac:dyDescent="0.25">
      <c r="A328" s="13"/>
      <c r="B328" s="33">
        <v>281</v>
      </c>
      <c r="C328" s="34" t="s">
        <v>370</v>
      </c>
      <c r="D328" s="54">
        <f t="shared" si="277"/>
        <v>18150.400000000001</v>
      </c>
      <c r="E328" s="54">
        <f t="shared" si="277"/>
        <v>18790</v>
      </c>
      <c r="F328" s="54">
        <v>18508</v>
      </c>
      <c r="G328" s="51">
        <v>0.74</v>
      </c>
      <c r="H328" s="52">
        <v>1</v>
      </c>
      <c r="I328" s="52"/>
      <c r="J328" s="52"/>
      <c r="K328" s="52"/>
      <c r="L328" s="52"/>
      <c r="M328" s="54">
        <v>1.4</v>
      </c>
      <c r="N328" s="54">
        <v>1.68</v>
      </c>
      <c r="O328" s="54">
        <v>2.23</v>
      </c>
      <c r="P328" s="54">
        <v>2.39</v>
      </c>
      <c r="Q328" s="54">
        <v>2.57</v>
      </c>
      <c r="R328" s="48">
        <v>0</v>
      </c>
      <c r="S328" s="48">
        <f>(R328*$F328*$G328*$H328*$M328*S$11)</f>
        <v>0</v>
      </c>
      <c r="T328" s="48"/>
      <c r="U328" s="48">
        <f t="shared" si="283"/>
        <v>0</v>
      </c>
      <c r="V328" s="48"/>
      <c r="W328" s="48">
        <f t="shared" si="284"/>
        <v>0</v>
      </c>
      <c r="X328" s="48"/>
      <c r="Y328" s="48">
        <f t="shared" si="285"/>
        <v>0</v>
      </c>
      <c r="Z328" s="48"/>
      <c r="AA328" s="48">
        <f t="shared" si="286"/>
        <v>0</v>
      </c>
      <c r="AB328" s="12">
        <f t="shared" si="287"/>
        <v>0</v>
      </c>
      <c r="AC328" s="12">
        <f t="shared" si="288"/>
        <v>0</v>
      </c>
    </row>
    <row r="329" spans="1:29" x14ac:dyDescent="0.25">
      <c r="A329" s="13"/>
      <c r="B329" s="33">
        <v>282</v>
      </c>
      <c r="C329" s="34" t="s">
        <v>371</v>
      </c>
      <c r="D329" s="54">
        <f t="shared" si="277"/>
        <v>18150.400000000001</v>
      </c>
      <c r="E329" s="54">
        <f t="shared" si="277"/>
        <v>18790</v>
      </c>
      <c r="F329" s="54">
        <v>18508</v>
      </c>
      <c r="G329" s="51">
        <v>1.27</v>
      </c>
      <c r="H329" s="52">
        <v>1</v>
      </c>
      <c r="I329" s="52"/>
      <c r="J329" s="52"/>
      <c r="K329" s="52"/>
      <c r="L329" s="52"/>
      <c r="M329" s="54">
        <v>1.4</v>
      </c>
      <c r="N329" s="54">
        <v>1.68</v>
      </c>
      <c r="O329" s="54">
        <v>2.23</v>
      </c>
      <c r="P329" s="54">
        <v>2.39</v>
      </c>
      <c r="Q329" s="54">
        <v>2.57</v>
      </c>
      <c r="R329" s="48">
        <v>0</v>
      </c>
      <c r="S329" s="48">
        <f>(R329*$F329*$G329*$H329*$M329*S$11)</f>
        <v>0</v>
      </c>
      <c r="T329" s="48"/>
      <c r="U329" s="48">
        <f t="shared" si="283"/>
        <v>0</v>
      </c>
      <c r="V329" s="48"/>
      <c r="W329" s="48">
        <f t="shared" si="284"/>
        <v>0</v>
      </c>
      <c r="X329" s="48"/>
      <c r="Y329" s="48">
        <f t="shared" si="285"/>
        <v>0</v>
      </c>
      <c r="Z329" s="48"/>
      <c r="AA329" s="48">
        <f t="shared" si="286"/>
        <v>0</v>
      </c>
      <c r="AB329" s="12">
        <f t="shared" si="287"/>
        <v>0</v>
      </c>
      <c r="AC329" s="12">
        <f t="shared" si="288"/>
        <v>0</v>
      </c>
    </row>
    <row r="330" spans="1:29" x14ac:dyDescent="0.25">
      <c r="A330" s="13"/>
      <c r="B330" s="33">
        <v>283</v>
      </c>
      <c r="C330" s="34" t="s">
        <v>372</v>
      </c>
      <c r="D330" s="54">
        <f t="shared" si="277"/>
        <v>18150.400000000001</v>
      </c>
      <c r="E330" s="54">
        <f t="shared" si="277"/>
        <v>18790</v>
      </c>
      <c r="F330" s="54">
        <v>18508</v>
      </c>
      <c r="G330" s="51">
        <v>1.63</v>
      </c>
      <c r="H330" s="52">
        <v>1</v>
      </c>
      <c r="I330" s="52"/>
      <c r="J330" s="52"/>
      <c r="K330" s="52"/>
      <c r="L330" s="52"/>
      <c r="M330" s="54">
        <v>1.4</v>
      </c>
      <c r="N330" s="54">
        <v>1.68</v>
      </c>
      <c r="O330" s="54">
        <v>2.23</v>
      </c>
      <c r="P330" s="54">
        <v>2.39</v>
      </c>
      <c r="Q330" s="54">
        <v>2.57</v>
      </c>
      <c r="R330" s="48">
        <v>0</v>
      </c>
      <c r="S330" s="48">
        <f>(R330*$F330*$G330*$H330*$M330*S$11)</f>
        <v>0</v>
      </c>
      <c r="T330" s="48"/>
      <c r="U330" s="48">
        <f t="shared" si="283"/>
        <v>0</v>
      </c>
      <c r="V330" s="48"/>
      <c r="W330" s="48">
        <f t="shared" si="284"/>
        <v>0</v>
      </c>
      <c r="X330" s="48"/>
      <c r="Y330" s="48">
        <f t="shared" si="285"/>
        <v>0</v>
      </c>
      <c r="Z330" s="48"/>
      <c r="AA330" s="48">
        <f t="shared" si="286"/>
        <v>0</v>
      </c>
      <c r="AB330" s="12">
        <f t="shared" si="287"/>
        <v>0</v>
      </c>
      <c r="AC330" s="12">
        <f t="shared" si="288"/>
        <v>0</v>
      </c>
    </row>
    <row r="331" spans="1:29" x14ac:dyDescent="0.25">
      <c r="A331" s="13"/>
      <c r="B331" s="33">
        <v>284</v>
      </c>
      <c r="C331" s="34" t="s">
        <v>373</v>
      </c>
      <c r="D331" s="54">
        <f t="shared" si="277"/>
        <v>18150.400000000001</v>
      </c>
      <c r="E331" s="54">
        <f t="shared" si="277"/>
        <v>18790</v>
      </c>
      <c r="F331" s="54">
        <v>18508</v>
      </c>
      <c r="G331" s="51">
        <v>1.9</v>
      </c>
      <c r="H331" s="52">
        <v>1</v>
      </c>
      <c r="I331" s="52"/>
      <c r="J331" s="52"/>
      <c r="K331" s="52"/>
      <c r="L331" s="52"/>
      <c r="M331" s="54">
        <v>1.4</v>
      </c>
      <c r="N331" s="54">
        <v>1.68</v>
      </c>
      <c r="O331" s="54">
        <v>2.23</v>
      </c>
      <c r="P331" s="54">
        <v>2.39</v>
      </c>
      <c r="Q331" s="54">
        <v>2.57</v>
      </c>
      <c r="R331" s="48">
        <v>0</v>
      </c>
      <c r="S331" s="48">
        <f>(R331*$F331*$G331*$H331*$M331*S$11)</f>
        <v>0</v>
      </c>
      <c r="T331" s="48"/>
      <c r="U331" s="48">
        <f t="shared" si="283"/>
        <v>0</v>
      </c>
      <c r="V331" s="48"/>
      <c r="W331" s="48">
        <f t="shared" si="284"/>
        <v>0</v>
      </c>
      <c r="X331" s="48"/>
      <c r="Y331" s="48">
        <f t="shared" si="285"/>
        <v>0</v>
      </c>
      <c r="Z331" s="48"/>
      <c r="AA331" s="48">
        <f t="shared" si="286"/>
        <v>0</v>
      </c>
      <c r="AB331" s="12">
        <f t="shared" si="287"/>
        <v>0</v>
      </c>
      <c r="AC331" s="12">
        <f t="shared" si="288"/>
        <v>0</v>
      </c>
    </row>
    <row r="332" spans="1:29" x14ac:dyDescent="0.25">
      <c r="A332" s="101">
        <v>35</v>
      </c>
      <c r="B332" s="38"/>
      <c r="C332" s="39" t="s">
        <v>71</v>
      </c>
      <c r="D332" s="54">
        <f t="shared" si="277"/>
        <v>18150.400000000001</v>
      </c>
      <c r="E332" s="54">
        <f t="shared" si="277"/>
        <v>18790</v>
      </c>
      <c r="F332" s="54">
        <v>18508</v>
      </c>
      <c r="G332" s="67">
        <v>1.4</v>
      </c>
      <c r="H332" s="52">
        <v>1</v>
      </c>
      <c r="I332" s="52"/>
      <c r="J332" s="52"/>
      <c r="K332" s="52"/>
      <c r="L332" s="52"/>
      <c r="M332" s="54">
        <v>1.4</v>
      </c>
      <c r="N332" s="54">
        <v>1.68</v>
      </c>
      <c r="O332" s="54">
        <v>2.23</v>
      </c>
      <c r="P332" s="54">
        <v>2.39</v>
      </c>
      <c r="Q332" s="54">
        <v>2.57</v>
      </c>
      <c r="R332" s="102">
        <f t="shared" ref="R332:AC332" si="289">SUM(R333:R341)</f>
        <v>0</v>
      </c>
      <c r="S332" s="102">
        <f t="shared" si="289"/>
        <v>0</v>
      </c>
      <c r="T332" s="102">
        <f t="shared" si="289"/>
        <v>0</v>
      </c>
      <c r="U332" s="102">
        <f t="shared" si="289"/>
        <v>0</v>
      </c>
      <c r="V332" s="102">
        <f t="shared" si="289"/>
        <v>0</v>
      </c>
      <c r="W332" s="102">
        <f t="shared" si="289"/>
        <v>0</v>
      </c>
      <c r="X332" s="102">
        <f t="shared" si="289"/>
        <v>0</v>
      </c>
      <c r="Y332" s="102">
        <f t="shared" si="289"/>
        <v>0</v>
      </c>
      <c r="Z332" s="102">
        <f t="shared" si="289"/>
        <v>13</v>
      </c>
      <c r="AA332" s="102">
        <f t="shared" si="289"/>
        <v>634803.04917120014</v>
      </c>
      <c r="AB332" s="102">
        <f t="shared" si="289"/>
        <v>13</v>
      </c>
      <c r="AC332" s="102">
        <f t="shared" si="289"/>
        <v>634803.04917120014</v>
      </c>
    </row>
    <row r="333" spans="1:29" x14ac:dyDescent="0.25">
      <c r="A333" s="13"/>
      <c r="B333" s="33">
        <v>285</v>
      </c>
      <c r="C333" s="34" t="s">
        <v>374</v>
      </c>
      <c r="D333" s="54">
        <f t="shared" si="277"/>
        <v>18150.400000000001</v>
      </c>
      <c r="E333" s="54">
        <f t="shared" si="277"/>
        <v>18790</v>
      </c>
      <c r="F333" s="54">
        <v>18508</v>
      </c>
      <c r="G333" s="51">
        <v>1.02</v>
      </c>
      <c r="H333" s="52">
        <v>1</v>
      </c>
      <c r="I333" s="52"/>
      <c r="J333" s="52"/>
      <c r="K333" s="52"/>
      <c r="L333" s="52"/>
      <c r="M333" s="54">
        <v>1.4</v>
      </c>
      <c r="N333" s="54">
        <v>1.68</v>
      </c>
      <c r="O333" s="54">
        <v>2.23</v>
      </c>
      <c r="P333" s="54">
        <v>2.39</v>
      </c>
      <c r="Q333" s="54">
        <v>2.57</v>
      </c>
      <c r="R333" s="48">
        <v>0</v>
      </c>
      <c r="S333" s="48">
        <f t="shared" ref="S333:S341" si="290">(R333*$F333*$G333*$H333*$M333*S$11)</f>
        <v>0</v>
      </c>
      <c r="T333" s="48"/>
      <c r="U333" s="48">
        <f t="shared" ref="U333:U341" si="291">(T333*$F333*$G333*$H333*$M333*U$11)</f>
        <v>0</v>
      </c>
      <c r="V333" s="48"/>
      <c r="W333" s="48">
        <f t="shared" ref="W333:W341" si="292">(V333*$F333*$G333*$H333*$M333*W$11)</f>
        <v>0</v>
      </c>
      <c r="X333" s="48"/>
      <c r="Y333" s="48">
        <f t="shared" ref="Y333:Y341" si="293">(X333*$F333*$G333*$H333*$M333*Y$11)</f>
        <v>0</v>
      </c>
      <c r="Z333" s="48"/>
      <c r="AA333" s="48">
        <f t="shared" ref="AA333:AA341" si="294">(Z333*$F333*$G333*$H333*$N333*AA$11)</f>
        <v>0</v>
      </c>
      <c r="AB333" s="12">
        <f t="shared" ref="AB333:AB341" si="295">SUM(R333,T333,V333,X333,Z333)</f>
        <v>0</v>
      </c>
      <c r="AC333" s="12">
        <f t="shared" ref="AC333:AC341" si="296">SUM(S333,U333,W333,Y333,AA333)</f>
        <v>0</v>
      </c>
    </row>
    <row r="334" spans="1:29" x14ac:dyDescent="0.25">
      <c r="A334" s="13"/>
      <c r="B334" s="33">
        <v>286</v>
      </c>
      <c r="C334" s="34" t="s">
        <v>72</v>
      </c>
      <c r="D334" s="54">
        <f t="shared" si="277"/>
        <v>18150.400000000001</v>
      </c>
      <c r="E334" s="54">
        <f t="shared" si="277"/>
        <v>18790</v>
      </c>
      <c r="F334" s="54">
        <v>18508</v>
      </c>
      <c r="G334" s="51">
        <v>1.49</v>
      </c>
      <c r="H334" s="52">
        <v>1</v>
      </c>
      <c r="I334" s="52"/>
      <c r="J334" s="52"/>
      <c r="K334" s="52"/>
      <c r="L334" s="52"/>
      <c r="M334" s="54">
        <v>1.4</v>
      </c>
      <c r="N334" s="54">
        <v>1.68</v>
      </c>
      <c r="O334" s="54">
        <v>2.23</v>
      </c>
      <c r="P334" s="54">
        <v>2.39</v>
      </c>
      <c r="Q334" s="54">
        <v>2.57</v>
      </c>
      <c r="R334" s="48"/>
      <c r="S334" s="48">
        <f t="shared" si="290"/>
        <v>0</v>
      </c>
      <c r="T334" s="48"/>
      <c r="U334" s="48">
        <f t="shared" si="291"/>
        <v>0</v>
      </c>
      <c r="V334" s="48"/>
      <c r="W334" s="48">
        <f t="shared" si="292"/>
        <v>0</v>
      </c>
      <c r="X334" s="48"/>
      <c r="Y334" s="48">
        <f t="shared" si="293"/>
        <v>0</v>
      </c>
      <c r="Z334" s="48">
        <v>13</v>
      </c>
      <c r="AA334" s="48">
        <f t="shared" si="294"/>
        <v>634803.04917120014</v>
      </c>
      <c r="AB334" s="12">
        <f t="shared" si="295"/>
        <v>13</v>
      </c>
      <c r="AC334" s="12">
        <f t="shared" si="296"/>
        <v>634803.04917120014</v>
      </c>
    </row>
    <row r="335" spans="1:29" x14ac:dyDescent="0.25">
      <c r="A335" s="13"/>
      <c r="B335" s="33">
        <v>287</v>
      </c>
      <c r="C335" s="34" t="s">
        <v>375</v>
      </c>
      <c r="D335" s="54">
        <f t="shared" si="277"/>
        <v>18150.400000000001</v>
      </c>
      <c r="E335" s="54">
        <f t="shared" si="277"/>
        <v>18790</v>
      </c>
      <c r="F335" s="54">
        <v>18508</v>
      </c>
      <c r="G335" s="51">
        <v>2.14</v>
      </c>
      <c r="H335" s="52">
        <v>1</v>
      </c>
      <c r="I335" s="52"/>
      <c r="J335" s="52"/>
      <c r="K335" s="52"/>
      <c r="L335" s="52"/>
      <c r="M335" s="54">
        <v>1.4</v>
      </c>
      <c r="N335" s="54">
        <v>1.68</v>
      </c>
      <c r="O335" s="54">
        <v>2.23</v>
      </c>
      <c r="P335" s="54">
        <v>2.39</v>
      </c>
      <c r="Q335" s="54">
        <v>2.57</v>
      </c>
      <c r="R335" s="48"/>
      <c r="S335" s="48">
        <f t="shared" si="290"/>
        <v>0</v>
      </c>
      <c r="T335" s="48"/>
      <c r="U335" s="48">
        <f t="shared" si="291"/>
        <v>0</v>
      </c>
      <c r="V335" s="48"/>
      <c r="W335" s="48">
        <f t="shared" si="292"/>
        <v>0</v>
      </c>
      <c r="X335" s="48"/>
      <c r="Y335" s="48">
        <f t="shared" si="293"/>
        <v>0</v>
      </c>
      <c r="Z335" s="48"/>
      <c r="AA335" s="48">
        <f t="shared" si="294"/>
        <v>0</v>
      </c>
      <c r="AB335" s="12">
        <f t="shared" si="295"/>
        <v>0</v>
      </c>
      <c r="AC335" s="12">
        <f t="shared" si="296"/>
        <v>0</v>
      </c>
    </row>
    <row r="336" spans="1:29" ht="27.75" customHeight="1" x14ac:dyDescent="0.25">
      <c r="A336" s="13"/>
      <c r="B336" s="33">
        <v>288</v>
      </c>
      <c r="C336" s="34" t="s">
        <v>376</v>
      </c>
      <c r="D336" s="54">
        <f t="shared" si="277"/>
        <v>18150.400000000001</v>
      </c>
      <c r="E336" s="54">
        <f t="shared" si="277"/>
        <v>18790</v>
      </c>
      <c r="F336" s="54">
        <v>18508</v>
      </c>
      <c r="G336" s="51">
        <v>1.25</v>
      </c>
      <c r="H336" s="52">
        <v>1</v>
      </c>
      <c r="I336" s="52"/>
      <c r="J336" s="52"/>
      <c r="K336" s="52"/>
      <c r="L336" s="52"/>
      <c r="M336" s="54">
        <v>1.4</v>
      </c>
      <c r="N336" s="54">
        <v>1.68</v>
      </c>
      <c r="O336" s="54">
        <v>2.23</v>
      </c>
      <c r="P336" s="54">
        <v>2.39</v>
      </c>
      <c r="Q336" s="54">
        <v>2.57</v>
      </c>
      <c r="R336" s="48">
        <v>0</v>
      </c>
      <c r="S336" s="48">
        <f t="shared" si="290"/>
        <v>0</v>
      </c>
      <c r="T336" s="48"/>
      <c r="U336" s="48">
        <f t="shared" si="291"/>
        <v>0</v>
      </c>
      <c r="V336" s="48"/>
      <c r="W336" s="48">
        <f t="shared" si="292"/>
        <v>0</v>
      </c>
      <c r="X336" s="48"/>
      <c r="Y336" s="48">
        <f t="shared" si="293"/>
        <v>0</v>
      </c>
      <c r="Z336" s="48"/>
      <c r="AA336" s="48">
        <f t="shared" si="294"/>
        <v>0</v>
      </c>
      <c r="AB336" s="12">
        <f t="shared" si="295"/>
        <v>0</v>
      </c>
      <c r="AC336" s="12">
        <f t="shared" si="296"/>
        <v>0</v>
      </c>
    </row>
    <row r="337" spans="1:29" ht="27.75" customHeight="1" x14ac:dyDescent="0.25">
      <c r="A337" s="13"/>
      <c r="B337" s="33">
        <v>289</v>
      </c>
      <c r="C337" s="34" t="s">
        <v>377</v>
      </c>
      <c r="D337" s="54">
        <f t="shared" si="277"/>
        <v>18150.400000000001</v>
      </c>
      <c r="E337" s="54">
        <f t="shared" si="277"/>
        <v>18790</v>
      </c>
      <c r="F337" s="54">
        <v>18508</v>
      </c>
      <c r="G337" s="51">
        <v>2.76</v>
      </c>
      <c r="H337" s="52">
        <v>1</v>
      </c>
      <c r="I337" s="52"/>
      <c r="J337" s="52"/>
      <c r="K337" s="52"/>
      <c r="L337" s="52"/>
      <c r="M337" s="54">
        <v>1.4</v>
      </c>
      <c r="N337" s="54">
        <v>1.68</v>
      </c>
      <c r="O337" s="54">
        <v>2.23</v>
      </c>
      <c r="P337" s="54">
        <v>2.39</v>
      </c>
      <c r="Q337" s="54">
        <v>2.57</v>
      </c>
      <c r="R337" s="48"/>
      <c r="S337" s="48">
        <f t="shared" si="290"/>
        <v>0</v>
      </c>
      <c r="T337" s="48"/>
      <c r="U337" s="48">
        <f t="shared" si="291"/>
        <v>0</v>
      </c>
      <c r="V337" s="48"/>
      <c r="W337" s="48">
        <f t="shared" si="292"/>
        <v>0</v>
      </c>
      <c r="X337" s="48"/>
      <c r="Y337" s="48">
        <f t="shared" si="293"/>
        <v>0</v>
      </c>
      <c r="Z337" s="48"/>
      <c r="AA337" s="48">
        <f t="shared" si="294"/>
        <v>0</v>
      </c>
      <c r="AB337" s="12">
        <f t="shared" si="295"/>
        <v>0</v>
      </c>
      <c r="AC337" s="12">
        <f t="shared" si="296"/>
        <v>0</v>
      </c>
    </row>
    <row r="338" spans="1:29" ht="45" x14ac:dyDescent="0.25">
      <c r="A338" s="13"/>
      <c r="B338" s="33">
        <v>290</v>
      </c>
      <c r="C338" s="34" t="s">
        <v>378</v>
      </c>
      <c r="D338" s="54">
        <f t="shared" ref="D338:E353" si="297">D337</f>
        <v>18150.400000000001</v>
      </c>
      <c r="E338" s="54">
        <f t="shared" si="297"/>
        <v>18790</v>
      </c>
      <c r="F338" s="54">
        <v>18508</v>
      </c>
      <c r="G338" s="51">
        <v>0.76</v>
      </c>
      <c r="H338" s="52">
        <v>1</v>
      </c>
      <c r="I338" s="52"/>
      <c r="J338" s="52"/>
      <c r="K338" s="52"/>
      <c r="L338" s="52"/>
      <c r="M338" s="54">
        <v>1.4</v>
      </c>
      <c r="N338" s="54">
        <v>1.68</v>
      </c>
      <c r="O338" s="54">
        <v>2.23</v>
      </c>
      <c r="P338" s="54">
        <v>2.39</v>
      </c>
      <c r="Q338" s="54">
        <v>2.57</v>
      </c>
      <c r="R338" s="48">
        <v>0</v>
      </c>
      <c r="S338" s="48">
        <f t="shared" si="290"/>
        <v>0</v>
      </c>
      <c r="T338" s="48"/>
      <c r="U338" s="48">
        <f t="shared" si="291"/>
        <v>0</v>
      </c>
      <c r="V338" s="48"/>
      <c r="W338" s="48">
        <f t="shared" si="292"/>
        <v>0</v>
      </c>
      <c r="X338" s="48"/>
      <c r="Y338" s="48">
        <f t="shared" si="293"/>
        <v>0</v>
      </c>
      <c r="Z338" s="48"/>
      <c r="AA338" s="48">
        <f t="shared" si="294"/>
        <v>0</v>
      </c>
      <c r="AB338" s="12">
        <f t="shared" si="295"/>
        <v>0</v>
      </c>
      <c r="AC338" s="12">
        <f t="shared" si="296"/>
        <v>0</v>
      </c>
    </row>
    <row r="339" spans="1:29" x14ac:dyDescent="0.25">
      <c r="A339" s="13"/>
      <c r="B339" s="33">
        <v>291</v>
      </c>
      <c r="C339" s="34" t="s">
        <v>379</v>
      </c>
      <c r="D339" s="54">
        <f t="shared" si="297"/>
        <v>18150.400000000001</v>
      </c>
      <c r="E339" s="54">
        <f t="shared" si="297"/>
        <v>18790</v>
      </c>
      <c r="F339" s="54">
        <v>18508</v>
      </c>
      <c r="G339" s="51">
        <v>1.06</v>
      </c>
      <c r="H339" s="52">
        <v>1</v>
      </c>
      <c r="I339" s="52"/>
      <c r="J339" s="52"/>
      <c r="K339" s="52"/>
      <c r="L339" s="52"/>
      <c r="M339" s="54">
        <v>1.4</v>
      </c>
      <c r="N339" s="54">
        <v>1.68</v>
      </c>
      <c r="O339" s="54">
        <v>2.23</v>
      </c>
      <c r="P339" s="54">
        <v>2.39</v>
      </c>
      <c r="Q339" s="54">
        <v>2.57</v>
      </c>
      <c r="R339" s="48">
        <v>0</v>
      </c>
      <c r="S339" s="48">
        <f t="shared" si="290"/>
        <v>0</v>
      </c>
      <c r="T339" s="48"/>
      <c r="U339" s="48">
        <f t="shared" si="291"/>
        <v>0</v>
      </c>
      <c r="V339" s="48"/>
      <c r="W339" s="48">
        <f t="shared" si="292"/>
        <v>0</v>
      </c>
      <c r="X339" s="48"/>
      <c r="Y339" s="48">
        <f t="shared" si="293"/>
        <v>0</v>
      </c>
      <c r="Z339" s="48"/>
      <c r="AA339" s="48">
        <f t="shared" si="294"/>
        <v>0</v>
      </c>
      <c r="AB339" s="12">
        <f t="shared" si="295"/>
        <v>0</v>
      </c>
      <c r="AC339" s="12">
        <f t="shared" si="296"/>
        <v>0</v>
      </c>
    </row>
    <row r="340" spans="1:29" x14ac:dyDescent="0.25">
      <c r="A340" s="13"/>
      <c r="B340" s="33">
        <v>292</v>
      </c>
      <c r="C340" s="34" t="s">
        <v>380</v>
      </c>
      <c r="D340" s="54">
        <f t="shared" si="297"/>
        <v>18150.400000000001</v>
      </c>
      <c r="E340" s="54">
        <f t="shared" si="297"/>
        <v>18790</v>
      </c>
      <c r="F340" s="54">
        <v>18508</v>
      </c>
      <c r="G340" s="51">
        <v>1.1599999999999999</v>
      </c>
      <c r="H340" s="52">
        <v>1</v>
      </c>
      <c r="I340" s="52"/>
      <c r="J340" s="52"/>
      <c r="K340" s="52"/>
      <c r="L340" s="52"/>
      <c r="M340" s="54">
        <v>1.4</v>
      </c>
      <c r="N340" s="54">
        <v>1.68</v>
      </c>
      <c r="O340" s="54">
        <v>2.23</v>
      </c>
      <c r="P340" s="54">
        <v>2.39</v>
      </c>
      <c r="Q340" s="54">
        <v>2.57</v>
      </c>
      <c r="R340" s="48">
        <v>0</v>
      </c>
      <c r="S340" s="48">
        <f t="shared" si="290"/>
        <v>0</v>
      </c>
      <c r="T340" s="48"/>
      <c r="U340" s="48">
        <f t="shared" si="291"/>
        <v>0</v>
      </c>
      <c r="V340" s="48"/>
      <c r="W340" s="48">
        <f t="shared" si="292"/>
        <v>0</v>
      </c>
      <c r="X340" s="48"/>
      <c r="Y340" s="48">
        <f t="shared" si="293"/>
        <v>0</v>
      </c>
      <c r="Z340" s="48"/>
      <c r="AA340" s="48">
        <f t="shared" si="294"/>
        <v>0</v>
      </c>
      <c r="AB340" s="12">
        <f t="shared" si="295"/>
        <v>0</v>
      </c>
      <c r="AC340" s="12">
        <f t="shared" si="296"/>
        <v>0</v>
      </c>
    </row>
    <row r="341" spans="1:29" x14ac:dyDescent="0.25">
      <c r="A341" s="13"/>
      <c r="B341" s="33">
        <v>293</v>
      </c>
      <c r="C341" s="34" t="s">
        <v>381</v>
      </c>
      <c r="D341" s="54">
        <f t="shared" si="297"/>
        <v>18150.400000000001</v>
      </c>
      <c r="E341" s="54">
        <f t="shared" si="297"/>
        <v>18790</v>
      </c>
      <c r="F341" s="54">
        <v>18508</v>
      </c>
      <c r="G341" s="51">
        <v>3.32</v>
      </c>
      <c r="H341" s="52">
        <v>1</v>
      </c>
      <c r="I341" s="52"/>
      <c r="J341" s="52"/>
      <c r="K341" s="52"/>
      <c r="L341" s="52"/>
      <c r="M341" s="54">
        <v>1.4</v>
      </c>
      <c r="N341" s="54">
        <v>1.68</v>
      </c>
      <c r="O341" s="54">
        <v>2.23</v>
      </c>
      <c r="P341" s="54">
        <v>2.39</v>
      </c>
      <c r="Q341" s="54">
        <v>2.57</v>
      </c>
      <c r="R341" s="48"/>
      <c r="S341" s="48">
        <f t="shared" si="290"/>
        <v>0</v>
      </c>
      <c r="T341" s="48"/>
      <c r="U341" s="48">
        <f t="shared" si="291"/>
        <v>0</v>
      </c>
      <c r="V341" s="48"/>
      <c r="W341" s="48">
        <f t="shared" si="292"/>
        <v>0</v>
      </c>
      <c r="X341" s="48"/>
      <c r="Y341" s="48">
        <f t="shared" si="293"/>
        <v>0</v>
      </c>
      <c r="Z341" s="48"/>
      <c r="AA341" s="48">
        <f t="shared" si="294"/>
        <v>0</v>
      </c>
      <c r="AB341" s="12">
        <f t="shared" si="295"/>
        <v>0</v>
      </c>
      <c r="AC341" s="12">
        <f t="shared" si="296"/>
        <v>0</v>
      </c>
    </row>
    <row r="342" spans="1:29" x14ac:dyDescent="0.25">
      <c r="A342" s="101">
        <v>36</v>
      </c>
      <c r="B342" s="38"/>
      <c r="C342" s="39" t="s">
        <v>382</v>
      </c>
      <c r="D342" s="54">
        <f t="shared" si="297"/>
        <v>18150.400000000001</v>
      </c>
      <c r="E342" s="54">
        <f t="shared" si="297"/>
        <v>18790</v>
      </c>
      <c r="F342" s="54">
        <v>18508</v>
      </c>
      <c r="G342" s="67">
        <v>0.57999999999999996</v>
      </c>
      <c r="H342" s="52">
        <v>1</v>
      </c>
      <c r="I342" s="52"/>
      <c r="J342" s="52"/>
      <c r="K342" s="52"/>
      <c r="L342" s="52"/>
      <c r="M342" s="54">
        <v>1.4</v>
      </c>
      <c r="N342" s="54">
        <v>1.68</v>
      </c>
      <c r="O342" s="54">
        <v>2.23</v>
      </c>
      <c r="P342" s="54">
        <v>2.39</v>
      </c>
      <c r="Q342" s="54">
        <v>2.57</v>
      </c>
      <c r="R342" s="102">
        <f t="shared" ref="R342:Y342" si="298">SUM(R343:R348)</f>
        <v>0</v>
      </c>
      <c r="S342" s="102">
        <f t="shared" si="298"/>
        <v>0</v>
      </c>
      <c r="T342" s="102">
        <f t="shared" si="298"/>
        <v>0</v>
      </c>
      <c r="U342" s="102">
        <f t="shared" si="298"/>
        <v>0</v>
      </c>
      <c r="V342" s="102">
        <f t="shared" si="298"/>
        <v>0</v>
      </c>
      <c r="W342" s="102">
        <f t="shared" si="298"/>
        <v>0</v>
      </c>
      <c r="X342" s="102">
        <f t="shared" si="298"/>
        <v>0</v>
      </c>
      <c r="Y342" s="102">
        <f t="shared" si="298"/>
        <v>0</v>
      </c>
      <c r="Z342" s="102">
        <f t="shared" ref="Z342:AC342" si="299">SUM(Z343:Z348)</f>
        <v>0</v>
      </c>
      <c r="AA342" s="102">
        <f t="shared" si="299"/>
        <v>0</v>
      </c>
      <c r="AB342" s="102">
        <f t="shared" si="299"/>
        <v>0</v>
      </c>
      <c r="AC342" s="102">
        <f t="shared" si="299"/>
        <v>0</v>
      </c>
    </row>
    <row r="343" spans="1:29" x14ac:dyDescent="0.25">
      <c r="A343" s="13"/>
      <c r="B343" s="33">
        <v>294</v>
      </c>
      <c r="C343" s="34" t="s">
        <v>383</v>
      </c>
      <c r="D343" s="54">
        <f t="shared" si="297"/>
        <v>18150.400000000001</v>
      </c>
      <c r="E343" s="54">
        <f t="shared" si="297"/>
        <v>18790</v>
      </c>
      <c r="F343" s="54">
        <v>18508</v>
      </c>
      <c r="G343" s="51">
        <v>3.5</v>
      </c>
      <c r="H343" s="52">
        <v>1</v>
      </c>
      <c r="I343" s="52"/>
      <c r="J343" s="52"/>
      <c r="K343" s="52"/>
      <c r="L343" s="52"/>
      <c r="M343" s="54">
        <v>1.4</v>
      </c>
      <c r="N343" s="54">
        <v>1.68</v>
      </c>
      <c r="O343" s="54">
        <v>2.23</v>
      </c>
      <c r="P343" s="54">
        <v>2.39</v>
      </c>
      <c r="Q343" s="54">
        <v>2.57</v>
      </c>
      <c r="R343" s="48"/>
      <c r="S343" s="48">
        <f>(R343*$F343*$G343*$H343*$M343*S$11)</f>
        <v>0</v>
      </c>
      <c r="T343" s="48"/>
      <c r="U343" s="48">
        <f>(T343*$F343*$G343*$H343*$M343*U$11)</f>
        <v>0</v>
      </c>
      <c r="V343" s="48"/>
      <c r="W343" s="48">
        <f t="shared" ref="W343:W347" si="300">(V343*$F343*$G343*$H343*$M343*W$11)</f>
        <v>0</v>
      </c>
      <c r="X343" s="48"/>
      <c r="Y343" s="48">
        <f>(X343*$F343*$G343*$H343*$M343*Y$11)</f>
        <v>0</v>
      </c>
      <c r="Z343" s="48"/>
      <c r="AA343" s="48">
        <f t="shared" ref="AA343:AA347" si="301">(Z343*$F343*$G343*$H343*$N343*AA$11)</f>
        <v>0</v>
      </c>
      <c r="AB343" s="12">
        <f t="shared" ref="AB343:AB348" si="302">SUM(R343,T343,V343,X343,Z343)</f>
        <v>0</v>
      </c>
      <c r="AC343" s="12">
        <f t="shared" ref="AC343:AC348" si="303">SUM(S343,U343,W343,Y343,AA343)</f>
        <v>0</v>
      </c>
    </row>
    <row r="344" spans="1:29" ht="45" x14ac:dyDescent="0.25">
      <c r="A344" s="13"/>
      <c r="B344" s="33">
        <v>295</v>
      </c>
      <c r="C344" s="34" t="s">
        <v>384</v>
      </c>
      <c r="D344" s="54">
        <f t="shared" si="297"/>
        <v>18150.400000000001</v>
      </c>
      <c r="E344" s="54">
        <f t="shared" si="297"/>
        <v>18790</v>
      </c>
      <c r="F344" s="54">
        <v>18508</v>
      </c>
      <c r="G344" s="51">
        <v>5.35</v>
      </c>
      <c r="H344" s="52">
        <v>1</v>
      </c>
      <c r="I344" s="52"/>
      <c r="J344" s="52"/>
      <c r="K344" s="52"/>
      <c r="L344" s="52"/>
      <c r="M344" s="54">
        <v>1.4</v>
      </c>
      <c r="N344" s="54">
        <v>1.68</v>
      </c>
      <c r="O344" s="54">
        <v>2.23</v>
      </c>
      <c r="P344" s="54">
        <v>2.39</v>
      </c>
      <c r="Q344" s="54">
        <v>2.57</v>
      </c>
      <c r="R344" s="48"/>
      <c r="S344" s="48">
        <f>(R344*$F344*$G344*$H344*$M344)</f>
        <v>0</v>
      </c>
      <c r="T344" s="48"/>
      <c r="U344" s="48">
        <f>(T344*$F344*$G344*$H344*$M344)</f>
        <v>0</v>
      </c>
      <c r="V344" s="48"/>
      <c r="W344" s="48">
        <f>(V344*$F344*$G344*$H344*$M344)</f>
        <v>0</v>
      </c>
      <c r="X344" s="48"/>
      <c r="Y344" s="48">
        <f>(X344*$F344*$G344*$H344*$M344)</f>
        <v>0</v>
      </c>
      <c r="Z344" s="48"/>
      <c r="AA344" s="48">
        <f>(Z344*$F344*$G344*$H344*$N344)</f>
        <v>0</v>
      </c>
      <c r="AB344" s="12">
        <f t="shared" si="302"/>
        <v>0</v>
      </c>
      <c r="AC344" s="12">
        <f t="shared" si="303"/>
        <v>0</v>
      </c>
    </row>
    <row r="345" spans="1:29" ht="45" x14ac:dyDescent="0.25">
      <c r="A345" s="13"/>
      <c r="B345" s="33">
        <v>296</v>
      </c>
      <c r="C345" s="34" t="s">
        <v>385</v>
      </c>
      <c r="D345" s="54">
        <f t="shared" si="297"/>
        <v>18150.400000000001</v>
      </c>
      <c r="E345" s="54">
        <f t="shared" si="297"/>
        <v>18790</v>
      </c>
      <c r="F345" s="54">
        <v>18508</v>
      </c>
      <c r="G345" s="51">
        <v>0.32</v>
      </c>
      <c r="H345" s="52">
        <v>1</v>
      </c>
      <c r="I345" s="52"/>
      <c r="J345" s="52"/>
      <c r="K345" s="52"/>
      <c r="L345" s="52"/>
      <c r="M345" s="54">
        <v>1.4</v>
      </c>
      <c r="N345" s="54">
        <v>1.68</v>
      </c>
      <c r="O345" s="54">
        <v>2.23</v>
      </c>
      <c r="P345" s="54">
        <v>2.39</v>
      </c>
      <c r="Q345" s="54">
        <v>2.57</v>
      </c>
      <c r="R345" s="48">
        <v>0</v>
      </c>
      <c r="S345" s="48">
        <f>(R345*$F345*$G345*$H345*$M345*S$11)</f>
        <v>0</v>
      </c>
      <c r="T345" s="48"/>
      <c r="U345" s="48">
        <f t="shared" ref="U345:U347" si="304">(T345*$F345*$G345*$H345*$M345*U$11)</f>
        <v>0</v>
      </c>
      <c r="V345" s="48"/>
      <c r="W345" s="48">
        <f t="shared" si="300"/>
        <v>0</v>
      </c>
      <c r="X345" s="48"/>
      <c r="Y345" s="48">
        <f t="shared" ref="Y345:Y347" si="305">(X345*$F345*$G345*$H345*$M345*Y$11)</f>
        <v>0</v>
      </c>
      <c r="Z345" s="48"/>
      <c r="AA345" s="48">
        <f t="shared" si="301"/>
        <v>0</v>
      </c>
      <c r="AB345" s="12">
        <f t="shared" si="302"/>
        <v>0</v>
      </c>
      <c r="AC345" s="12">
        <f t="shared" si="303"/>
        <v>0</v>
      </c>
    </row>
    <row r="346" spans="1:29" ht="45" x14ac:dyDescent="0.25">
      <c r="A346" s="13"/>
      <c r="B346" s="33">
        <v>297</v>
      </c>
      <c r="C346" s="34" t="s">
        <v>386</v>
      </c>
      <c r="D346" s="54">
        <f t="shared" si="297"/>
        <v>18150.400000000001</v>
      </c>
      <c r="E346" s="54">
        <f t="shared" si="297"/>
        <v>18790</v>
      </c>
      <c r="F346" s="54">
        <v>18508</v>
      </c>
      <c r="G346" s="51">
        <v>0.46</v>
      </c>
      <c r="H346" s="52">
        <v>1</v>
      </c>
      <c r="I346" s="52"/>
      <c r="J346" s="52"/>
      <c r="K346" s="52"/>
      <c r="L346" s="52"/>
      <c r="M346" s="54">
        <v>1.4</v>
      </c>
      <c r="N346" s="54">
        <v>1.68</v>
      </c>
      <c r="O346" s="54">
        <v>2.23</v>
      </c>
      <c r="P346" s="54">
        <v>2.39</v>
      </c>
      <c r="Q346" s="54">
        <v>2.57</v>
      </c>
      <c r="R346" s="48">
        <v>0</v>
      </c>
      <c r="S346" s="48">
        <f>(R346*$F346*$G346*$H346*$M346*S$11)</f>
        <v>0</v>
      </c>
      <c r="T346" s="48"/>
      <c r="U346" s="48">
        <f t="shared" si="304"/>
        <v>0</v>
      </c>
      <c r="V346" s="48"/>
      <c r="W346" s="48">
        <f t="shared" si="300"/>
        <v>0</v>
      </c>
      <c r="X346" s="48"/>
      <c r="Y346" s="48">
        <f t="shared" si="305"/>
        <v>0</v>
      </c>
      <c r="Z346" s="48"/>
      <c r="AA346" s="48">
        <f t="shared" si="301"/>
        <v>0</v>
      </c>
      <c r="AB346" s="12">
        <f t="shared" si="302"/>
        <v>0</v>
      </c>
      <c r="AC346" s="12">
        <f t="shared" si="303"/>
        <v>0</v>
      </c>
    </row>
    <row r="347" spans="1:29" ht="30" x14ac:dyDescent="0.25">
      <c r="A347" s="13"/>
      <c r="B347" s="33">
        <v>298</v>
      </c>
      <c r="C347" s="34" t="s">
        <v>387</v>
      </c>
      <c r="D347" s="54">
        <f t="shared" si="297"/>
        <v>18150.400000000001</v>
      </c>
      <c r="E347" s="54">
        <f t="shared" si="297"/>
        <v>18790</v>
      </c>
      <c r="F347" s="54">
        <v>18508</v>
      </c>
      <c r="G347" s="51">
        <v>8.4</v>
      </c>
      <c r="H347" s="52">
        <v>1</v>
      </c>
      <c r="I347" s="52"/>
      <c r="J347" s="52"/>
      <c r="K347" s="52"/>
      <c r="L347" s="52"/>
      <c r="M347" s="54">
        <v>1.4</v>
      </c>
      <c r="N347" s="54">
        <v>1.68</v>
      </c>
      <c r="O347" s="54">
        <v>2.23</v>
      </c>
      <c r="P347" s="54">
        <v>2.39</v>
      </c>
      <c r="Q347" s="54">
        <v>2.57</v>
      </c>
      <c r="R347" s="48"/>
      <c r="S347" s="48">
        <f>(R347*$F347*$G347*$H347*$M347*S$11)</f>
        <v>0</v>
      </c>
      <c r="T347" s="48"/>
      <c r="U347" s="48">
        <f t="shared" si="304"/>
        <v>0</v>
      </c>
      <c r="V347" s="48"/>
      <c r="W347" s="48">
        <f t="shared" si="300"/>
        <v>0</v>
      </c>
      <c r="X347" s="48"/>
      <c r="Y347" s="48">
        <f t="shared" si="305"/>
        <v>0</v>
      </c>
      <c r="Z347" s="48"/>
      <c r="AA347" s="48">
        <f t="shared" si="301"/>
        <v>0</v>
      </c>
      <c r="AB347" s="12">
        <f t="shared" si="302"/>
        <v>0</v>
      </c>
      <c r="AC347" s="12">
        <f t="shared" si="303"/>
        <v>0</v>
      </c>
    </row>
    <row r="348" spans="1:29" ht="30" x14ac:dyDescent="0.25">
      <c r="A348" s="13"/>
      <c r="B348" s="33">
        <v>299</v>
      </c>
      <c r="C348" s="34" t="s">
        <v>388</v>
      </c>
      <c r="D348" s="54">
        <f t="shared" si="297"/>
        <v>18150.400000000001</v>
      </c>
      <c r="E348" s="54">
        <f t="shared" si="297"/>
        <v>18790</v>
      </c>
      <c r="F348" s="54">
        <v>18508</v>
      </c>
      <c r="G348" s="51">
        <v>2.3199999999999998</v>
      </c>
      <c r="H348" s="52">
        <v>1</v>
      </c>
      <c r="I348" s="52"/>
      <c r="J348" s="52"/>
      <c r="K348" s="52"/>
      <c r="L348" s="52"/>
      <c r="M348" s="54">
        <v>1.4</v>
      </c>
      <c r="N348" s="54">
        <v>1.68</v>
      </c>
      <c r="O348" s="54">
        <v>2.23</v>
      </c>
      <c r="P348" s="54">
        <v>2.39</v>
      </c>
      <c r="Q348" s="54">
        <v>2.57</v>
      </c>
      <c r="R348" s="48"/>
      <c r="S348" s="48">
        <f>(R348*$F348*$G348*$H348*$M348)</f>
        <v>0</v>
      </c>
      <c r="T348" s="48"/>
      <c r="U348" s="48">
        <f>(T348*$F348*$G348*$H348*$M348)</f>
        <v>0</v>
      </c>
      <c r="V348" s="48"/>
      <c r="W348" s="48">
        <f>(V348*$F348*$G348*$H348*$M348)</f>
        <v>0</v>
      </c>
      <c r="X348" s="48"/>
      <c r="Y348" s="48">
        <f>(X348*$F348*$G348*$H348*$M348)</f>
        <v>0</v>
      </c>
      <c r="Z348" s="48"/>
      <c r="AA348" s="48">
        <f>(Z348*$F348*$G348*$H348*$N348)</f>
        <v>0</v>
      </c>
      <c r="AB348" s="12">
        <f t="shared" si="302"/>
        <v>0</v>
      </c>
      <c r="AC348" s="12">
        <f t="shared" si="303"/>
        <v>0</v>
      </c>
    </row>
    <row r="349" spans="1:29" x14ac:dyDescent="0.25">
      <c r="A349" s="37">
        <v>37</v>
      </c>
      <c r="B349" s="38"/>
      <c r="C349" s="39" t="s">
        <v>389</v>
      </c>
      <c r="D349" s="54">
        <f t="shared" si="297"/>
        <v>18150.400000000001</v>
      </c>
      <c r="E349" s="54">
        <f t="shared" si="297"/>
        <v>18790</v>
      </c>
      <c r="F349" s="54">
        <v>18508</v>
      </c>
      <c r="G349" s="67">
        <v>0.75</v>
      </c>
      <c r="H349" s="52">
        <v>1</v>
      </c>
      <c r="I349" s="52"/>
      <c r="J349" s="58">
        <v>0.84</v>
      </c>
      <c r="K349" s="58"/>
      <c r="L349" s="58"/>
      <c r="M349" s="54">
        <v>1.4</v>
      </c>
      <c r="N349" s="54">
        <v>1.68</v>
      </c>
      <c r="O349" s="54">
        <v>2.23</v>
      </c>
      <c r="P349" s="54">
        <v>2.39</v>
      </c>
      <c r="Q349" s="54">
        <v>2.57</v>
      </c>
      <c r="R349" s="102">
        <f t="shared" ref="R349:Y349" si="306">SUM(R350:R358)</f>
        <v>0</v>
      </c>
      <c r="S349" s="102">
        <f t="shared" si="306"/>
        <v>0</v>
      </c>
      <c r="T349" s="102">
        <f t="shared" si="306"/>
        <v>0</v>
      </c>
      <c r="U349" s="102">
        <f t="shared" si="306"/>
        <v>0</v>
      </c>
      <c r="V349" s="102">
        <f t="shared" si="306"/>
        <v>0</v>
      </c>
      <c r="W349" s="102">
        <f t="shared" si="306"/>
        <v>0</v>
      </c>
      <c r="X349" s="102">
        <f t="shared" si="306"/>
        <v>0</v>
      </c>
      <c r="Y349" s="102">
        <f t="shared" si="306"/>
        <v>0</v>
      </c>
      <c r="Z349" s="102">
        <f t="shared" ref="Z349:AC349" si="307">SUM(Z350:Z358)</f>
        <v>0</v>
      </c>
      <c r="AA349" s="102">
        <f t="shared" si="307"/>
        <v>0</v>
      </c>
      <c r="AB349" s="102">
        <f t="shared" si="307"/>
        <v>0</v>
      </c>
      <c r="AC349" s="102">
        <f t="shared" si="307"/>
        <v>0</v>
      </c>
    </row>
    <row r="350" spans="1:29" ht="19.5" customHeight="1" x14ac:dyDescent="0.25">
      <c r="A350" s="13"/>
      <c r="B350" s="66">
        <v>300</v>
      </c>
      <c r="C350" s="34" t="s">
        <v>390</v>
      </c>
      <c r="D350" s="54">
        <f t="shared" si="297"/>
        <v>18150.400000000001</v>
      </c>
      <c r="E350" s="54">
        <f t="shared" si="297"/>
        <v>18790</v>
      </c>
      <c r="F350" s="54">
        <v>18508</v>
      </c>
      <c r="G350" s="51">
        <v>3</v>
      </c>
      <c r="H350" s="52">
        <v>0.84</v>
      </c>
      <c r="I350" s="52">
        <v>0.84</v>
      </c>
      <c r="J350" s="58">
        <v>0.84</v>
      </c>
      <c r="K350" s="58"/>
      <c r="L350" s="58"/>
      <c r="M350" s="54">
        <v>1.4</v>
      </c>
      <c r="N350" s="54">
        <v>1.68</v>
      </c>
      <c r="O350" s="54">
        <v>2.23</v>
      </c>
      <c r="P350" s="54">
        <v>2.39</v>
      </c>
      <c r="Q350" s="54">
        <v>2.57</v>
      </c>
      <c r="R350" s="48"/>
      <c r="S350" s="48">
        <f t="shared" ref="S350:S358" si="308">(R350*$F350*$G350*$H350*$M350*S$11)</f>
        <v>0</v>
      </c>
      <c r="T350" s="48"/>
      <c r="U350" s="48">
        <f t="shared" ref="U350:U358" si="309">(T350*$F350*$G350*$H350*$M350*U$11)</f>
        <v>0</v>
      </c>
      <c r="V350" s="48"/>
      <c r="W350" s="48">
        <f t="shared" ref="W350:W358" si="310">(V350*$F350*$G350*$H350*$M350*W$11)</f>
        <v>0</v>
      </c>
      <c r="X350" s="48"/>
      <c r="Y350" s="48">
        <f t="shared" ref="Y350:Y358" si="311">(X350*$F350*$G350*$H350*$M350*Y$11)</f>
        <v>0</v>
      </c>
      <c r="Z350" s="48"/>
      <c r="AA350" s="48">
        <f t="shared" ref="AA350:AA358" si="312">(Z350*$F350*$G350*$H350*$N350*AA$11)</f>
        <v>0</v>
      </c>
      <c r="AB350" s="12">
        <f t="shared" ref="AB350:AB358" si="313">SUM(R350,T350,V350,X350,Z350)</f>
        <v>0</v>
      </c>
      <c r="AC350" s="12">
        <f t="shared" ref="AC350:AC358" si="314">SUM(S350,U350,W350,Y350,AA350)</f>
        <v>0</v>
      </c>
    </row>
    <row r="351" spans="1:29" ht="21.75" customHeight="1" x14ac:dyDescent="0.25">
      <c r="A351" s="13"/>
      <c r="B351" s="33">
        <v>301</v>
      </c>
      <c r="C351" s="34" t="s">
        <v>391</v>
      </c>
      <c r="D351" s="54">
        <f t="shared" si="297"/>
        <v>18150.400000000001</v>
      </c>
      <c r="E351" s="54">
        <f t="shared" si="297"/>
        <v>18790</v>
      </c>
      <c r="F351" s="54">
        <v>18508</v>
      </c>
      <c r="G351" s="51">
        <v>1.5</v>
      </c>
      <c r="H351" s="52">
        <v>1</v>
      </c>
      <c r="I351" s="52"/>
      <c r="J351" s="52"/>
      <c r="K351" s="52"/>
      <c r="L351" s="52"/>
      <c r="M351" s="54">
        <v>1.4</v>
      </c>
      <c r="N351" s="54">
        <v>1.68</v>
      </c>
      <c r="O351" s="54">
        <v>2.23</v>
      </c>
      <c r="P351" s="54">
        <v>2.39</v>
      </c>
      <c r="Q351" s="54">
        <v>2.57</v>
      </c>
      <c r="R351" s="48"/>
      <c r="S351" s="48">
        <f t="shared" si="308"/>
        <v>0</v>
      </c>
      <c r="T351" s="48"/>
      <c r="U351" s="48">
        <f t="shared" si="309"/>
        <v>0</v>
      </c>
      <c r="V351" s="48"/>
      <c r="W351" s="48">
        <f t="shared" si="310"/>
        <v>0</v>
      </c>
      <c r="X351" s="48"/>
      <c r="Y351" s="48">
        <f t="shared" si="311"/>
        <v>0</v>
      </c>
      <c r="Z351" s="48"/>
      <c r="AA351" s="48">
        <f t="shared" si="312"/>
        <v>0</v>
      </c>
      <c r="AB351" s="12">
        <f t="shared" si="313"/>
        <v>0</v>
      </c>
      <c r="AC351" s="12">
        <f t="shared" si="314"/>
        <v>0</v>
      </c>
    </row>
    <row r="352" spans="1:29" ht="45" x14ac:dyDescent="0.25">
      <c r="A352" s="13"/>
      <c r="B352" s="33">
        <v>302</v>
      </c>
      <c r="C352" s="34" t="s">
        <v>392</v>
      </c>
      <c r="D352" s="54">
        <f t="shared" si="297"/>
        <v>18150.400000000001</v>
      </c>
      <c r="E352" s="54">
        <f t="shared" si="297"/>
        <v>18790</v>
      </c>
      <c r="F352" s="54">
        <v>18508</v>
      </c>
      <c r="G352" s="51">
        <v>2.25</v>
      </c>
      <c r="H352" s="52">
        <v>1</v>
      </c>
      <c r="I352" s="52"/>
      <c r="J352" s="52"/>
      <c r="K352" s="52"/>
      <c r="L352" s="52"/>
      <c r="M352" s="54">
        <v>1.4</v>
      </c>
      <c r="N352" s="54">
        <v>1.68</v>
      </c>
      <c r="O352" s="54">
        <v>2.23</v>
      </c>
      <c r="P352" s="54">
        <v>2.39</v>
      </c>
      <c r="Q352" s="54">
        <v>2.57</v>
      </c>
      <c r="R352" s="48"/>
      <c r="S352" s="48">
        <f t="shared" si="308"/>
        <v>0</v>
      </c>
      <c r="T352" s="48"/>
      <c r="U352" s="48">
        <f t="shared" si="309"/>
        <v>0</v>
      </c>
      <c r="V352" s="48"/>
      <c r="W352" s="48">
        <f t="shared" si="310"/>
        <v>0</v>
      </c>
      <c r="X352" s="48"/>
      <c r="Y352" s="48">
        <f t="shared" si="311"/>
        <v>0</v>
      </c>
      <c r="Z352" s="48"/>
      <c r="AA352" s="48">
        <f t="shared" si="312"/>
        <v>0</v>
      </c>
      <c r="AB352" s="12">
        <f t="shared" si="313"/>
        <v>0</v>
      </c>
      <c r="AC352" s="12">
        <f t="shared" si="314"/>
        <v>0</v>
      </c>
    </row>
    <row r="353" spans="1:29" ht="30" x14ac:dyDescent="0.25">
      <c r="A353" s="13"/>
      <c r="B353" s="33">
        <v>303</v>
      </c>
      <c r="C353" s="34" t="s">
        <v>393</v>
      </c>
      <c r="D353" s="54">
        <f t="shared" si="297"/>
        <v>18150.400000000001</v>
      </c>
      <c r="E353" s="54">
        <f t="shared" si="297"/>
        <v>18790</v>
      </c>
      <c r="F353" s="54">
        <v>18508</v>
      </c>
      <c r="G353" s="51">
        <v>1.5</v>
      </c>
      <c r="H353" s="52">
        <v>1</v>
      </c>
      <c r="I353" s="52"/>
      <c r="J353" s="52"/>
      <c r="K353" s="52"/>
      <c r="L353" s="52"/>
      <c r="M353" s="54">
        <v>1.4</v>
      </c>
      <c r="N353" s="54">
        <v>1.68</v>
      </c>
      <c r="O353" s="54">
        <v>2.23</v>
      </c>
      <c r="P353" s="54">
        <v>2.39</v>
      </c>
      <c r="Q353" s="54">
        <v>2.57</v>
      </c>
      <c r="R353" s="48"/>
      <c r="S353" s="48">
        <f t="shared" si="308"/>
        <v>0</v>
      </c>
      <c r="T353" s="48"/>
      <c r="U353" s="48">
        <f t="shared" si="309"/>
        <v>0</v>
      </c>
      <c r="V353" s="48"/>
      <c r="W353" s="48">
        <f t="shared" si="310"/>
        <v>0</v>
      </c>
      <c r="X353" s="48"/>
      <c r="Y353" s="48">
        <f t="shared" si="311"/>
        <v>0</v>
      </c>
      <c r="Z353" s="48"/>
      <c r="AA353" s="48">
        <f t="shared" si="312"/>
        <v>0</v>
      </c>
      <c r="AB353" s="12">
        <f t="shared" si="313"/>
        <v>0</v>
      </c>
      <c r="AC353" s="12">
        <f t="shared" si="314"/>
        <v>0</v>
      </c>
    </row>
    <row r="354" spans="1:29" ht="30" x14ac:dyDescent="0.25">
      <c r="A354" s="13"/>
      <c r="B354" s="33">
        <v>304</v>
      </c>
      <c r="C354" s="34" t="s">
        <v>394</v>
      </c>
      <c r="D354" s="54">
        <f t="shared" ref="D354:E358" si="315">D353</f>
        <v>18150.400000000001</v>
      </c>
      <c r="E354" s="54">
        <f t="shared" si="315"/>
        <v>18790</v>
      </c>
      <c r="F354" s="54">
        <v>18508</v>
      </c>
      <c r="G354" s="51">
        <v>0.7</v>
      </c>
      <c r="H354" s="52">
        <v>1</v>
      </c>
      <c r="I354" s="52"/>
      <c r="J354" s="52"/>
      <c r="K354" s="52"/>
      <c r="L354" s="52"/>
      <c r="M354" s="54">
        <v>1.4</v>
      </c>
      <c r="N354" s="54">
        <v>1.68</v>
      </c>
      <c r="O354" s="54">
        <v>2.23</v>
      </c>
      <c r="P354" s="54">
        <v>2.39</v>
      </c>
      <c r="Q354" s="54">
        <v>2.57</v>
      </c>
      <c r="R354" s="48"/>
      <c r="S354" s="48">
        <f t="shared" si="308"/>
        <v>0</v>
      </c>
      <c r="T354" s="48"/>
      <c r="U354" s="48">
        <f t="shared" si="309"/>
        <v>0</v>
      </c>
      <c r="V354" s="48"/>
      <c r="W354" s="48">
        <f t="shared" si="310"/>
        <v>0</v>
      </c>
      <c r="X354" s="48"/>
      <c r="Y354" s="48">
        <f t="shared" si="311"/>
        <v>0</v>
      </c>
      <c r="Z354" s="48"/>
      <c r="AA354" s="48">
        <f t="shared" si="312"/>
        <v>0</v>
      </c>
      <c r="AB354" s="12">
        <f t="shared" si="313"/>
        <v>0</v>
      </c>
      <c r="AC354" s="12">
        <f t="shared" si="314"/>
        <v>0</v>
      </c>
    </row>
    <row r="355" spans="1:29" ht="45" x14ac:dyDescent="0.25">
      <c r="A355" s="13"/>
      <c r="B355" s="33">
        <v>305</v>
      </c>
      <c r="C355" s="34" t="s">
        <v>395</v>
      </c>
      <c r="D355" s="54">
        <f t="shared" si="315"/>
        <v>18150.400000000001</v>
      </c>
      <c r="E355" s="54">
        <f t="shared" si="315"/>
        <v>18790</v>
      </c>
      <c r="F355" s="54">
        <v>18508</v>
      </c>
      <c r="G355" s="51">
        <v>1.8</v>
      </c>
      <c r="H355" s="52">
        <v>1</v>
      </c>
      <c r="I355" s="52"/>
      <c r="J355" s="52"/>
      <c r="K355" s="52"/>
      <c r="L355" s="52"/>
      <c r="M355" s="54">
        <v>1.4</v>
      </c>
      <c r="N355" s="54">
        <v>1.68</v>
      </c>
      <c r="O355" s="54">
        <v>2.23</v>
      </c>
      <c r="P355" s="54">
        <v>2.39</v>
      </c>
      <c r="Q355" s="54">
        <v>2.57</v>
      </c>
      <c r="R355" s="48"/>
      <c r="S355" s="48">
        <f t="shared" si="308"/>
        <v>0</v>
      </c>
      <c r="T355" s="48"/>
      <c r="U355" s="48">
        <f t="shared" si="309"/>
        <v>0</v>
      </c>
      <c r="V355" s="48"/>
      <c r="W355" s="48">
        <f t="shared" si="310"/>
        <v>0</v>
      </c>
      <c r="X355" s="48"/>
      <c r="Y355" s="48">
        <f t="shared" si="311"/>
        <v>0</v>
      </c>
      <c r="Z355" s="48"/>
      <c r="AA355" s="48">
        <f t="shared" si="312"/>
        <v>0</v>
      </c>
      <c r="AB355" s="12">
        <f t="shared" si="313"/>
        <v>0</v>
      </c>
      <c r="AC355" s="12">
        <f t="shared" si="314"/>
        <v>0</v>
      </c>
    </row>
    <row r="356" spans="1:29" ht="60" x14ac:dyDescent="0.25">
      <c r="A356" s="13"/>
      <c r="B356" s="33">
        <v>306</v>
      </c>
      <c r="C356" s="34" t="s">
        <v>396</v>
      </c>
      <c r="D356" s="54">
        <f t="shared" si="315"/>
        <v>18150.400000000001</v>
      </c>
      <c r="E356" s="54">
        <f t="shared" si="315"/>
        <v>18790</v>
      </c>
      <c r="F356" s="54">
        <v>18508</v>
      </c>
      <c r="G356" s="51">
        <v>4.8099999999999996</v>
      </c>
      <c r="H356" s="52">
        <v>1</v>
      </c>
      <c r="I356" s="52"/>
      <c r="J356" s="52"/>
      <c r="K356" s="52"/>
      <c r="L356" s="52"/>
      <c r="M356" s="54">
        <v>1.4</v>
      </c>
      <c r="N356" s="54">
        <v>1.68</v>
      </c>
      <c r="O356" s="54">
        <v>2.23</v>
      </c>
      <c r="P356" s="54">
        <v>2.39</v>
      </c>
      <c r="Q356" s="54">
        <v>2.57</v>
      </c>
      <c r="R356" s="48"/>
      <c r="S356" s="48">
        <f t="shared" si="308"/>
        <v>0</v>
      </c>
      <c r="T356" s="48"/>
      <c r="U356" s="48">
        <f t="shared" si="309"/>
        <v>0</v>
      </c>
      <c r="V356" s="48"/>
      <c r="W356" s="48">
        <f t="shared" si="310"/>
        <v>0</v>
      </c>
      <c r="X356" s="48"/>
      <c r="Y356" s="48">
        <f t="shared" si="311"/>
        <v>0</v>
      </c>
      <c r="Z356" s="48"/>
      <c r="AA356" s="48">
        <f t="shared" si="312"/>
        <v>0</v>
      </c>
      <c r="AB356" s="12">
        <f t="shared" si="313"/>
        <v>0</v>
      </c>
      <c r="AC356" s="12">
        <f t="shared" si="314"/>
        <v>0</v>
      </c>
    </row>
    <row r="357" spans="1:29" ht="30" x14ac:dyDescent="0.25">
      <c r="A357" s="13"/>
      <c r="B357" s="33">
        <v>307</v>
      </c>
      <c r="C357" s="34" t="s">
        <v>397</v>
      </c>
      <c r="D357" s="54">
        <f t="shared" si="315"/>
        <v>18150.400000000001</v>
      </c>
      <c r="E357" s="54">
        <f t="shared" si="315"/>
        <v>18790</v>
      </c>
      <c r="F357" s="54">
        <v>18508</v>
      </c>
      <c r="G357" s="51">
        <v>2.75</v>
      </c>
      <c r="H357" s="52">
        <v>1</v>
      </c>
      <c r="I357" s="52"/>
      <c r="J357" s="52"/>
      <c r="K357" s="52"/>
      <c r="L357" s="52"/>
      <c r="M357" s="54">
        <v>1.4</v>
      </c>
      <c r="N357" s="54">
        <v>1.68</v>
      </c>
      <c r="O357" s="54">
        <v>2.23</v>
      </c>
      <c r="P357" s="54">
        <v>2.39</v>
      </c>
      <c r="Q357" s="54">
        <v>2.57</v>
      </c>
      <c r="R357" s="48"/>
      <c r="S357" s="48">
        <f t="shared" si="308"/>
        <v>0</v>
      </c>
      <c r="T357" s="48"/>
      <c r="U357" s="48">
        <f t="shared" si="309"/>
        <v>0</v>
      </c>
      <c r="V357" s="48"/>
      <c r="W357" s="48">
        <f t="shared" si="310"/>
        <v>0</v>
      </c>
      <c r="X357" s="48"/>
      <c r="Y357" s="48">
        <f t="shared" si="311"/>
        <v>0</v>
      </c>
      <c r="Z357" s="48"/>
      <c r="AA357" s="48">
        <f t="shared" si="312"/>
        <v>0</v>
      </c>
      <c r="AB357" s="12">
        <f t="shared" si="313"/>
        <v>0</v>
      </c>
      <c r="AC357" s="12">
        <f t="shared" si="314"/>
        <v>0</v>
      </c>
    </row>
    <row r="358" spans="1:29" ht="45" x14ac:dyDescent="0.25">
      <c r="A358" s="13"/>
      <c r="B358" s="33">
        <v>308</v>
      </c>
      <c r="C358" s="34" t="s">
        <v>398</v>
      </c>
      <c r="D358" s="54">
        <f t="shared" si="315"/>
        <v>18150.400000000001</v>
      </c>
      <c r="E358" s="54">
        <f t="shared" si="315"/>
        <v>18790</v>
      </c>
      <c r="F358" s="54">
        <v>18508</v>
      </c>
      <c r="G358" s="51">
        <v>2.35</v>
      </c>
      <c r="H358" s="52">
        <v>1</v>
      </c>
      <c r="I358" s="52"/>
      <c r="J358" s="52"/>
      <c r="K358" s="52"/>
      <c r="L358" s="52"/>
      <c r="M358" s="54">
        <v>1.4</v>
      </c>
      <c r="N358" s="54">
        <v>1.68</v>
      </c>
      <c r="O358" s="54">
        <v>2.23</v>
      </c>
      <c r="P358" s="54">
        <v>2.39</v>
      </c>
      <c r="Q358" s="54">
        <v>2.57</v>
      </c>
      <c r="R358" s="48"/>
      <c r="S358" s="48">
        <f t="shared" si="308"/>
        <v>0</v>
      </c>
      <c r="T358" s="48"/>
      <c r="U358" s="48">
        <f t="shared" si="309"/>
        <v>0</v>
      </c>
      <c r="V358" s="48"/>
      <c r="W358" s="48">
        <f t="shared" si="310"/>
        <v>0</v>
      </c>
      <c r="X358" s="48"/>
      <c r="Y358" s="48">
        <f t="shared" si="311"/>
        <v>0</v>
      </c>
      <c r="Z358" s="48"/>
      <c r="AA358" s="48">
        <f t="shared" si="312"/>
        <v>0</v>
      </c>
      <c r="AB358" s="12">
        <f t="shared" si="313"/>
        <v>0</v>
      </c>
      <c r="AC358" s="12">
        <f t="shared" si="314"/>
        <v>0</v>
      </c>
    </row>
    <row r="359" spans="1:29" s="17" customFormat="1" ht="20.25" customHeight="1" x14ac:dyDescent="0.2">
      <c r="A359" s="207"/>
      <c r="B359" s="208"/>
      <c r="C359" s="105" t="s">
        <v>81</v>
      </c>
      <c r="D359" s="105"/>
      <c r="E359" s="105"/>
      <c r="F359" s="105"/>
      <c r="G359" s="106"/>
      <c r="H359" s="106"/>
      <c r="I359" s="106"/>
      <c r="J359" s="106"/>
      <c r="K359" s="106"/>
      <c r="L359" s="106"/>
      <c r="M359" s="106"/>
      <c r="N359" s="106"/>
      <c r="O359" s="106"/>
      <c r="P359" s="106"/>
      <c r="Q359" s="106"/>
      <c r="R359" s="107">
        <f t="shared" ref="R359:AC359" si="316">R14+R16+R30+R33+R39+R45+R49+R51+R55+R66+R74+R79+R91+R99+R103+R121+R134+R142+R146+R176+R187+R196+R201+R208+R213+R226+R228+R245+R251+R265+R279+R299+R318+R326+R332+R349+R342</f>
        <v>2125</v>
      </c>
      <c r="S359" s="191">
        <f t="shared" si="316"/>
        <v>62147618.106022388</v>
      </c>
      <c r="T359" s="107">
        <f t="shared" si="316"/>
        <v>650</v>
      </c>
      <c r="U359" s="191">
        <f t="shared" si="316"/>
        <v>36523455.849999994</v>
      </c>
      <c r="V359" s="59">
        <f t="shared" si="316"/>
        <v>30</v>
      </c>
      <c r="W359" s="192">
        <f t="shared" si="316"/>
        <v>1149161</v>
      </c>
      <c r="X359" s="59">
        <f t="shared" si="316"/>
        <v>87</v>
      </c>
      <c r="Y359" s="192">
        <f t="shared" si="316"/>
        <v>2886248.568</v>
      </c>
      <c r="Z359" s="107">
        <f t="shared" si="316"/>
        <v>245</v>
      </c>
      <c r="AA359" s="191">
        <f t="shared" si="316"/>
        <v>7315158.3619968006</v>
      </c>
      <c r="AB359" s="59">
        <f t="shared" si="316"/>
        <v>3137</v>
      </c>
      <c r="AC359" s="192">
        <f t="shared" si="316"/>
        <v>110021641.88601919</v>
      </c>
    </row>
    <row r="362" spans="1:29" x14ac:dyDescent="0.25">
      <c r="Y362" s="190"/>
    </row>
    <row r="363" spans="1:29" x14ac:dyDescent="0.25">
      <c r="Y363" s="150"/>
    </row>
    <row r="364" spans="1:29" x14ac:dyDescent="0.25">
      <c r="Y364" s="190"/>
    </row>
    <row r="365" spans="1:29" x14ac:dyDescent="0.25">
      <c r="Y365" s="190"/>
    </row>
    <row r="366" spans="1:29" x14ac:dyDescent="0.25">
      <c r="Y366" s="190"/>
    </row>
  </sheetData>
  <autoFilter ref="A14:AF359"/>
  <mergeCells count="46">
    <mergeCell ref="AB8:AC8"/>
    <mergeCell ref="V8:W8"/>
    <mergeCell ref="X8:Y8"/>
    <mergeCell ref="M7:M9"/>
    <mergeCell ref="N7:N9"/>
    <mergeCell ref="O7:O9"/>
    <mergeCell ref="P7:P9"/>
    <mergeCell ref="Q7:Q9"/>
    <mergeCell ref="R8:S8"/>
    <mergeCell ref="T8:U8"/>
    <mergeCell ref="Z8:AA8"/>
    <mergeCell ref="R7:S7"/>
    <mergeCell ref="V7:W7"/>
    <mergeCell ref="T7:U7"/>
    <mergeCell ref="R1:S1"/>
    <mergeCell ref="Z7:AA7"/>
    <mergeCell ref="X7:Y7"/>
    <mergeCell ref="A359:B359"/>
    <mergeCell ref="Z5:AA5"/>
    <mergeCell ref="M6:P6"/>
    <mergeCell ref="R6:S6"/>
    <mergeCell ref="V6:W6"/>
    <mergeCell ref="T6:U6"/>
    <mergeCell ref="X6:Y6"/>
    <mergeCell ref="Z6:AA6"/>
    <mergeCell ref="M5:Q5"/>
    <mergeCell ref="R5:S5"/>
    <mergeCell ref="T5:U5"/>
    <mergeCell ref="A5:A9"/>
    <mergeCell ref="B5:B9"/>
    <mergeCell ref="V5:W5"/>
    <mergeCell ref="X5:Y5"/>
    <mergeCell ref="AB5:AC5"/>
    <mergeCell ref="R3:S3"/>
    <mergeCell ref="R2:S2"/>
    <mergeCell ref="A4:S4"/>
    <mergeCell ref="C5:C9"/>
    <mergeCell ref="D5:D9"/>
    <mergeCell ref="E5:E9"/>
    <mergeCell ref="F5:F9"/>
    <mergeCell ref="G5:G9"/>
    <mergeCell ref="H5:H9"/>
    <mergeCell ref="I5:I9"/>
    <mergeCell ref="J5:J9"/>
    <mergeCell ref="K5:K9"/>
    <mergeCell ref="L5:L9"/>
  </mergeCells>
  <pageMargins left="0" right="0" top="0.35433070866141736" bottom="0.19685039370078741" header="0.11811023622047245" footer="0.11811023622047245"/>
  <pageSetup paperSize="9" scale="55" fitToHeight="2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X160"/>
  <sheetViews>
    <sheetView view="pageBreakPreview" zoomScale="90" zoomScaleNormal="90" zoomScaleSheetLayoutView="90" workbookViewId="0">
      <pane xSplit="3" ySplit="9" topLeftCell="O154" activePane="bottomRight" state="frozen"/>
      <selection pane="topRight" activeCell="O1" sqref="O1"/>
      <selection pane="bottomLeft" activeCell="A12" sqref="A12"/>
      <selection pane="bottomRight" activeCell="C166" sqref="C166"/>
    </sheetView>
  </sheetViews>
  <sheetFormatPr defaultRowHeight="15" x14ac:dyDescent="0.25"/>
  <cols>
    <col min="1" max="1" width="8.140625" style="19" customWidth="1"/>
    <col min="2" max="2" width="9.5703125" style="19" customWidth="1"/>
    <col min="3" max="3" width="46.140625" style="19" customWidth="1"/>
    <col min="4" max="4" width="9.42578125" style="19" hidden="1" customWidth="1"/>
    <col min="5" max="6" width="9.7109375" style="19" hidden="1" customWidth="1"/>
    <col min="7" max="8" width="6.5703125" style="19" hidden="1" customWidth="1"/>
    <col min="9" max="9" width="7.140625" style="19" hidden="1" customWidth="1"/>
    <col min="10" max="13" width="5.28515625" style="19" hidden="1" customWidth="1"/>
    <col min="14" max="14" width="6.7109375" style="19" hidden="1" customWidth="1"/>
    <col min="15" max="15" width="14.28515625" style="19" customWidth="1"/>
    <col min="16" max="16" width="17.85546875" style="19" customWidth="1"/>
    <col min="17" max="17" width="14.28515625" style="19" customWidth="1"/>
    <col min="18" max="18" width="17.85546875" style="19" customWidth="1"/>
    <col min="19" max="19" width="14.28515625" style="19" customWidth="1"/>
    <col min="20" max="20" width="17.85546875" style="19" customWidth="1"/>
    <col min="21" max="21" width="14.28515625" style="19" customWidth="1"/>
    <col min="22" max="22" width="17.85546875" style="19" customWidth="1"/>
    <col min="23" max="23" width="14.28515625" style="26" customWidth="1"/>
    <col min="24" max="24" width="17.85546875" style="26" customWidth="1"/>
    <col min="25" max="16384" width="9.140625" style="19"/>
  </cols>
  <sheetData>
    <row r="1" spans="1:24" x14ac:dyDescent="0.25">
      <c r="C1" s="25"/>
      <c r="O1" s="203" t="s">
        <v>91</v>
      </c>
      <c r="P1" s="203"/>
    </row>
    <row r="2" spans="1:24" x14ac:dyDescent="0.25">
      <c r="C2" s="25"/>
      <c r="O2" s="198" t="s">
        <v>524</v>
      </c>
      <c r="P2" s="198"/>
    </row>
    <row r="3" spans="1:24" ht="28.5" customHeight="1" x14ac:dyDescent="0.25">
      <c r="C3" s="27"/>
      <c r="O3" s="197" t="s">
        <v>523</v>
      </c>
      <c r="P3" s="197"/>
    </row>
    <row r="4" spans="1:24" ht="78" customHeight="1" x14ac:dyDescent="0.25">
      <c r="A4" s="218" t="s">
        <v>82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</row>
    <row r="6" spans="1:24" x14ac:dyDescent="0.25">
      <c r="A6" s="28">
        <v>10</v>
      </c>
      <c r="X6" s="104" t="s">
        <v>461</v>
      </c>
    </row>
    <row r="7" spans="1:24" ht="120.75" customHeight="1" x14ac:dyDescent="0.25">
      <c r="A7" s="223" t="s">
        <v>73</v>
      </c>
      <c r="B7" s="223" t="s">
        <v>1</v>
      </c>
      <c r="C7" s="225" t="s">
        <v>2</v>
      </c>
      <c r="D7" s="240" t="s">
        <v>93</v>
      </c>
      <c r="E7" s="240" t="s">
        <v>94</v>
      </c>
      <c r="F7" s="240" t="s">
        <v>95</v>
      </c>
      <c r="G7" s="222" t="s">
        <v>399</v>
      </c>
      <c r="H7" s="222" t="s">
        <v>400</v>
      </c>
      <c r="I7" s="222" t="s">
        <v>401</v>
      </c>
      <c r="J7" s="222" t="s">
        <v>102</v>
      </c>
      <c r="K7" s="222"/>
      <c r="L7" s="222"/>
      <c r="M7" s="222"/>
      <c r="N7" s="222"/>
      <c r="O7" s="239" t="s">
        <v>84</v>
      </c>
      <c r="P7" s="239"/>
      <c r="Q7" s="209" t="s">
        <v>89</v>
      </c>
      <c r="R7" s="209"/>
      <c r="S7" s="221" t="s">
        <v>88</v>
      </c>
      <c r="T7" s="221"/>
      <c r="U7" s="237" t="s">
        <v>90</v>
      </c>
      <c r="V7" s="238"/>
      <c r="W7" s="228" t="s">
        <v>80</v>
      </c>
      <c r="X7" s="229"/>
    </row>
    <row r="8" spans="1:24" ht="21" customHeight="1" x14ac:dyDescent="0.25">
      <c r="A8" s="223"/>
      <c r="B8" s="223"/>
      <c r="C8" s="225"/>
      <c r="D8" s="240"/>
      <c r="E8" s="240"/>
      <c r="F8" s="240"/>
      <c r="G8" s="222"/>
      <c r="H8" s="222"/>
      <c r="I8" s="222"/>
      <c r="J8" s="210" t="s">
        <v>103</v>
      </c>
      <c r="K8" s="210"/>
      <c r="L8" s="210"/>
      <c r="M8" s="210"/>
      <c r="N8" s="236" t="s">
        <v>104</v>
      </c>
      <c r="O8" s="211" t="s">
        <v>105</v>
      </c>
      <c r="P8" s="211"/>
      <c r="Q8" s="211" t="s">
        <v>402</v>
      </c>
      <c r="R8" s="211"/>
      <c r="S8" s="211" t="s">
        <v>105</v>
      </c>
      <c r="T8" s="211"/>
      <c r="U8" s="212" t="s">
        <v>403</v>
      </c>
      <c r="V8" s="213"/>
      <c r="W8" s="230"/>
      <c r="X8" s="231"/>
    </row>
    <row r="9" spans="1:24" ht="21.75" customHeight="1" x14ac:dyDescent="0.25">
      <c r="A9" s="223"/>
      <c r="B9" s="223"/>
      <c r="C9" s="225"/>
      <c r="D9" s="240"/>
      <c r="E9" s="240"/>
      <c r="F9" s="240"/>
      <c r="G9" s="222"/>
      <c r="H9" s="222"/>
      <c r="I9" s="222"/>
      <c r="J9" s="210"/>
      <c r="K9" s="210"/>
      <c r="L9" s="210"/>
      <c r="M9" s="210"/>
      <c r="N9" s="236"/>
      <c r="O9" s="221" t="s">
        <v>404</v>
      </c>
      <c r="P9" s="221"/>
      <c r="Q9" s="221" t="s">
        <v>405</v>
      </c>
      <c r="R9" s="221"/>
      <c r="S9" s="221" t="s">
        <v>405</v>
      </c>
      <c r="T9" s="221"/>
      <c r="U9" s="226" t="s">
        <v>405</v>
      </c>
      <c r="V9" s="227"/>
      <c r="W9" s="230"/>
      <c r="X9" s="231"/>
    </row>
    <row r="10" spans="1:24" ht="22.5" customHeight="1" x14ac:dyDescent="0.25">
      <c r="A10" s="223"/>
      <c r="B10" s="223"/>
      <c r="C10" s="225"/>
      <c r="D10" s="240"/>
      <c r="E10" s="240"/>
      <c r="F10" s="240"/>
      <c r="G10" s="222"/>
      <c r="H10" s="222"/>
      <c r="I10" s="222"/>
      <c r="J10" s="220" t="s">
        <v>108</v>
      </c>
      <c r="K10" s="220" t="s">
        <v>109</v>
      </c>
      <c r="L10" s="220" t="s">
        <v>110</v>
      </c>
      <c r="M10" s="220" t="s">
        <v>111</v>
      </c>
      <c r="N10" s="220" t="s">
        <v>112</v>
      </c>
      <c r="O10" s="219">
        <v>2016</v>
      </c>
      <c r="P10" s="219"/>
      <c r="Q10" s="219">
        <v>2016</v>
      </c>
      <c r="R10" s="219"/>
      <c r="S10" s="219">
        <v>2016</v>
      </c>
      <c r="T10" s="219"/>
      <c r="U10" s="234">
        <v>2016</v>
      </c>
      <c r="V10" s="235"/>
      <c r="W10" s="232"/>
      <c r="X10" s="233"/>
    </row>
    <row r="11" spans="1:24" ht="25.5" customHeight="1" x14ac:dyDescent="0.25">
      <c r="A11" s="224"/>
      <c r="B11" s="224"/>
      <c r="C11" s="225"/>
      <c r="D11" s="240"/>
      <c r="E11" s="240"/>
      <c r="F11" s="240"/>
      <c r="G11" s="222"/>
      <c r="H11" s="222"/>
      <c r="I11" s="222"/>
      <c r="J11" s="220"/>
      <c r="K11" s="220"/>
      <c r="L11" s="220"/>
      <c r="M11" s="220"/>
      <c r="N11" s="220"/>
      <c r="O11" s="74" t="s">
        <v>117</v>
      </c>
      <c r="P11" s="74" t="s">
        <v>4</v>
      </c>
      <c r="Q11" s="74" t="s">
        <v>117</v>
      </c>
      <c r="R11" s="74" t="s">
        <v>4</v>
      </c>
      <c r="S11" s="74" t="s">
        <v>117</v>
      </c>
      <c r="T11" s="74" t="s">
        <v>4</v>
      </c>
      <c r="U11" s="23" t="s">
        <v>117</v>
      </c>
      <c r="V11" s="23" t="s">
        <v>4</v>
      </c>
      <c r="W11" s="74" t="s">
        <v>117</v>
      </c>
      <c r="X11" s="74" t="s">
        <v>4</v>
      </c>
    </row>
    <row r="12" spans="1:24" ht="15" hidden="1" customHeight="1" x14ac:dyDescent="0.25">
      <c r="A12" s="29"/>
      <c r="B12" s="29" t="s">
        <v>406</v>
      </c>
      <c r="C12" s="21" t="s">
        <v>407</v>
      </c>
      <c r="D12" s="43"/>
      <c r="E12" s="43"/>
      <c r="F12" s="43"/>
      <c r="G12" s="75"/>
      <c r="H12" s="75"/>
      <c r="I12" s="75"/>
      <c r="J12" s="220"/>
      <c r="K12" s="220"/>
      <c r="L12" s="220"/>
      <c r="M12" s="220"/>
      <c r="N12" s="220"/>
      <c r="O12" s="97"/>
      <c r="P12" s="97">
        <v>1.2</v>
      </c>
      <c r="Q12" s="76"/>
      <c r="R12" s="76">
        <v>1</v>
      </c>
      <c r="S12" s="76"/>
      <c r="T12" s="76">
        <v>1.036</v>
      </c>
      <c r="U12" s="22"/>
      <c r="V12" s="22">
        <v>1</v>
      </c>
      <c r="W12" s="16"/>
      <c r="X12" s="16"/>
    </row>
    <row r="13" spans="1:24" x14ac:dyDescent="0.25">
      <c r="A13" s="29"/>
      <c r="B13" s="29"/>
      <c r="C13" s="21" t="s">
        <v>408</v>
      </c>
      <c r="D13" s="20"/>
      <c r="E13" s="20"/>
      <c r="F13" s="20"/>
      <c r="G13" s="65"/>
      <c r="H13" s="65"/>
      <c r="I13" s="65"/>
      <c r="J13" s="65"/>
      <c r="K13" s="42"/>
      <c r="L13" s="42"/>
      <c r="M13" s="42"/>
      <c r="N13" s="42"/>
      <c r="O13" s="77"/>
      <c r="P13" s="77">
        <v>1</v>
      </c>
      <c r="Q13" s="76"/>
      <c r="R13" s="77">
        <v>1</v>
      </c>
      <c r="S13" s="76"/>
      <c r="T13" s="77">
        <v>1</v>
      </c>
      <c r="U13" s="22"/>
      <c r="V13" s="78">
        <v>1</v>
      </c>
      <c r="W13" s="16"/>
      <c r="X13" s="16"/>
    </row>
    <row r="14" spans="1:24" hidden="1" x14ac:dyDescent="0.25">
      <c r="A14" s="29"/>
      <c r="B14" s="29"/>
      <c r="C14" s="21" t="s">
        <v>409</v>
      </c>
      <c r="D14" s="20"/>
      <c r="E14" s="20"/>
      <c r="F14" s="79"/>
      <c r="G14" s="65"/>
      <c r="H14" s="65"/>
      <c r="I14" s="65"/>
      <c r="J14" s="65"/>
      <c r="K14" s="42"/>
      <c r="L14" s="42"/>
      <c r="M14" s="42"/>
      <c r="N14" s="42"/>
      <c r="O14" s="77"/>
      <c r="P14" s="77"/>
      <c r="Q14" s="76"/>
      <c r="R14" s="77"/>
      <c r="S14" s="76"/>
      <c r="T14" s="77"/>
      <c r="U14" s="22"/>
      <c r="V14" s="78"/>
      <c r="W14" s="16"/>
      <c r="X14" s="16"/>
    </row>
    <row r="15" spans="1:24" x14ac:dyDescent="0.25">
      <c r="A15" s="80">
        <v>1</v>
      </c>
      <c r="B15" s="80"/>
      <c r="C15" s="81" t="s">
        <v>410</v>
      </c>
      <c r="D15" s="82"/>
      <c r="E15" s="82"/>
      <c r="F15" s="82"/>
      <c r="G15" s="83">
        <v>0.5</v>
      </c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</row>
    <row r="16" spans="1:24" x14ac:dyDescent="0.25">
      <c r="A16" s="80">
        <v>2</v>
      </c>
      <c r="B16" s="80"/>
      <c r="C16" s="81" t="s">
        <v>5</v>
      </c>
      <c r="D16" s="82"/>
      <c r="E16" s="82"/>
      <c r="F16" s="82"/>
      <c r="G16" s="83">
        <v>0.8</v>
      </c>
      <c r="H16" s="83"/>
      <c r="I16" s="83"/>
      <c r="J16" s="83"/>
      <c r="K16" s="83"/>
      <c r="L16" s="83"/>
      <c r="M16" s="83"/>
      <c r="N16" s="83"/>
      <c r="O16" s="83">
        <f t="shared" ref="O16:P16" si="0">SUM(O17:O22)</f>
        <v>0</v>
      </c>
      <c r="P16" s="83">
        <f t="shared" si="0"/>
        <v>0</v>
      </c>
      <c r="Q16" s="83">
        <f t="shared" ref="Q16:R16" si="1">SUM(Q17:Q22)</f>
        <v>0</v>
      </c>
      <c r="R16" s="83">
        <f t="shared" si="1"/>
        <v>0</v>
      </c>
      <c r="S16" s="83">
        <f t="shared" ref="S16:X16" si="2">SUM(S17:S22)</f>
        <v>0</v>
      </c>
      <c r="T16" s="83">
        <f t="shared" si="2"/>
        <v>0</v>
      </c>
      <c r="U16" s="83">
        <f t="shared" si="2"/>
        <v>0</v>
      </c>
      <c r="V16" s="83">
        <f t="shared" si="2"/>
        <v>0</v>
      </c>
      <c r="W16" s="83">
        <f t="shared" si="2"/>
        <v>0</v>
      </c>
      <c r="X16" s="83">
        <f t="shared" si="2"/>
        <v>0</v>
      </c>
    </row>
    <row r="17" spans="1:24" ht="42" customHeight="1" x14ac:dyDescent="0.25">
      <c r="A17" s="29"/>
      <c r="B17" s="29">
        <v>1</v>
      </c>
      <c r="C17" s="73" t="s">
        <v>411</v>
      </c>
      <c r="D17" s="84">
        <v>10127</v>
      </c>
      <c r="E17" s="84">
        <v>10127</v>
      </c>
      <c r="F17" s="84">
        <v>9620</v>
      </c>
      <c r="G17" s="85">
        <v>0.83</v>
      </c>
      <c r="H17" s="86">
        <v>1</v>
      </c>
      <c r="I17" s="86"/>
      <c r="J17" s="84">
        <v>1.4</v>
      </c>
      <c r="K17" s="84">
        <v>1.68</v>
      </c>
      <c r="L17" s="84">
        <v>2.23</v>
      </c>
      <c r="M17" s="84">
        <v>2.39</v>
      </c>
      <c r="N17" s="84">
        <v>2.57</v>
      </c>
      <c r="O17" s="87"/>
      <c r="P17" s="48">
        <f t="shared" ref="P17:P80" si="3">(O17*$F17*$G17*$H17*$J17*P$13)</f>
        <v>0</v>
      </c>
      <c r="Q17" s="87"/>
      <c r="R17" s="48">
        <f>(Q17*$F17*$G17*$H17*$J17*R$13)</f>
        <v>0</v>
      </c>
      <c r="S17" s="87"/>
      <c r="T17" s="48">
        <f>(S17*$F17*$G17*$H17*$K17*T$13)</f>
        <v>0</v>
      </c>
      <c r="U17" s="87"/>
      <c r="V17" s="48">
        <f>(U17*$F17*$G17*$H17*$J17*V$13)</f>
        <v>0</v>
      </c>
      <c r="W17" s="88">
        <f>SUM(O17,Q17,S17,U17)</f>
        <v>0</v>
      </c>
      <c r="X17" s="88">
        <f>SUM(P17,R17,T17,V17)</f>
        <v>0</v>
      </c>
    </row>
    <row r="18" spans="1:24" ht="25.5" customHeight="1" x14ac:dyDescent="0.25">
      <c r="A18" s="29"/>
      <c r="B18" s="29">
        <v>2</v>
      </c>
      <c r="C18" s="73" t="s">
        <v>412</v>
      </c>
      <c r="D18" s="84">
        <f>D17</f>
        <v>10127</v>
      </c>
      <c r="E18" s="84">
        <v>10127</v>
      </c>
      <c r="F18" s="84">
        <v>9620</v>
      </c>
      <c r="G18" s="85">
        <v>0.66</v>
      </c>
      <c r="H18" s="86">
        <v>1</v>
      </c>
      <c r="I18" s="86"/>
      <c r="J18" s="84">
        <v>1.4</v>
      </c>
      <c r="K18" s="84">
        <v>1.68</v>
      </c>
      <c r="L18" s="84">
        <v>2.23</v>
      </c>
      <c r="M18" s="84">
        <v>2.39</v>
      </c>
      <c r="N18" s="84">
        <v>2.57</v>
      </c>
      <c r="O18" s="87"/>
      <c r="P18" s="48">
        <f t="shared" si="3"/>
        <v>0</v>
      </c>
      <c r="Q18" s="87"/>
      <c r="R18" s="48">
        <f t="shared" ref="R18:R22" si="4">(Q18*$F18*$G18*$H18*$J18*R$13)</f>
        <v>0</v>
      </c>
      <c r="S18" s="87"/>
      <c r="T18" s="48">
        <f t="shared" ref="T18:T22" si="5">(S18*$F18*$G18*$H18*$K18*T$13)</f>
        <v>0</v>
      </c>
      <c r="U18" s="87"/>
      <c r="V18" s="48">
        <f t="shared" ref="V18:V22" si="6">(U18*$F18*$G18*$H18*$J18*V$13)</f>
        <v>0</v>
      </c>
      <c r="W18" s="88">
        <f t="shared" ref="W18:W22" si="7">SUM(O18,Q18,S18,U18)</f>
        <v>0</v>
      </c>
      <c r="X18" s="88">
        <f t="shared" ref="X18:X22" si="8">SUM(P18,R18,T18,V18)</f>
        <v>0</v>
      </c>
    </row>
    <row r="19" spans="1:24" ht="30" x14ac:dyDescent="0.25">
      <c r="A19" s="29"/>
      <c r="B19" s="29">
        <v>3</v>
      </c>
      <c r="C19" s="73" t="s">
        <v>133</v>
      </c>
      <c r="D19" s="84">
        <f t="shared" ref="D19:D82" si="9">D18</f>
        <v>10127</v>
      </c>
      <c r="E19" s="84">
        <v>10127</v>
      </c>
      <c r="F19" s="84">
        <v>9620</v>
      </c>
      <c r="G19" s="85">
        <v>0.71</v>
      </c>
      <c r="H19" s="86">
        <v>1</v>
      </c>
      <c r="I19" s="86"/>
      <c r="J19" s="84">
        <v>1.4</v>
      </c>
      <c r="K19" s="84">
        <v>1.68</v>
      </c>
      <c r="L19" s="84">
        <v>2.23</v>
      </c>
      <c r="M19" s="84">
        <v>2.39</v>
      </c>
      <c r="N19" s="84">
        <v>2.57</v>
      </c>
      <c r="O19" s="87"/>
      <c r="P19" s="48">
        <f t="shared" si="3"/>
        <v>0</v>
      </c>
      <c r="Q19" s="87"/>
      <c r="R19" s="48">
        <f t="shared" si="4"/>
        <v>0</v>
      </c>
      <c r="S19" s="87"/>
      <c r="T19" s="48">
        <f t="shared" si="5"/>
        <v>0</v>
      </c>
      <c r="U19" s="87"/>
      <c r="V19" s="48">
        <f t="shared" si="6"/>
        <v>0</v>
      </c>
      <c r="W19" s="88">
        <f t="shared" si="7"/>
        <v>0</v>
      </c>
      <c r="X19" s="88">
        <f t="shared" si="8"/>
        <v>0</v>
      </c>
    </row>
    <row r="20" spans="1:24" ht="30" x14ac:dyDescent="0.25">
      <c r="A20" s="29"/>
      <c r="B20" s="29">
        <v>4</v>
      </c>
      <c r="C20" s="73" t="s">
        <v>134</v>
      </c>
      <c r="D20" s="84">
        <f t="shared" si="9"/>
        <v>10127</v>
      </c>
      <c r="E20" s="84">
        <v>10127</v>
      </c>
      <c r="F20" s="84">
        <v>9620</v>
      </c>
      <c r="G20" s="85">
        <v>1.06</v>
      </c>
      <c r="H20" s="86">
        <v>1</v>
      </c>
      <c r="I20" s="86"/>
      <c r="J20" s="84">
        <v>1.4</v>
      </c>
      <c r="K20" s="84">
        <v>1.68</v>
      </c>
      <c r="L20" s="84">
        <v>2.23</v>
      </c>
      <c r="M20" s="84">
        <v>2.39</v>
      </c>
      <c r="N20" s="84">
        <v>2.57</v>
      </c>
      <c r="O20" s="87"/>
      <c r="P20" s="48">
        <f t="shared" si="3"/>
        <v>0</v>
      </c>
      <c r="Q20" s="87"/>
      <c r="R20" s="48">
        <f t="shared" si="4"/>
        <v>0</v>
      </c>
      <c r="S20" s="87"/>
      <c r="T20" s="48">
        <f t="shared" si="5"/>
        <v>0</v>
      </c>
      <c r="U20" s="87"/>
      <c r="V20" s="48">
        <f t="shared" si="6"/>
        <v>0</v>
      </c>
      <c r="W20" s="88">
        <f t="shared" si="7"/>
        <v>0</v>
      </c>
      <c r="X20" s="88">
        <f t="shared" si="8"/>
        <v>0</v>
      </c>
    </row>
    <row r="21" spans="1:24" ht="30" x14ac:dyDescent="0.25">
      <c r="A21" s="29"/>
      <c r="B21" s="29">
        <v>6</v>
      </c>
      <c r="C21" s="34" t="s">
        <v>413</v>
      </c>
      <c r="D21" s="84">
        <f t="shared" si="9"/>
        <v>10127</v>
      </c>
      <c r="E21" s="84">
        <v>10127</v>
      </c>
      <c r="F21" s="84">
        <v>9620</v>
      </c>
      <c r="G21" s="85">
        <v>0.33</v>
      </c>
      <c r="H21" s="86">
        <v>1</v>
      </c>
      <c r="I21" s="86"/>
      <c r="J21" s="84">
        <v>1.4</v>
      </c>
      <c r="K21" s="84">
        <v>1.68</v>
      </c>
      <c r="L21" s="84">
        <v>2.23</v>
      </c>
      <c r="M21" s="84">
        <v>2.39</v>
      </c>
      <c r="N21" s="84">
        <v>2.57</v>
      </c>
      <c r="O21" s="87"/>
      <c r="P21" s="48">
        <f t="shared" si="3"/>
        <v>0</v>
      </c>
      <c r="Q21" s="87"/>
      <c r="R21" s="48">
        <f t="shared" si="4"/>
        <v>0</v>
      </c>
      <c r="S21" s="87"/>
      <c r="T21" s="48">
        <f t="shared" si="5"/>
        <v>0</v>
      </c>
      <c r="U21" s="87"/>
      <c r="V21" s="48">
        <f t="shared" si="6"/>
        <v>0</v>
      </c>
      <c r="W21" s="88">
        <f t="shared" si="7"/>
        <v>0</v>
      </c>
      <c r="X21" s="88">
        <f t="shared" si="8"/>
        <v>0</v>
      </c>
    </row>
    <row r="22" spans="1:24" x14ac:dyDescent="0.25">
      <c r="A22" s="29"/>
      <c r="B22" s="29">
        <v>7</v>
      </c>
      <c r="C22" s="73" t="s">
        <v>414</v>
      </c>
      <c r="D22" s="84">
        <f t="shared" si="9"/>
        <v>10127</v>
      </c>
      <c r="E22" s="84">
        <v>10127</v>
      </c>
      <c r="F22" s="84">
        <v>9620</v>
      </c>
      <c r="G22" s="84">
        <v>1.04</v>
      </c>
      <c r="H22" s="86">
        <v>1</v>
      </c>
      <c r="I22" s="86"/>
      <c r="J22" s="84">
        <v>1.4</v>
      </c>
      <c r="K22" s="84">
        <v>1.68</v>
      </c>
      <c r="L22" s="84">
        <v>2.23</v>
      </c>
      <c r="M22" s="84">
        <v>2.39</v>
      </c>
      <c r="N22" s="84">
        <v>2.57</v>
      </c>
      <c r="O22" s="87"/>
      <c r="P22" s="48">
        <f t="shared" si="3"/>
        <v>0</v>
      </c>
      <c r="Q22" s="87"/>
      <c r="R22" s="48">
        <f t="shared" si="4"/>
        <v>0</v>
      </c>
      <c r="S22" s="87"/>
      <c r="T22" s="48">
        <f t="shared" si="5"/>
        <v>0</v>
      </c>
      <c r="U22" s="87"/>
      <c r="V22" s="48">
        <f t="shared" si="6"/>
        <v>0</v>
      </c>
      <c r="W22" s="88">
        <f t="shared" si="7"/>
        <v>0</v>
      </c>
      <c r="X22" s="88">
        <f t="shared" si="8"/>
        <v>0</v>
      </c>
    </row>
    <row r="23" spans="1:24" s="24" customFormat="1" x14ac:dyDescent="0.25">
      <c r="A23" s="80">
        <v>3</v>
      </c>
      <c r="B23" s="80"/>
      <c r="C23" s="81" t="s">
        <v>6</v>
      </c>
      <c r="D23" s="98">
        <f t="shared" si="9"/>
        <v>10127</v>
      </c>
      <c r="E23" s="98">
        <v>10127</v>
      </c>
      <c r="F23" s="98">
        <v>9620</v>
      </c>
      <c r="G23" s="89"/>
      <c r="H23" s="90"/>
      <c r="I23" s="90"/>
      <c r="J23" s="99"/>
      <c r="K23" s="99"/>
      <c r="L23" s="99"/>
      <c r="M23" s="99"/>
      <c r="N23" s="98">
        <v>2.57</v>
      </c>
      <c r="O23" s="91">
        <f t="shared" ref="O23:R23" si="10">SUM(O24)</f>
        <v>0</v>
      </c>
      <c r="P23" s="91">
        <f t="shared" si="10"/>
        <v>0</v>
      </c>
      <c r="Q23" s="91">
        <f t="shared" si="10"/>
        <v>0</v>
      </c>
      <c r="R23" s="91">
        <f t="shared" si="10"/>
        <v>0</v>
      </c>
      <c r="S23" s="91">
        <f t="shared" ref="S23:X23" si="11">SUM(S24)</f>
        <v>0</v>
      </c>
      <c r="T23" s="91">
        <f t="shared" si="11"/>
        <v>0</v>
      </c>
      <c r="U23" s="91">
        <f t="shared" si="11"/>
        <v>0</v>
      </c>
      <c r="V23" s="91">
        <f t="shared" si="11"/>
        <v>0</v>
      </c>
      <c r="W23" s="91">
        <f t="shared" si="11"/>
        <v>0</v>
      </c>
      <c r="X23" s="91">
        <f t="shared" si="11"/>
        <v>0</v>
      </c>
    </row>
    <row r="24" spans="1:24" ht="30" x14ac:dyDescent="0.25">
      <c r="A24" s="29"/>
      <c r="B24" s="29">
        <v>8</v>
      </c>
      <c r="C24" s="34" t="s">
        <v>137</v>
      </c>
      <c r="D24" s="84">
        <f t="shared" si="9"/>
        <v>10127</v>
      </c>
      <c r="E24" s="84">
        <v>10127</v>
      </c>
      <c r="F24" s="84">
        <v>9620</v>
      </c>
      <c r="G24" s="85">
        <v>0.98</v>
      </c>
      <c r="H24" s="86">
        <v>1</v>
      </c>
      <c r="I24" s="86"/>
      <c r="J24" s="84">
        <v>1.4</v>
      </c>
      <c r="K24" s="84">
        <v>1.68</v>
      </c>
      <c r="L24" s="84">
        <v>2.23</v>
      </c>
      <c r="M24" s="84">
        <v>2.39</v>
      </c>
      <c r="N24" s="84">
        <v>2.57</v>
      </c>
      <c r="O24" s="87"/>
      <c r="P24" s="48">
        <f t="shared" si="3"/>
        <v>0</v>
      </c>
      <c r="Q24" s="92"/>
      <c r="R24" s="48">
        <f>(Q24*$F24*$G24*$H24*$J24*R$13)</f>
        <v>0</v>
      </c>
      <c r="S24" s="87"/>
      <c r="T24" s="48">
        <f>(S24*$F24*$G24*$H24*$K24*T$13)</f>
        <v>0</v>
      </c>
      <c r="U24" s="92"/>
      <c r="V24" s="48">
        <f>(U24*$F24*$G24*$H24*$J24*V$13)</f>
        <v>0</v>
      </c>
      <c r="W24" s="88">
        <f>SUM(O24,Q24,S24,U24)</f>
        <v>0</v>
      </c>
      <c r="X24" s="88">
        <f>SUM(P24,R24,T24,V24)</f>
        <v>0</v>
      </c>
    </row>
    <row r="25" spans="1:24" x14ac:dyDescent="0.25">
      <c r="A25" s="93">
        <v>4</v>
      </c>
      <c r="B25" s="80"/>
      <c r="C25" s="81" t="s">
        <v>8</v>
      </c>
      <c r="D25" s="98">
        <f t="shared" si="9"/>
        <v>10127</v>
      </c>
      <c r="E25" s="98">
        <v>10127</v>
      </c>
      <c r="F25" s="98">
        <v>9620</v>
      </c>
      <c r="G25" s="99"/>
      <c r="H25" s="94"/>
      <c r="I25" s="94"/>
      <c r="J25" s="99"/>
      <c r="K25" s="99"/>
      <c r="L25" s="99"/>
      <c r="M25" s="99"/>
      <c r="N25" s="98">
        <v>2.57</v>
      </c>
      <c r="O25" s="91">
        <f t="shared" ref="O25:R25" si="12">SUM(O26)</f>
        <v>0</v>
      </c>
      <c r="P25" s="91">
        <f t="shared" si="12"/>
        <v>0</v>
      </c>
      <c r="Q25" s="91">
        <f t="shared" si="12"/>
        <v>0</v>
      </c>
      <c r="R25" s="91">
        <f t="shared" si="12"/>
        <v>0</v>
      </c>
      <c r="S25" s="91">
        <f t="shared" ref="S25:X25" si="13">SUM(S26)</f>
        <v>0</v>
      </c>
      <c r="T25" s="91">
        <f t="shared" si="13"/>
        <v>0</v>
      </c>
      <c r="U25" s="91">
        <f t="shared" si="13"/>
        <v>0</v>
      </c>
      <c r="V25" s="91">
        <f t="shared" si="13"/>
        <v>0</v>
      </c>
      <c r="W25" s="91">
        <f t="shared" si="13"/>
        <v>0</v>
      </c>
      <c r="X25" s="91">
        <f t="shared" si="13"/>
        <v>0</v>
      </c>
    </row>
    <row r="26" spans="1:24" x14ac:dyDescent="0.25">
      <c r="A26" s="29"/>
      <c r="B26" s="29">
        <v>9</v>
      </c>
      <c r="C26" s="73" t="s">
        <v>415</v>
      </c>
      <c r="D26" s="84">
        <f t="shared" si="9"/>
        <v>10127</v>
      </c>
      <c r="E26" s="84">
        <v>10127</v>
      </c>
      <c r="F26" s="84">
        <v>9620</v>
      </c>
      <c r="G26" s="84">
        <v>0.89</v>
      </c>
      <c r="H26" s="86">
        <v>1</v>
      </c>
      <c r="I26" s="86"/>
      <c r="J26" s="84">
        <v>1.4</v>
      </c>
      <c r="K26" s="84">
        <v>1.68</v>
      </c>
      <c r="L26" s="84">
        <v>2.23</v>
      </c>
      <c r="M26" s="84">
        <v>2.39</v>
      </c>
      <c r="N26" s="84">
        <v>2.57</v>
      </c>
      <c r="O26" s="87"/>
      <c r="P26" s="48">
        <f t="shared" si="3"/>
        <v>0</v>
      </c>
      <c r="Q26" s="87"/>
      <c r="R26" s="48">
        <f>(Q26*$F26*$G26*$H26*$J26*R$13)</f>
        <v>0</v>
      </c>
      <c r="S26" s="87"/>
      <c r="T26" s="48">
        <f>(S26*$F26*$G26*$H26*$K26*T$13)</f>
        <v>0</v>
      </c>
      <c r="U26" s="87"/>
      <c r="V26" s="48">
        <f>(U26*$F26*$G26*$H26*$J26*V$13)</f>
        <v>0</v>
      </c>
      <c r="W26" s="88">
        <f>SUM(O26,Q26,S26,U26)</f>
        <v>0</v>
      </c>
      <c r="X26" s="88">
        <f>SUM(P26,R26,T26,V26)</f>
        <v>0</v>
      </c>
    </row>
    <row r="27" spans="1:24" s="24" customFormat="1" x14ac:dyDescent="0.25">
      <c r="A27" s="80">
        <v>5</v>
      </c>
      <c r="B27" s="80"/>
      <c r="C27" s="81" t="s">
        <v>12</v>
      </c>
      <c r="D27" s="98">
        <f t="shared" si="9"/>
        <v>10127</v>
      </c>
      <c r="E27" s="98">
        <v>10127</v>
      </c>
      <c r="F27" s="98">
        <v>9620</v>
      </c>
      <c r="G27" s="89">
        <v>1.37</v>
      </c>
      <c r="H27" s="90">
        <v>1</v>
      </c>
      <c r="I27" s="90"/>
      <c r="J27" s="99">
        <v>1.4</v>
      </c>
      <c r="K27" s="99">
        <v>1.68</v>
      </c>
      <c r="L27" s="99">
        <v>2.23</v>
      </c>
      <c r="M27" s="99">
        <v>2.39</v>
      </c>
      <c r="N27" s="98">
        <v>2.57</v>
      </c>
      <c r="O27" s="91">
        <f t="shared" ref="O27:R27" si="14">SUM(O28)</f>
        <v>0</v>
      </c>
      <c r="P27" s="91">
        <f t="shared" si="14"/>
        <v>0</v>
      </c>
      <c r="Q27" s="91">
        <f t="shared" si="14"/>
        <v>0</v>
      </c>
      <c r="R27" s="91">
        <f t="shared" si="14"/>
        <v>0</v>
      </c>
      <c r="S27" s="91">
        <f t="shared" ref="S27:X27" si="15">SUM(S28)</f>
        <v>0</v>
      </c>
      <c r="T27" s="91">
        <f t="shared" si="15"/>
        <v>0</v>
      </c>
      <c r="U27" s="91">
        <f t="shared" si="15"/>
        <v>0</v>
      </c>
      <c r="V27" s="91">
        <f t="shared" si="15"/>
        <v>0</v>
      </c>
      <c r="W27" s="91">
        <f t="shared" si="15"/>
        <v>0</v>
      </c>
      <c r="X27" s="91">
        <f t="shared" si="15"/>
        <v>0</v>
      </c>
    </row>
    <row r="28" spans="1:24" x14ac:dyDescent="0.25">
      <c r="A28" s="29"/>
      <c r="B28" s="29">
        <v>10</v>
      </c>
      <c r="C28" s="34" t="s">
        <v>416</v>
      </c>
      <c r="D28" s="84">
        <f t="shared" si="9"/>
        <v>10127</v>
      </c>
      <c r="E28" s="84">
        <v>10127</v>
      </c>
      <c r="F28" s="84">
        <v>9620</v>
      </c>
      <c r="G28" s="85">
        <v>1.17</v>
      </c>
      <c r="H28" s="86">
        <v>1</v>
      </c>
      <c r="I28" s="86"/>
      <c r="J28" s="84">
        <v>1.4</v>
      </c>
      <c r="K28" s="84">
        <v>1.68</v>
      </c>
      <c r="L28" s="84">
        <v>2.23</v>
      </c>
      <c r="M28" s="84">
        <v>2.39</v>
      </c>
      <c r="N28" s="84">
        <v>2.57</v>
      </c>
      <c r="O28" s="87"/>
      <c r="P28" s="48">
        <f t="shared" si="3"/>
        <v>0</v>
      </c>
      <c r="Q28" s="87"/>
      <c r="R28" s="48">
        <f>(Q28*$F28*$G28*$H28*$J28*R$13)</f>
        <v>0</v>
      </c>
      <c r="S28" s="87"/>
      <c r="T28" s="48">
        <f>(S28*$F28*$G28*$H28*$K28*T$13)</f>
        <v>0</v>
      </c>
      <c r="U28" s="87"/>
      <c r="V28" s="48">
        <f>(U28*$F28*$G28*$H28*$J28*V$13)</f>
        <v>0</v>
      </c>
      <c r="W28" s="88">
        <f>SUM(O28,Q28,S28,U28)</f>
        <v>0</v>
      </c>
      <c r="X28" s="88">
        <f>SUM(P28,R28,T28,V28)</f>
        <v>0</v>
      </c>
    </row>
    <row r="29" spans="1:24" s="24" customFormat="1" x14ac:dyDescent="0.25">
      <c r="A29" s="80">
        <v>6</v>
      </c>
      <c r="B29" s="80"/>
      <c r="C29" s="81" t="s">
        <v>144</v>
      </c>
      <c r="D29" s="98">
        <f t="shared" si="9"/>
        <v>10127</v>
      </c>
      <c r="E29" s="98">
        <v>10127</v>
      </c>
      <c r="F29" s="98">
        <v>9620</v>
      </c>
      <c r="G29" s="89"/>
      <c r="H29" s="90"/>
      <c r="I29" s="90"/>
      <c r="J29" s="99"/>
      <c r="K29" s="99"/>
      <c r="L29" s="99"/>
      <c r="M29" s="99"/>
      <c r="N29" s="98">
        <v>2.57</v>
      </c>
      <c r="O29" s="91">
        <f t="shared" ref="O29:R29" si="16">SUM(O30)</f>
        <v>0</v>
      </c>
      <c r="P29" s="91">
        <f t="shared" si="16"/>
        <v>0</v>
      </c>
      <c r="Q29" s="91">
        <f t="shared" si="16"/>
        <v>0</v>
      </c>
      <c r="R29" s="91">
        <f t="shared" si="16"/>
        <v>0</v>
      </c>
      <c r="S29" s="91">
        <f t="shared" ref="S29:X29" si="17">SUM(S30)</f>
        <v>0</v>
      </c>
      <c r="T29" s="91">
        <f t="shared" si="17"/>
        <v>0</v>
      </c>
      <c r="U29" s="91">
        <f t="shared" si="17"/>
        <v>0</v>
      </c>
      <c r="V29" s="91">
        <f t="shared" si="17"/>
        <v>0</v>
      </c>
      <c r="W29" s="91">
        <f t="shared" si="17"/>
        <v>0</v>
      </c>
      <c r="X29" s="91">
        <f t="shared" si="17"/>
        <v>0</v>
      </c>
    </row>
    <row r="30" spans="1:24" x14ac:dyDescent="0.25">
      <c r="A30" s="29"/>
      <c r="B30" s="29">
        <v>11</v>
      </c>
      <c r="C30" s="34" t="s">
        <v>417</v>
      </c>
      <c r="D30" s="84">
        <f t="shared" si="9"/>
        <v>10127</v>
      </c>
      <c r="E30" s="84">
        <v>10127</v>
      </c>
      <c r="F30" s="84">
        <v>9620</v>
      </c>
      <c r="G30" s="85">
        <v>1.54</v>
      </c>
      <c r="H30" s="86">
        <v>1</v>
      </c>
      <c r="I30" s="86"/>
      <c r="J30" s="84">
        <v>1.4</v>
      </c>
      <c r="K30" s="84">
        <v>1.68</v>
      </c>
      <c r="L30" s="84">
        <v>2.23</v>
      </c>
      <c r="M30" s="84">
        <v>2.39</v>
      </c>
      <c r="N30" s="84">
        <v>2.57</v>
      </c>
      <c r="O30" s="87"/>
      <c r="P30" s="48">
        <f t="shared" si="3"/>
        <v>0</v>
      </c>
      <c r="Q30" s="92"/>
      <c r="R30" s="48">
        <f>(Q30*$F30*$G30*$H30*$J30*R$13)</f>
        <v>0</v>
      </c>
      <c r="S30" s="87"/>
      <c r="T30" s="48">
        <f>(S30*$F30*$G30*$H30*$K30*T$13)</f>
        <v>0</v>
      </c>
      <c r="U30" s="92"/>
      <c r="V30" s="48">
        <f>(U30*$F30*$G30*$H30*$J30*V$13)</f>
        <v>0</v>
      </c>
      <c r="W30" s="88">
        <f>SUM(O30,Q30,S30,U30)</f>
        <v>0</v>
      </c>
      <c r="X30" s="88">
        <f>SUM(P30,R30,T30,V30)</f>
        <v>0</v>
      </c>
    </row>
    <row r="31" spans="1:24" s="24" customFormat="1" x14ac:dyDescent="0.25">
      <c r="A31" s="80">
        <v>7</v>
      </c>
      <c r="B31" s="80"/>
      <c r="C31" s="81" t="s">
        <v>14</v>
      </c>
      <c r="D31" s="98">
        <f t="shared" si="9"/>
        <v>10127</v>
      </c>
      <c r="E31" s="98">
        <v>10127</v>
      </c>
      <c r="F31" s="98">
        <v>9620</v>
      </c>
      <c r="G31" s="89"/>
      <c r="H31" s="90"/>
      <c r="I31" s="90"/>
      <c r="J31" s="99"/>
      <c r="K31" s="99"/>
      <c r="L31" s="99"/>
      <c r="M31" s="99"/>
      <c r="N31" s="98">
        <v>2.57</v>
      </c>
      <c r="O31" s="91">
        <f t="shared" ref="O31:R31" si="18">SUM(O32)</f>
        <v>0</v>
      </c>
      <c r="P31" s="91">
        <f t="shared" si="18"/>
        <v>0</v>
      </c>
      <c r="Q31" s="91">
        <f t="shared" si="18"/>
        <v>0</v>
      </c>
      <c r="R31" s="91">
        <f t="shared" si="18"/>
        <v>0</v>
      </c>
      <c r="S31" s="91">
        <f t="shared" ref="S31:X31" si="19">SUM(S32)</f>
        <v>0</v>
      </c>
      <c r="T31" s="91">
        <f t="shared" si="19"/>
        <v>0</v>
      </c>
      <c r="U31" s="91">
        <f t="shared" si="19"/>
        <v>0</v>
      </c>
      <c r="V31" s="91">
        <f t="shared" si="19"/>
        <v>0</v>
      </c>
      <c r="W31" s="91">
        <f t="shared" si="19"/>
        <v>0</v>
      </c>
      <c r="X31" s="91">
        <f t="shared" si="19"/>
        <v>0</v>
      </c>
    </row>
    <row r="32" spans="1:24" ht="27" customHeight="1" x14ac:dyDescent="0.25">
      <c r="A32" s="29"/>
      <c r="B32" s="29">
        <v>12</v>
      </c>
      <c r="C32" s="34" t="s">
        <v>418</v>
      </c>
      <c r="D32" s="84">
        <f t="shared" si="9"/>
        <v>10127</v>
      </c>
      <c r="E32" s="84">
        <v>10127</v>
      </c>
      <c r="F32" s="84">
        <v>9620</v>
      </c>
      <c r="G32" s="85">
        <v>0.98</v>
      </c>
      <c r="H32" s="86">
        <v>1</v>
      </c>
      <c r="I32" s="86"/>
      <c r="J32" s="84">
        <v>1.4</v>
      </c>
      <c r="K32" s="84">
        <v>1.68</v>
      </c>
      <c r="L32" s="84">
        <v>2.23</v>
      </c>
      <c r="M32" s="84">
        <v>2.39</v>
      </c>
      <c r="N32" s="84">
        <v>2.57</v>
      </c>
      <c r="O32" s="87"/>
      <c r="P32" s="48">
        <f t="shared" si="3"/>
        <v>0</v>
      </c>
      <c r="Q32" s="87"/>
      <c r="R32" s="48">
        <f>(Q32*$F32*$G32*$H32*$J32*R$13)</f>
        <v>0</v>
      </c>
      <c r="S32" s="87"/>
      <c r="T32" s="48">
        <f>(S32*$F32*$G32*$H32*$K32*T$13)</f>
        <v>0</v>
      </c>
      <c r="U32" s="87"/>
      <c r="V32" s="48">
        <f>(U32*$F32*$G32*$H32*$J32*V$13)</f>
        <v>0</v>
      </c>
      <c r="W32" s="88">
        <f>SUM(O32,Q32,S32,U32)</f>
        <v>0</v>
      </c>
      <c r="X32" s="88">
        <f>SUM(P32,R32,T32,V32)</f>
        <v>0</v>
      </c>
    </row>
    <row r="33" spans="1:24" s="24" customFormat="1" x14ac:dyDescent="0.25">
      <c r="A33" s="80">
        <v>8</v>
      </c>
      <c r="B33" s="80"/>
      <c r="C33" s="81" t="s">
        <v>148</v>
      </c>
      <c r="D33" s="98">
        <f t="shared" si="9"/>
        <v>10127</v>
      </c>
      <c r="E33" s="98">
        <v>10127</v>
      </c>
      <c r="F33" s="98">
        <v>9620</v>
      </c>
      <c r="G33" s="89"/>
      <c r="H33" s="90"/>
      <c r="I33" s="90"/>
      <c r="J33" s="99"/>
      <c r="K33" s="99"/>
      <c r="L33" s="99"/>
      <c r="M33" s="99"/>
      <c r="N33" s="98">
        <v>2.57</v>
      </c>
      <c r="O33" s="91">
        <f t="shared" ref="O33:R33" si="20">SUM(O34:O36)</f>
        <v>0</v>
      </c>
      <c r="P33" s="91">
        <f t="shared" si="20"/>
        <v>0</v>
      </c>
      <c r="Q33" s="91">
        <f t="shared" si="20"/>
        <v>0</v>
      </c>
      <c r="R33" s="91">
        <f t="shared" si="20"/>
        <v>0</v>
      </c>
      <c r="S33" s="91">
        <f t="shared" ref="S33:X33" si="21">SUM(S34:S36)</f>
        <v>0</v>
      </c>
      <c r="T33" s="91">
        <f t="shared" si="21"/>
        <v>0</v>
      </c>
      <c r="U33" s="91">
        <f t="shared" si="21"/>
        <v>0</v>
      </c>
      <c r="V33" s="91">
        <f t="shared" si="21"/>
        <v>0</v>
      </c>
      <c r="W33" s="91">
        <f t="shared" si="21"/>
        <v>0</v>
      </c>
      <c r="X33" s="91">
        <f t="shared" si="21"/>
        <v>0</v>
      </c>
    </row>
    <row r="34" spans="1:24" ht="30" x14ac:dyDescent="0.25">
      <c r="A34" s="29"/>
      <c r="B34" s="29">
        <v>13</v>
      </c>
      <c r="C34" s="73" t="s">
        <v>149</v>
      </c>
      <c r="D34" s="84">
        <f t="shared" si="9"/>
        <v>10127</v>
      </c>
      <c r="E34" s="84">
        <v>10127</v>
      </c>
      <c r="F34" s="84">
        <v>9620</v>
      </c>
      <c r="G34" s="85">
        <v>14.23</v>
      </c>
      <c r="H34" s="86">
        <v>1</v>
      </c>
      <c r="I34" s="86"/>
      <c r="J34" s="84">
        <v>1.4</v>
      </c>
      <c r="K34" s="84">
        <v>1.68</v>
      </c>
      <c r="L34" s="84">
        <v>2.23</v>
      </c>
      <c r="M34" s="84">
        <v>2.39</v>
      </c>
      <c r="N34" s="84">
        <v>2.57</v>
      </c>
      <c r="O34" s="87"/>
      <c r="P34" s="48">
        <f t="shared" si="3"/>
        <v>0</v>
      </c>
      <c r="Q34" s="87"/>
      <c r="R34" s="48">
        <f t="shared" ref="R34:R36" si="22">(Q34*$F34*$G34*$H34*$J34*R$13)</f>
        <v>0</v>
      </c>
      <c r="S34" s="87"/>
      <c r="T34" s="48">
        <f t="shared" ref="T34:T36" si="23">(S34*$F34*$G34*$H34*$K34*T$13)</f>
        <v>0</v>
      </c>
      <c r="U34" s="87"/>
      <c r="V34" s="48">
        <f t="shared" ref="V34:V36" si="24">(U34*$F34*$G34*$H34*$J34*V$13)</f>
        <v>0</v>
      </c>
      <c r="W34" s="88">
        <f t="shared" ref="W34:W36" si="25">SUM(O34,Q34,S34,U34)</f>
        <v>0</v>
      </c>
      <c r="X34" s="88">
        <f t="shared" ref="X34:X36" si="26">SUM(P34,R34,T34,V34)</f>
        <v>0</v>
      </c>
    </row>
    <row r="35" spans="1:24" ht="45" x14ac:dyDescent="0.25">
      <c r="A35" s="29"/>
      <c r="B35" s="29">
        <v>14</v>
      </c>
      <c r="C35" s="73" t="s">
        <v>419</v>
      </c>
      <c r="D35" s="84">
        <f t="shared" si="9"/>
        <v>10127</v>
      </c>
      <c r="E35" s="84">
        <v>10127</v>
      </c>
      <c r="F35" s="84">
        <v>9620</v>
      </c>
      <c r="G35" s="85">
        <v>10.34</v>
      </c>
      <c r="H35" s="86">
        <v>1</v>
      </c>
      <c r="I35" s="86"/>
      <c r="J35" s="84">
        <v>1.4</v>
      </c>
      <c r="K35" s="84">
        <v>1.68</v>
      </c>
      <c r="L35" s="84">
        <v>2.23</v>
      </c>
      <c r="M35" s="84">
        <v>2.39</v>
      </c>
      <c r="N35" s="84">
        <v>2.57</v>
      </c>
      <c r="O35" s="87"/>
      <c r="P35" s="48">
        <f t="shared" si="3"/>
        <v>0</v>
      </c>
      <c r="Q35" s="92"/>
      <c r="R35" s="48">
        <f t="shared" si="22"/>
        <v>0</v>
      </c>
      <c r="S35" s="87"/>
      <c r="T35" s="48">
        <f t="shared" si="23"/>
        <v>0</v>
      </c>
      <c r="U35" s="92"/>
      <c r="V35" s="48">
        <f t="shared" si="24"/>
        <v>0</v>
      </c>
      <c r="W35" s="88">
        <f t="shared" si="25"/>
        <v>0</v>
      </c>
      <c r="X35" s="88">
        <f t="shared" si="26"/>
        <v>0</v>
      </c>
    </row>
    <row r="36" spans="1:24" ht="45" x14ac:dyDescent="0.25">
      <c r="A36" s="29"/>
      <c r="B36" s="29">
        <v>15</v>
      </c>
      <c r="C36" s="34" t="s">
        <v>151</v>
      </c>
      <c r="D36" s="84">
        <f t="shared" si="9"/>
        <v>10127</v>
      </c>
      <c r="E36" s="84">
        <v>10127</v>
      </c>
      <c r="F36" s="84">
        <v>9620</v>
      </c>
      <c r="G36" s="85">
        <v>7.95</v>
      </c>
      <c r="H36" s="86">
        <v>1</v>
      </c>
      <c r="I36" s="86"/>
      <c r="J36" s="84">
        <v>1.4</v>
      </c>
      <c r="K36" s="84">
        <v>1.68</v>
      </c>
      <c r="L36" s="84">
        <v>2.23</v>
      </c>
      <c r="M36" s="84">
        <v>2.39</v>
      </c>
      <c r="N36" s="84">
        <v>2.57</v>
      </c>
      <c r="O36" s="87"/>
      <c r="P36" s="48">
        <f t="shared" si="3"/>
        <v>0</v>
      </c>
      <c r="Q36" s="92"/>
      <c r="R36" s="48">
        <f t="shared" si="22"/>
        <v>0</v>
      </c>
      <c r="S36" s="87"/>
      <c r="T36" s="48">
        <f t="shared" si="23"/>
        <v>0</v>
      </c>
      <c r="U36" s="92"/>
      <c r="V36" s="48">
        <f t="shared" si="24"/>
        <v>0</v>
      </c>
      <c r="W36" s="88">
        <f t="shared" si="25"/>
        <v>0</v>
      </c>
      <c r="X36" s="88">
        <f t="shared" si="26"/>
        <v>0</v>
      </c>
    </row>
    <row r="37" spans="1:24" s="24" customFormat="1" x14ac:dyDescent="0.25">
      <c r="A37" s="80">
        <v>9</v>
      </c>
      <c r="B37" s="80"/>
      <c r="C37" s="81" t="s">
        <v>152</v>
      </c>
      <c r="D37" s="98">
        <f t="shared" si="9"/>
        <v>10127</v>
      </c>
      <c r="E37" s="98">
        <v>10127</v>
      </c>
      <c r="F37" s="98">
        <v>9620</v>
      </c>
      <c r="G37" s="89"/>
      <c r="H37" s="90"/>
      <c r="I37" s="90"/>
      <c r="J37" s="99"/>
      <c r="K37" s="99"/>
      <c r="L37" s="99"/>
      <c r="M37" s="99"/>
      <c r="N37" s="98">
        <v>2.57</v>
      </c>
      <c r="O37" s="91">
        <f t="shared" ref="O37:R37" si="27">SUM(O38:O39)</f>
        <v>0</v>
      </c>
      <c r="P37" s="91">
        <f t="shared" si="27"/>
        <v>0</v>
      </c>
      <c r="Q37" s="95">
        <f t="shared" si="27"/>
        <v>0</v>
      </c>
      <c r="R37" s="95">
        <f t="shared" si="27"/>
        <v>0</v>
      </c>
      <c r="S37" s="91">
        <f t="shared" ref="S37:X37" si="28">SUM(S38:S39)</f>
        <v>0</v>
      </c>
      <c r="T37" s="91">
        <f t="shared" si="28"/>
        <v>0</v>
      </c>
      <c r="U37" s="95">
        <f t="shared" si="28"/>
        <v>0</v>
      </c>
      <c r="V37" s="95">
        <f t="shared" si="28"/>
        <v>0</v>
      </c>
      <c r="W37" s="95">
        <f t="shared" si="28"/>
        <v>0</v>
      </c>
      <c r="X37" s="95">
        <f t="shared" si="28"/>
        <v>0</v>
      </c>
    </row>
    <row r="38" spans="1:24" x14ac:dyDescent="0.25">
      <c r="A38" s="29"/>
      <c r="B38" s="29">
        <v>16</v>
      </c>
      <c r="C38" s="34" t="s">
        <v>420</v>
      </c>
      <c r="D38" s="84">
        <f t="shared" si="9"/>
        <v>10127</v>
      </c>
      <c r="E38" s="84">
        <v>10127</v>
      </c>
      <c r="F38" s="84">
        <v>9620</v>
      </c>
      <c r="G38" s="85">
        <v>1.38</v>
      </c>
      <c r="H38" s="86">
        <v>1</v>
      </c>
      <c r="I38" s="86"/>
      <c r="J38" s="84">
        <v>1.4</v>
      </c>
      <c r="K38" s="84">
        <v>1.68</v>
      </c>
      <c r="L38" s="84">
        <v>2.23</v>
      </c>
      <c r="M38" s="84">
        <v>2.39</v>
      </c>
      <c r="N38" s="84">
        <v>2.57</v>
      </c>
      <c r="O38" s="87"/>
      <c r="P38" s="48">
        <f t="shared" si="3"/>
        <v>0</v>
      </c>
      <c r="Q38" s="87"/>
      <c r="R38" s="48">
        <f t="shared" ref="R38:R39" si="29">(Q38*$F38*$G38*$H38*$J38*R$13)</f>
        <v>0</v>
      </c>
      <c r="S38" s="87"/>
      <c r="T38" s="48">
        <f t="shared" ref="T38:T39" si="30">(S38*$F38*$G38*$H38*$K38*T$13)</f>
        <v>0</v>
      </c>
      <c r="U38" s="87"/>
      <c r="V38" s="48">
        <f t="shared" ref="V38:V39" si="31">(U38*$F38*$G38*$H38*$J38*V$13)</f>
        <v>0</v>
      </c>
      <c r="W38" s="88">
        <f t="shared" ref="W38:W39" si="32">SUM(O38,Q38,S38,U38)</f>
        <v>0</v>
      </c>
      <c r="X38" s="88">
        <f t="shared" ref="X38:X39" si="33">SUM(P38,R38,T38,V38)</f>
        <v>0</v>
      </c>
    </row>
    <row r="39" spans="1:24" ht="30" x14ac:dyDescent="0.25">
      <c r="A39" s="29"/>
      <c r="B39" s="29">
        <v>17</v>
      </c>
      <c r="C39" s="34" t="s">
        <v>421</v>
      </c>
      <c r="D39" s="84">
        <f t="shared" si="9"/>
        <v>10127</v>
      </c>
      <c r="E39" s="84">
        <v>10127</v>
      </c>
      <c r="F39" s="84">
        <v>9620</v>
      </c>
      <c r="G39" s="86">
        <v>2.09</v>
      </c>
      <c r="H39" s="86">
        <v>1</v>
      </c>
      <c r="I39" s="86"/>
      <c r="J39" s="84">
        <v>1.4</v>
      </c>
      <c r="K39" s="84">
        <v>1.68</v>
      </c>
      <c r="L39" s="84">
        <v>2.23</v>
      </c>
      <c r="M39" s="84">
        <v>2.39</v>
      </c>
      <c r="N39" s="84">
        <v>2.57</v>
      </c>
      <c r="O39" s="87"/>
      <c r="P39" s="48">
        <f t="shared" si="3"/>
        <v>0</v>
      </c>
      <c r="Q39" s="92"/>
      <c r="R39" s="48">
        <f t="shared" si="29"/>
        <v>0</v>
      </c>
      <c r="S39" s="87"/>
      <c r="T39" s="48">
        <f t="shared" si="30"/>
        <v>0</v>
      </c>
      <c r="U39" s="92"/>
      <c r="V39" s="48">
        <f t="shared" si="31"/>
        <v>0</v>
      </c>
      <c r="W39" s="88">
        <f t="shared" si="32"/>
        <v>0</v>
      </c>
      <c r="X39" s="88">
        <f t="shared" si="33"/>
        <v>0</v>
      </c>
    </row>
    <row r="40" spans="1:24" s="24" customFormat="1" x14ac:dyDescent="0.25">
      <c r="A40" s="80">
        <v>10</v>
      </c>
      <c r="B40" s="80"/>
      <c r="C40" s="81" t="s">
        <v>163</v>
      </c>
      <c r="D40" s="98">
        <f t="shared" si="9"/>
        <v>10127</v>
      </c>
      <c r="E40" s="98">
        <v>10127</v>
      </c>
      <c r="F40" s="98">
        <v>9620</v>
      </c>
      <c r="G40" s="89"/>
      <c r="H40" s="90"/>
      <c r="I40" s="90"/>
      <c r="J40" s="99"/>
      <c r="K40" s="99"/>
      <c r="L40" s="99"/>
      <c r="M40" s="99"/>
      <c r="N40" s="98">
        <v>2.57</v>
      </c>
      <c r="O40" s="91">
        <f t="shared" ref="O40:R40" si="34">SUM(O41)</f>
        <v>0</v>
      </c>
      <c r="P40" s="91">
        <f t="shared" si="34"/>
        <v>0</v>
      </c>
      <c r="Q40" s="95">
        <f t="shared" si="34"/>
        <v>0</v>
      </c>
      <c r="R40" s="95">
        <f t="shared" si="34"/>
        <v>0</v>
      </c>
      <c r="S40" s="91">
        <f t="shared" ref="S40:X40" si="35">SUM(S41)</f>
        <v>0</v>
      </c>
      <c r="T40" s="91">
        <f t="shared" si="35"/>
        <v>0</v>
      </c>
      <c r="U40" s="95">
        <f t="shared" si="35"/>
        <v>0</v>
      </c>
      <c r="V40" s="95">
        <f t="shared" si="35"/>
        <v>0</v>
      </c>
      <c r="W40" s="95">
        <f t="shared" si="35"/>
        <v>0</v>
      </c>
      <c r="X40" s="95">
        <f t="shared" si="35"/>
        <v>0</v>
      </c>
    </row>
    <row r="41" spans="1:24" x14ac:dyDescent="0.25">
      <c r="A41" s="29"/>
      <c r="B41" s="29">
        <v>18</v>
      </c>
      <c r="C41" s="34" t="s">
        <v>422</v>
      </c>
      <c r="D41" s="84">
        <f t="shared" si="9"/>
        <v>10127</v>
      </c>
      <c r="E41" s="84">
        <v>10127</v>
      </c>
      <c r="F41" s="84">
        <v>9620</v>
      </c>
      <c r="G41" s="85">
        <v>1.6</v>
      </c>
      <c r="H41" s="86">
        <v>1</v>
      </c>
      <c r="I41" s="86"/>
      <c r="J41" s="84">
        <v>1.4</v>
      </c>
      <c r="K41" s="84">
        <v>1.68</v>
      </c>
      <c r="L41" s="84">
        <v>2.23</v>
      </c>
      <c r="M41" s="84">
        <v>2.39</v>
      </c>
      <c r="N41" s="84">
        <v>2.57</v>
      </c>
      <c r="O41" s="87"/>
      <c r="P41" s="48">
        <f t="shared" si="3"/>
        <v>0</v>
      </c>
      <c r="Q41" s="87"/>
      <c r="R41" s="48">
        <f>(Q41*$F41*$G41*$H41*$J41*R$13)</f>
        <v>0</v>
      </c>
      <c r="S41" s="87"/>
      <c r="T41" s="48">
        <f>(S41*$F41*$G41*$H41*$K41*T$13)</f>
        <v>0</v>
      </c>
      <c r="U41" s="87"/>
      <c r="V41" s="48">
        <f>(U41*$F41*$G41*$H41*$J41*V$13)</f>
        <v>0</v>
      </c>
      <c r="W41" s="88">
        <f>SUM(O41,Q41,S41,U41)</f>
        <v>0</v>
      </c>
      <c r="X41" s="88">
        <f>SUM(P41,R41,T41,V41)</f>
        <v>0</v>
      </c>
    </row>
    <row r="42" spans="1:24" s="24" customFormat="1" x14ac:dyDescent="0.25">
      <c r="A42" s="80">
        <v>11</v>
      </c>
      <c r="B42" s="80"/>
      <c r="C42" s="81" t="s">
        <v>171</v>
      </c>
      <c r="D42" s="98">
        <f t="shared" si="9"/>
        <v>10127</v>
      </c>
      <c r="E42" s="98">
        <v>10127</v>
      </c>
      <c r="F42" s="98">
        <v>9620</v>
      </c>
      <c r="G42" s="89"/>
      <c r="H42" s="90"/>
      <c r="I42" s="90"/>
      <c r="J42" s="99"/>
      <c r="K42" s="99"/>
      <c r="L42" s="99"/>
      <c r="M42" s="99"/>
      <c r="N42" s="98">
        <v>2.57</v>
      </c>
      <c r="O42" s="91">
        <f t="shared" ref="O42:R42" si="36">SUM(O43:O44)</f>
        <v>0</v>
      </c>
      <c r="P42" s="91">
        <f t="shared" si="36"/>
        <v>0</v>
      </c>
      <c r="Q42" s="91">
        <f t="shared" si="36"/>
        <v>0</v>
      </c>
      <c r="R42" s="91">
        <f t="shared" si="36"/>
        <v>0</v>
      </c>
      <c r="S42" s="91">
        <f t="shared" ref="S42:X42" si="37">SUM(S43:S44)</f>
        <v>0</v>
      </c>
      <c r="T42" s="91">
        <f t="shared" si="37"/>
        <v>0</v>
      </c>
      <c r="U42" s="91">
        <f t="shared" si="37"/>
        <v>0</v>
      </c>
      <c r="V42" s="91">
        <f t="shared" si="37"/>
        <v>0</v>
      </c>
      <c r="W42" s="91">
        <f t="shared" si="37"/>
        <v>0</v>
      </c>
      <c r="X42" s="91">
        <f t="shared" si="37"/>
        <v>0</v>
      </c>
    </row>
    <row r="43" spans="1:24" x14ac:dyDescent="0.25">
      <c r="A43" s="29"/>
      <c r="B43" s="29">
        <v>19</v>
      </c>
      <c r="C43" s="73" t="s">
        <v>172</v>
      </c>
      <c r="D43" s="84">
        <f t="shared" si="9"/>
        <v>10127</v>
      </c>
      <c r="E43" s="84">
        <v>10127</v>
      </c>
      <c r="F43" s="84">
        <v>9620</v>
      </c>
      <c r="G43" s="85">
        <v>1.49</v>
      </c>
      <c r="H43" s="86">
        <v>1</v>
      </c>
      <c r="I43" s="86"/>
      <c r="J43" s="84">
        <v>1.4</v>
      </c>
      <c r="K43" s="84">
        <v>1.68</v>
      </c>
      <c r="L43" s="84">
        <v>2.23</v>
      </c>
      <c r="M43" s="84">
        <v>2.39</v>
      </c>
      <c r="N43" s="84">
        <v>2.57</v>
      </c>
      <c r="O43" s="87"/>
      <c r="P43" s="48">
        <f t="shared" si="3"/>
        <v>0</v>
      </c>
      <c r="Q43" s="87"/>
      <c r="R43" s="48">
        <f t="shared" ref="R43:R44" si="38">(Q43*$F43*$G43*$H43*$J43*R$13)</f>
        <v>0</v>
      </c>
      <c r="S43" s="87"/>
      <c r="T43" s="48">
        <f t="shared" ref="T43:T44" si="39">(S43*$F43*$G43*$H43*$K43*T$13)</f>
        <v>0</v>
      </c>
      <c r="U43" s="87"/>
      <c r="V43" s="48">
        <f t="shared" ref="V43:V44" si="40">(U43*$F43*$G43*$H43*$J43*V$13)</f>
        <v>0</v>
      </c>
      <c r="W43" s="88">
        <f t="shared" ref="W43:W44" si="41">SUM(O43,Q43,S43,U43)</f>
        <v>0</v>
      </c>
      <c r="X43" s="88">
        <f t="shared" ref="X43:X44" si="42">SUM(P43,R43,T43,V43)</f>
        <v>0</v>
      </c>
    </row>
    <row r="44" spans="1:24" x14ac:dyDescent="0.25">
      <c r="A44" s="29"/>
      <c r="B44" s="29">
        <v>20</v>
      </c>
      <c r="C44" s="34" t="s">
        <v>423</v>
      </c>
      <c r="D44" s="84">
        <f t="shared" si="9"/>
        <v>10127</v>
      </c>
      <c r="E44" s="84">
        <v>10127</v>
      </c>
      <c r="F44" s="84">
        <v>9620</v>
      </c>
      <c r="G44" s="85">
        <v>1.36</v>
      </c>
      <c r="H44" s="86">
        <v>1</v>
      </c>
      <c r="I44" s="86"/>
      <c r="J44" s="84">
        <v>1.4</v>
      </c>
      <c r="K44" s="84">
        <v>1.68</v>
      </c>
      <c r="L44" s="84">
        <v>2.23</v>
      </c>
      <c r="M44" s="84">
        <v>2.39</v>
      </c>
      <c r="N44" s="84">
        <v>2.57</v>
      </c>
      <c r="O44" s="87"/>
      <c r="P44" s="48">
        <f t="shared" si="3"/>
        <v>0</v>
      </c>
      <c r="Q44" s="87"/>
      <c r="R44" s="48">
        <f t="shared" si="38"/>
        <v>0</v>
      </c>
      <c r="S44" s="87"/>
      <c r="T44" s="48">
        <f t="shared" si="39"/>
        <v>0</v>
      </c>
      <c r="U44" s="87"/>
      <c r="V44" s="48">
        <f t="shared" si="40"/>
        <v>0</v>
      </c>
      <c r="W44" s="88">
        <f t="shared" si="41"/>
        <v>0</v>
      </c>
      <c r="X44" s="88">
        <f t="shared" si="42"/>
        <v>0</v>
      </c>
    </row>
    <row r="45" spans="1:24" s="24" customFormat="1" x14ac:dyDescent="0.25">
      <c r="A45" s="80">
        <v>12</v>
      </c>
      <c r="B45" s="80"/>
      <c r="C45" s="81" t="s">
        <v>16</v>
      </c>
      <c r="D45" s="98">
        <f t="shared" si="9"/>
        <v>10127</v>
      </c>
      <c r="E45" s="98">
        <v>10127</v>
      </c>
      <c r="F45" s="98">
        <v>9620</v>
      </c>
      <c r="G45" s="89"/>
      <c r="H45" s="90"/>
      <c r="I45" s="90"/>
      <c r="J45" s="99"/>
      <c r="K45" s="99"/>
      <c r="L45" s="99"/>
      <c r="M45" s="99"/>
      <c r="N45" s="98">
        <v>2.57</v>
      </c>
      <c r="O45" s="91">
        <f t="shared" ref="O45:R45" si="43">SUM(O46:O54)</f>
        <v>0</v>
      </c>
      <c r="P45" s="91">
        <f t="shared" si="43"/>
        <v>0</v>
      </c>
      <c r="Q45" s="91">
        <f t="shared" si="43"/>
        <v>0</v>
      </c>
      <c r="R45" s="91">
        <f t="shared" si="43"/>
        <v>0</v>
      </c>
      <c r="S45" s="91">
        <f t="shared" ref="S45:X45" si="44">SUM(S46:S54)</f>
        <v>0</v>
      </c>
      <c r="T45" s="91">
        <f t="shared" si="44"/>
        <v>0</v>
      </c>
      <c r="U45" s="91">
        <f t="shared" si="44"/>
        <v>0</v>
      </c>
      <c r="V45" s="91">
        <f t="shared" si="44"/>
        <v>0</v>
      </c>
      <c r="W45" s="91">
        <f t="shared" si="44"/>
        <v>0</v>
      </c>
      <c r="X45" s="91">
        <f t="shared" si="44"/>
        <v>0</v>
      </c>
    </row>
    <row r="46" spans="1:24" ht="30" x14ac:dyDescent="0.25">
      <c r="A46" s="29"/>
      <c r="B46" s="29">
        <v>21</v>
      </c>
      <c r="C46" s="34" t="s">
        <v>424</v>
      </c>
      <c r="D46" s="84">
        <f>D155</f>
        <v>10127</v>
      </c>
      <c r="E46" s="84">
        <v>10127</v>
      </c>
      <c r="F46" s="84">
        <v>9620</v>
      </c>
      <c r="G46" s="85">
        <v>2.75</v>
      </c>
      <c r="H46" s="86">
        <v>1</v>
      </c>
      <c r="I46" s="86"/>
      <c r="J46" s="84">
        <v>1.4</v>
      </c>
      <c r="K46" s="84">
        <v>1.68</v>
      </c>
      <c r="L46" s="84">
        <v>2.23</v>
      </c>
      <c r="M46" s="84">
        <v>2.39</v>
      </c>
      <c r="N46" s="84">
        <v>2.57</v>
      </c>
      <c r="O46" s="87"/>
      <c r="P46" s="48">
        <f t="shared" si="3"/>
        <v>0</v>
      </c>
      <c r="Q46" s="87"/>
      <c r="R46" s="48">
        <f t="shared" ref="R46:R54" si="45">(Q46*$F46*$G46*$H46*$J46*R$13)</f>
        <v>0</v>
      </c>
      <c r="S46" s="87"/>
      <c r="T46" s="48">
        <f t="shared" ref="T46:T54" si="46">(S46*$F46*$G46*$H46*$K46*T$13)</f>
        <v>0</v>
      </c>
      <c r="U46" s="87"/>
      <c r="V46" s="48">
        <f t="shared" ref="V46:V54" si="47">(U46*$F46*$G46*$H46*$J46*V$13)</f>
        <v>0</v>
      </c>
      <c r="W46" s="88">
        <f t="shared" ref="W46:W54" si="48">SUM(O46,Q46,S46,U46)</f>
        <v>0</v>
      </c>
      <c r="X46" s="88">
        <f t="shared" ref="X46:X54" si="49">SUM(P46,R46,T46,V46)</f>
        <v>0</v>
      </c>
    </row>
    <row r="47" spans="1:24" ht="45" x14ac:dyDescent="0.25">
      <c r="A47" s="29"/>
      <c r="B47" s="29">
        <v>22</v>
      </c>
      <c r="C47" s="34" t="s">
        <v>425</v>
      </c>
      <c r="D47" s="84">
        <f>D45</f>
        <v>10127</v>
      </c>
      <c r="E47" s="84">
        <v>10127</v>
      </c>
      <c r="F47" s="84">
        <v>9620</v>
      </c>
      <c r="G47" s="85">
        <v>1.1000000000000001</v>
      </c>
      <c r="H47" s="86"/>
      <c r="I47" s="86"/>
      <c r="J47" s="84"/>
      <c r="K47" s="84"/>
      <c r="L47" s="84"/>
      <c r="M47" s="84"/>
      <c r="N47" s="84">
        <v>2.57</v>
      </c>
      <c r="O47" s="87"/>
      <c r="P47" s="48">
        <f t="shared" si="3"/>
        <v>0</v>
      </c>
      <c r="Q47" s="87"/>
      <c r="R47" s="48">
        <f t="shared" si="45"/>
        <v>0</v>
      </c>
      <c r="S47" s="87"/>
      <c r="T47" s="48">
        <f t="shared" si="46"/>
        <v>0</v>
      </c>
      <c r="U47" s="87"/>
      <c r="V47" s="48">
        <f t="shared" si="47"/>
        <v>0</v>
      </c>
      <c r="W47" s="88">
        <f t="shared" si="48"/>
        <v>0</v>
      </c>
      <c r="X47" s="88">
        <f t="shared" si="49"/>
        <v>0</v>
      </c>
    </row>
    <row r="48" spans="1:24" ht="45" x14ac:dyDescent="0.25">
      <c r="A48" s="29"/>
      <c r="B48" s="29">
        <v>23</v>
      </c>
      <c r="C48" s="34" t="s">
        <v>426</v>
      </c>
      <c r="D48" s="84">
        <f>D47</f>
        <v>10127</v>
      </c>
      <c r="E48" s="84">
        <v>10127</v>
      </c>
      <c r="F48" s="84">
        <v>9620</v>
      </c>
      <c r="G48" s="85">
        <v>9</v>
      </c>
      <c r="H48" s="86">
        <v>1</v>
      </c>
      <c r="I48" s="86"/>
      <c r="J48" s="84">
        <v>1.4</v>
      </c>
      <c r="K48" s="84">
        <v>1.68</v>
      </c>
      <c r="L48" s="84">
        <v>2.23</v>
      </c>
      <c r="M48" s="84">
        <v>2.39</v>
      </c>
      <c r="N48" s="84">
        <v>2.57</v>
      </c>
      <c r="O48" s="87"/>
      <c r="P48" s="48">
        <f t="shared" si="3"/>
        <v>0</v>
      </c>
      <c r="Q48" s="87"/>
      <c r="R48" s="48">
        <f t="shared" si="45"/>
        <v>0</v>
      </c>
      <c r="S48" s="87"/>
      <c r="T48" s="48">
        <f t="shared" si="46"/>
        <v>0</v>
      </c>
      <c r="U48" s="87"/>
      <c r="V48" s="48">
        <f t="shared" si="47"/>
        <v>0</v>
      </c>
      <c r="W48" s="88">
        <f t="shared" si="48"/>
        <v>0</v>
      </c>
      <c r="X48" s="88">
        <f t="shared" si="49"/>
        <v>0</v>
      </c>
    </row>
    <row r="49" spans="1:24" ht="45" x14ac:dyDescent="0.25">
      <c r="A49" s="29"/>
      <c r="B49" s="29">
        <v>24</v>
      </c>
      <c r="C49" s="34" t="s">
        <v>427</v>
      </c>
      <c r="D49" s="84">
        <v>10127</v>
      </c>
      <c r="E49" s="84">
        <v>10127</v>
      </c>
      <c r="F49" s="84">
        <v>9620</v>
      </c>
      <c r="G49" s="85">
        <v>12.85</v>
      </c>
      <c r="H49" s="86"/>
      <c r="I49" s="86"/>
      <c r="J49" s="84"/>
      <c r="K49" s="84"/>
      <c r="L49" s="84"/>
      <c r="M49" s="84"/>
      <c r="N49" s="84">
        <v>2.57</v>
      </c>
      <c r="O49" s="87"/>
      <c r="P49" s="48">
        <f t="shared" si="3"/>
        <v>0</v>
      </c>
      <c r="Q49" s="87"/>
      <c r="R49" s="48">
        <f t="shared" si="45"/>
        <v>0</v>
      </c>
      <c r="S49" s="87"/>
      <c r="T49" s="48">
        <f t="shared" si="46"/>
        <v>0</v>
      </c>
      <c r="U49" s="87"/>
      <c r="V49" s="48">
        <f t="shared" si="47"/>
        <v>0</v>
      </c>
      <c r="W49" s="88">
        <f t="shared" si="48"/>
        <v>0</v>
      </c>
      <c r="X49" s="88">
        <f t="shared" si="49"/>
        <v>0</v>
      </c>
    </row>
    <row r="50" spans="1:24" x14ac:dyDescent="0.25">
      <c r="A50" s="29"/>
      <c r="B50" s="29">
        <v>25</v>
      </c>
      <c r="C50" s="34" t="s">
        <v>428</v>
      </c>
      <c r="D50" s="84">
        <f>D48</f>
        <v>10127</v>
      </c>
      <c r="E50" s="84">
        <v>10127</v>
      </c>
      <c r="F50" s="84">
        <v>9620</v>
      </c>
      <c r="G50" s="85">
        <v>0.97</v>
      </c>
      <c r="H50" s="86">
        <v>1</v>
      </c>
      <c r="I50" s="86"/>
      <c r="J50" s="84">
        <v>1.4</v>
      </c>
      <c r="K50" s="84">
        <v>1.68</v>
      </c>
      <c r="L50" s="84">
        <v>2.23</v>
      </c>
      <c r="M50" s="84">
        <v>2.39</v>
      </c>
      <c r="N50" s="84">
        <v>2.57</v>
      </c>
      <c r="O50" s="87"/>
      <c r="P50" s="48">
        <f t="shared" si="3"/>
        <v>0</v>
      </c>
      <c r="Q50" s="87"/>
      <c r="R50" s="48">
        <f t="shared" si="45"/>
        <v>0</v>
      </c>
      <c r="S50" s="87"/>
      <c r="T50" s="48">
        <f t="shared" si="46"/>
        <v>0</v>
      </c>
      <c r="U50" s="87"/>
      <c r="V50" s="48">
        <f t="shared" si="47"/>
        <v>0</v>
      </c>
      <c r="W50" s="88">
        <f t="shared" si="48"/>
        <v>0</v>
      </c>
      <c r="X50" s="88">
        <f t="shared" si="49"/>
        <v>0</v>
      </c>
    </row>
    <row r="51" spans="1:24" ht="30" x14ac:dyDescent="0.25">
      <c r="A51" s="29"/>
      <c r="B51" s="29">
        <v>26</v>
      </c>
      <c r="C51" s="34" t="s">
        <v>182</v>
      </c>
      <c r="D51" s="84">
        <f t="shared" si="9"/>
        <v>10127</v>
      </c>
      <c r="E51" s="84">
        <v>10127</v>
      </c>
      <c r="F51" s="84">
        <v>9620</v>
      </c>
      <c r="G51" s="85">
        <v>1.1599999999999999</v>
      </c>
      <c r="H51" s="86">
        <v>1</v>
      </c>
      <c r="I51" s="86"/>
      <c r="J51" s="84">
        <v>1.4</v>
      </c>
      <c r="K51" s="84">
        <v>1.68</v>
      </c>
      <c r="L51" s="84">
        <v>2.23</v>
      </c>
      <c r="M51" s="84">
        <v>2.39</v>
      </c>
      <c r="N51" s="84">
        <v>2.57</v>
      </c>
      <c r="O51" s="87"/>
      <c r="P51" s="48">
        <f t="shared" si="3"/>
        <v>0</v>
      </c>
      <c r="Q51" s="87"/>
      <c r="R51" s="48">
        <f t="shared" si="45"/>
        <v>0</v>
      </c>
      <c r="S51" s="87"/>
      <c r="T51" s="48">
        <f t="shared" si="46"/>
        <v>0</v>
      </c>
      <c r="U51" s="87"/>
      <c r="V51" s="48">
        <f t="shared" si="47"/>
        <v>0</v>
      </c>
      <c r="W51" s="88">
        <f t="shared" si="48"/>
        <v>0</v>
      </c>
      <c r="X51" s="88">
        <f t="shared" si="49"/>
        <v>0</v>
      </c>
    </row>
    <row r="52" spans="1:24" ht="30" x14ac:dyDescent="0.25">
      <c r="A52" s="29"/>
      <c r="B52" s="29">
        <v>27</v>
      </c>
      <c r="C52" s="34" t="s">
        <v>17</v>
      </c>
      <c r="D52" s="84">
        <f t="shared" si="9"/>
        <v>10127</v>
      </c>
      <c r="E52" s="84">
        <v>10127</v>
      </c>
      <c r="F52" s="84">
        <v>9620</v>
      </c>
      <c r="G52" s="85">
        <v>0.97</v>
      </c>
      <c r="H52" s="86">
        <v>1</v>
      </c>
      <c r="I52" s="86"/>
      <c r="J52" s="84">
        <v>1.4</v>
      </c>
      <c r="K52" s="84">
        <v>1.68</v>
      </c>
      <c r="L52" s="84">
        <v>2.23</v>
      </c>
      <c r="M52" s="84">
        <v>2.39</v>
      </c>
      <c r="N52" s="84">
        <v>2.57</v>
      </c>
      <c r="O52" s="87"/>
      <c r="P52" s="48">
        <f t="shared" si="3"/>
        <v>0</v>
      </c>
      <c r="Q52" s="87"/>
      <c r="R52" s="48">
        <f t="shared" si="45"/>
        <v>0</v>
      </c>
      <c r="S52" s="87"/>
      <c r="T52" s="48">
        <f t="shared" si="46"/>
        <v>0</v>
      </c>
      <c r="U52" s="87"/>
      <c r="V52" s="48">
        <f t="shared" si="47"/>
        <v>0</v>
      </c>
      <c r="W52" s="88">
        <f t="shared" si="48"/>
        <v>0</v>
      </c>
      <c r="X52" s="88">
        <f t="shared" si="49"/>
        <v>0</v>
      </c>
    </row>
    <row r="53" spans="1:24" ht="30" x14ac:dyDescent="0.25">
      <c r="A53" s="29"/>
      <c r="B53" s="29">
        <v>28</v>
      </c>
      <c r="C53" s="34" t="s">
        <v>429</v>
      </c>
      <c r="D53" s="84">
        <f t="shared" si="9"/>
        <v>10127</v>
      </c>
      <c r="E53" s="84">
        <v>10127</v>
      </c>
      <c r="F53" s="84">
        <v>9620</v>
      </c>
      <c r="G53" s="85">
        <v>0.52</v>
      </c>
      <c r="H53" s="86">
        <v>1</v>
      </c>
      <c r="I53" s="86"/>
      <c r="J53" s="84">
        <v>1.4</v>
      </c>
      <c r="K53" s="84">
        <v>1.68</v>
      </c>
      <c r="L53" s="84">
        <v>2.23</v>
      </c>
      <c r="M53" s="84">
        <v>2.39</v>
      </c>
      <c r="N53" s="84">
        <v>2.57</v>
      </c>
      <c r="O53" s="87"/>
      <c r="P53" s="48">
        <f t="shared" si="3"/>
        <v>0</v>
      </c>
      <c r="Q53" s="87"/>
      <c r="R53" s="48">
        <f t="shared" si="45"/>
        <v>0</v>
      </c>
      <c r="S53" s="87"/>
      <c r="T53" s="48">
        <f t="shared" si="46"/>
        <v>0</v>
      </c>
      <c r="U53" s="87"/>
      <c r="V53" s="48">
        <f t="shared" si="47"/>
        <v>0</v>
      </c>
      <c r="W53" s="88">
        <f t="shared" si="48"/>
        <v>0</v>
      </c>
      <c r="X53" s="88">
        <f t="shared" si="49"/>
        <v>0</v>
      </c>
    </row>
    <row r="54" spans="1:24" ht="30" x14ac:dyDescent="0.25">
      <c r="A54" s="29"/>
      <c r="B54" s="29">
        <v>29</v>
      </c>
      <c r="C54" s="34" t="s">
        <v>18</v>
      </c>
      <c r="D54" s="84">
        <f t="shared" si="9"/>
        <v>10127</v>
      </c>
      <c r="E54" s="84">
        <v>10127</v>
      </c>
      <c r="F54" s="84">
        <v>9620</v>
      </c>
      <c r="G54" s="85">
        <v>0.65</v>
      </c>
      <c r="H54" s="86">
        <v>1</v>
      </c>
      <c r="I54" s="86"/>
      <c r="J54" s="84">
        <v>1.4</v>
      </c>
      <c r="K54" s="84">
        <v>1.68</v>
      </c>
      <c r="L54" s="84">
        <v>2.23</v>
      </c>
      <c r="M54" s="84">
        <v>2.39</v>
      </c>
      <c r="N54" s="84">
        <v>2.57</v>
      </c>
      <c r="O54" s="87"/>
      <c r="P54" s="48">
        <f t="shared" si="3"/>
        <v>0</v>
      </c>
      <c r="Q54" s="87"/>
      <c r="R54" s="48">
        <f t="shared" si="45"/>
        <v>0</v>
      </c>
      <c r="S54" s="87"/>
      <c r="T54" s="48">
        <f t="shared" si="46"/>
        <v>0</v>
      </c>
      <c r="U54" s="87"/>
      <c r="V54" s="48">
        <f t="shared" si="47"/>
        <v>0</v>
      </c>
      <c r="W54" s="88">
        <f t="shared" si="48"/>
        <v>0</v>
      </c>
      <c r="X54" s="88">
        <f t="shared" si="49"/>
        <v>0</v>
      </c>
    </row>
    <row r="55" spans="1:24" s="24" customFormat="1" x14ac:dyDescent="0.25">
      <c r="A55" s="80">
        <v>13</v>
      </c>
      <c r="B55" s="80"/>
      <c r="C55" s="81" t="s">
        <v>19</v>
      </c>
      <c r="D55" s="98">
        <f t="shared" si="9"/>
        <v>10127</v>
      </c>
      <c r="E55" s="98">
        <v>10127</v>
      </c>
      <c r="F55" s="98">
        <v>9620</v>
      </c>
      <c r="G55" s="99">
        <v>1.49</v>
      </c>
      <c r="H55" s="90">
        <v>1</v>
      </c>
      <c r="I55" s="90"/>
      <c r="J55" s="99">
        <v>1.4</v>
      </c>
      <c r="K55" s="99">
        <v>1.68</v>
      </c>
      <c r="L55" s="99">
        <v>2.23</v>
      </c>
      <c r="M55" s="99">
        <v>2.39</v>
      </c>
      <c r="N55" s="98">
        <v>2.57</v>
      </c>
      <c r="O55" s="91">
        <f t="shared" ref="O55:R55" si="50">SUM(O56:O57)</f>
        <v>0</v>
      </c>
      <c r="P55" s="91">
        <f t="shared" si="50"/>
        <v>0</v>
      </c>
      <c r="Q55" s="91">
        <f t="shared" si="50"/>
        <v>0</v>
      </c>
      <c r="R55" s="91">
        <f t="shared" si="50"/>
        <v>0</v>
      </c>
      <c r="S55" s="91">
        <f t="shared" ref="S55:X55" si="51">SUM(S56:S57)</f>
        <v>55</v>
      </c>
      <c r="T55" s="91">
        <f t="shared" si="51"/>
        <v>711110.4</v>
      </c>
      <c r="U55" s="91">
        <f t="shared" si="51"/>
        <v>15</v>
      </c>
      <c r="V55" s="91">
        <f t="shared" si="51"/>
        <v>161616</v>
      </c>
      <c r="W55" s="91">
        <f t="shared" si="51"/>
        <v>70</v>
      </c>
      <c r="X55" s="91">
        <f t="shared" si="51"/>
        <v>872726.4</v>
      </c>
    </row>
    <row r="56" spans="1:24" ht="24.75" customHeight="1" x14ac:dyDescent="0.25">
      <c r="A56" s="29"/>
      <c r="B56" s="29">
        <v>30</v>
      </c>
      <c r="C56" s="73" t="s">
        <v>74</v>
      </c>
      <c r="D56" s="84">
        <f t="shared" si="9"/>
        <v>10127</v>
      </c>
      <c r="E56" s="84">
        <v>10127</v>
      </c>
      <c r="F56" s="84">
        <v>9620</v>
      </c>
      <c r="G56" s="85">
        <v>0.8</v>
      </c>
      <c r="H56" s="86">
        <v>1</v>
      </c>
      <c r="I56" s="86"/>
      <c r="J56" s="84">
        <v>1.4</v>
      </c>
      <c r="K56" s="84">
        <v>1.68</v>
      </c>
      <c r="L56" s="84">
        <v>2.23</v>
      </c>
      <c r="M56" s="84">
        <v>2.39</v>
      </c>
      <c r="N56" s="84">
        <v>2.57</v>
      </c>
      <c r="O56" s="87"/>
      <c r="P56" s="48">
        <f t="shared" si="3"/>
        <v>0</v>
      </c>
      <c r="Q56" s="87"/>
      <c r="R56" s="48">
        <f t="shared" ref="R56:R57" si="52">(Q56*$F56*$G56*$H56*$J56*R$13)</f>
        <v>0</v>
      </c>
      <c r="S56" s="87">
        <v>55</v>
      </c>
      <c r="T56" s="48">
        <f t="shared" ref="T56:T57" si="53">(S56*$F56*$G56*$H56*$K56*T$13)</f>
        <v>711110.4</v>
      </c>
      <c r="U56" s="87">
        <v>15</v>
      </c>
      <c r="V56" s="48">
        <f t="shared" ref="V56:V57" si="54">(U56*$F56*$G56*$H56*$J56*V$13)</f>
        <v>161616</v>
      </c>
      <c r="W56" s="88">
        <f t="shared" ref="W56:W57" si="55">SUM(O56,Q56,S56,U56)</f>
        <v>70</v>
      </c>
      <c r="X56" s="88">
        <f t="shared" ref="X56:X57" si="56">SUM(P56,R56,T56,V56)</f>
        <v>872726.4</v>
      </c>
    </row>
    <row r="57" spans="1:24" ht="30" x14ac:dyDescent="0.25">
      <c r="A57" s="29"/>
      <c r="B57" s="29">
        <v>31</v>
      </c>
      <c r="C57" s="73" t="s">
        <v>430</v>
      </c>
      <c r="D57" s="84">
        <v>10127</v>
      </c>
      <c r="E57" s="84">
        <v>10127</v>
      </c>
      <c r="F57" s="84">
        <v>9620</v>
      </c>
      <c r="G57" s="85">
        <v>3.39</v>
      </c>
      <c r="H57" s="86">
        <v>1</v>
      </c>
      <c r="I57" s="86"/>
      <c r="J57" s="84">
        <v>1.4</v>
      </c>
      <c r="K57" s="84">
        <v>1.68</v>
      </c>
      <c r="L57" s="84">
        <v>2.23</v>
      </c>
      <c r="M57" s="84">
        <v>2.39</v>
      </c>
      <c r="N57" s="84">
        <v>2.57</v>
      </c>
      <c r="O57" s="87"/>
      <c r="P57" s="48">
        <f t="shared" si="3"/>
        <v>0</v>
      </c>
      <c r="Q57" s="92"/>
      <c r="R57" s="48">
        <f t="shared" si="52"/>
        <v>0</v>
      </c>
      <c r="S57" s="87"/>
      <c r="T57" s="48">
        <f t="shared" si="53"/>
        <v>0</v>
      </c>
      <c r="U57" s="92"/>
      <c r="V57" s="48">
        <f t="shared" si="54"/>
        <v>0</v>
      </c>
      <c r="W57" s="88">
        <f t="shared" si="55"/>
        <v>0</v>
      </c>
      <c r="X57" s="88">
        <f t="shared" si="56"/>
        <v>0</v>
      </c>
    </row>
    <row r="58" spans="1:24" s="24" customFormat="1" x14ac:dyDescent="0.25">
      <c r="A58" s="80">
        <v>14</v>
      </c>
      <c r="B58" s="80"/>
      <c r="C58" s="39" t="s">
        <v>190</v>
      </c>
      <c r="D58" s="98">
        <f>D56</f>
        <v>10127</v>
      </c>
      <c r="E58" s="98">
        <v>10127</v>
      </c>
      <c r="F58" s="98">
        <v>9620</v>
      </c>
      <c r="G58" s="89"/>
      <c r="H58" s="90"/>
      <c r="I58" s="90"/>
      <c r="J58" s="99"/>
      <c r="K58" s="99"/>
      <c r="L58" s="99"/>
      <c r="M58" s="99"/>
      <c r="N58" s="98">
        <v>2.57</v>
      </c>
      <c r="O58" s="91">
        <f t="shared" ref="O58:R58" si="57">SUM(O59:O60)</f>
        <v>0</v>
      </c>
      <c r="P58" s="91">
        <f t="shared" si="57"/>
        <v>0</v>
      </c>
      <c r="Q58" s="95">
        <f t="shared" si="57"/>
        <v>0</v>
      </c>
      <c r="R58" s="95">
        <f t="shared" si="57"/>
        <v>0</v>
      </c>
      <c r="S58" s="91">
        <f t="shared" ref="S58:X58" si="58">SUM(S59:S60)</f>
        <v>0</v>
      </c>
      <c r="T58" s="91">
        <f t="shared" si="58"/>
        <v>0</v>
      </c>
      <c r="U58" s="95">
        <f t="shared" si="58"/>
        <v>0</v>
      </c>
      <c r="V58" s="95">
        <f t="shared" si="58"/>
        <v>0</v>
      </c>
      <c r="W58" s="95">
        <f t="shared" si="58"/>
        <v>0</v>
      </c>
      <c r="X58" s="95">
        <f t="shared" si="58"/>
        <v>0</v>
      </c>
    </row>
    <row r="59" spans="1:24" ht="30" x14ac:dyDescent="0.25">
      <c r="A59" s="29"/>
      <c r="B59" s="29">
        <v>32</v>
      </c>
      <c r="C59" s="73" t="s">
        <v>431</v>
      </c>
      <c r="D59" s="84">
        <f t="shared" si="9"/>
        <v>10127</v>
      </c>
      <c r="E59" s="84">
        <v>10127</v>
      </c>
      <c r="F59" s="84">
        <v>9620</v>
      </c>
      <c r="G59" s="85">
        <v>1.53</v>
      </c>
      <c r="H59" s="86">
        <v>1</v>
      </c>
      <c r="I59" s="86"/>
      <c r="J59" s="84">
        <v>1.4</v>
      </c>
      <c r="K59" s="84">
        <v>1.68</v>
      </c>
      <c r="L59" s="84">
        <v>2.23</v>
      </c>
      <c r="M59" s="84">
        <v>2.39</v>
      </c>
      <c r="N59" s="84">
        <v>2.57</v>
      </c>
      <c r="O59" s="87"/>
      <c r="P59" s="48">
        <f t="shared" si="3"/>
        <v>0</v>
      </c>
      <c r="Q59" s="87"/>
      <c r="R59" s="48">
        <f t="shared" ref="R59:R60" si="59">(Q59*$F59*$G59*$H59*$J59*R$13)</f>
        <v>0</v>
      </c>
      <c r="S59" s="87"/>
      <c r="T59" s="48">
        <f t="shared" ref="T59:T60" si="60">(S59*$F59*$G59*$H59*$K59*T$13)</f>
        <v>0</v>
      </c>
      <c r="U59" s="87"/>
      <c r="V59" s="48">
        <f t="shared" ref="V59:V60" si="61">(U59*$F59*$G59*$H59*$J59*V$13)</f>
        <v>0</v>
      </c>
      <c r="W59" s="88">
        <f t="shared" ref="W59:W60" si="62">SUM(O59,Q59,S59,U59)</f>
        <v>0</v>
      </c>
      <c r="X59" s="88">
        <f t="shared" ref="X59:X60" si="63">SUM(P59,R59,T59,V59)</f>
        <v>0</v>
      </c>
    </row>
    <row r="60" spans="1:24" ht="30" x14ac:dyDescent="0.25">
      <c r="A60" s="29"/>
      <c r="B60" s="29">
        <v>33</v>
      </c>
      <c r="C60" s="73" t="s">
        <v>432</v>
      </c>
      <c r="D60" s="84">
        <f t="shared" si="9"/>
        <v>10127</v>
      </c>
      <c r="E60" s="84">
        <v>10127</v>
      </c>
      <c r="F60" s="84">
        <v>9620</v>
      </c>
      <c r="G60" s="85">
        <v>3.17</v>
      </c>
      <c r="H60" s="86">
        <v>1</v>
      </c>
      <c r="I60" s="86"/>
      <c r="J60" s="84">
        <v>1.4</v>
      </c>
      <c r="K60" s="84">
        <v>1.68</v>
      </c>
      <c r="L60" s="84">
        <v>2.23</v>
      </c>
      <c r="M60" s="84">
        <v>2.39</v>
      </c>
      <c r="N60" s="84">
        <v>2.57</v>
      </c>
      <c r="O60" s="87"/>
      <c r="P60" s="48">
        <f t="shared" si="3"/>
        <v>0</v>
      </c>
      <c r="Q60" s="87"/>
      <c r="R60" s="48">
        <f t="shared" si="59"/>
        <v>0</v>
      </c>
      <c r="S60" s="87"/>
      <c r="T60" s="48">
        <f t="shared" si="60"/>
        <v>0</v>
      </c>
      <c r="U60" s="87"/>
      <c r="V60" s="48">
        <f t="shared" si="61"/>
        <v>0</v>
      </c>
      <c r="W60" s="88">
        <f t="shared" si="62"/>
        <v>0</v>
      </c>
      <c r="X60" s="88">
        <f t="shared" si="63"/>
        <v>0</v>
      </c>
    </row>
    <row r="61" spans="1:24" s="24" customFormat="1" x14ac:dyDescent="0.25">
      <c r="A61" s="80">
        <v>15</v>
      </c>
      <c r="B61" s="80"/>
      <c r="C61" s="81" t="s">
        <v>22</v>
      </c>
      <c r="D61" s="98">
        <f t="shared" si="9"/>
        <v>10127</v>
      </c>
      <c r="E61" s="98">
        <v>10127</v>
      </c>
      <c r="F61" s="98">
        <v>9620</v>
      </c>
      <c r="G61" s="89"/>
      <c r="H61" s="90"/>
      <c r="I61" s="90"/>
      <c r="J61" s="99"/>
      <c r="K61" s="99"/>
      <c r="L61" s="99"/>
      <c r="M61" s="99"/>
      <c r="N61" s="98">
        <v>2.57</v>
      </c>
      <c r="O61" s="91">
        <f t="shared" ref="O61:R61" si="64">SUM(O62:O64)</f>
        <v>0</v>
      </c>
      <c r="P61" s="91">
        <f t="shared" si="64"/>
        <v>0</v>
      </c>
      <c r="Q61" s="91">
        <f t="shared" si="64"/>
        <v>25</v>
      </c>
      <c r="R61" s="91">
        <f t="shared" si="64"/>
        <v>329966</v>
      </c>
      <c r="S61" s="91">
        <f t="shared" ref="S61:X61" si="65">SUM(S62:S64)</f>
        <v>0</v>
      </c>
      <c r="T61" s="91">
        <f t="shared" si="65"/>
        <v>0</v>
      </c>
      <c r="U61" s="91">
        <f t="shared" si="65"/>
        <v>20</v>
      </c>
      <c r="V61" s="91">
        <f t="shared" si="65"/>
        <v>263972.8</v>
      </c>
      <c r="W61" s="91">
        <f t="shared" si="65"/>
        <v>45</v>
      </c>
      <c r="X61" s="91">
        <f t="shared" si="65"/>
        <v>593938.80000000005</v>
      </c>
    </row>
    <row r="62" spans="1:24" ht="30" x14ac:dyDescent="0.25">
      <c r="A62" s="29"/>
      <c r="B62" s="29">
        <v>34</v>
      </c>
      <c r="C62" s="34" t="s">
        <v>75</v>
      </c>
      <c r="D62" s="84">
        <f t="shared" si="9"/>
        <v>10127</v>
      </c>
      <c r="E62" s="84">
        <v>10127</v>
      </c>
      <c r="F62" s="84">
        <v>9620</v>
      </c>
      <c r="G62" s="85">
        <v>0.98</v>
      </c>
      <c r="H62" s="86">
        <v>1</v>
      </c>
      <c r="I62" s="86"/>
      <c r="J62" s="84">
        <v>1.4</v>
      </c>
      <c r="K62" s="84">
        <v>1.68</v>
      </c>
      <c r="L62" s="84">
        <v>2.23</v>
      </c>
      <c r="M62" s="84">
        <v>2.39</v>
      </c>
      <c r="N62" s="84">
        <v>2.57</v>
      </c>
      <c r="O62" s="87"/>
      <c r="P62" s="48">
        <f t="shared" si="3"/>
        <v>0</v>
      </c>
      <c r="Q62" s="87">
        <v>25</v>
      </c>
      <c r="R62" s="48">
        <f>(Q62*$F62*$G62*$H62*$J62*R$13)</f>
        <v>329966</v>
      </c>
      <c r="S62" s="87"/>
      <c r="T62" s="48">
        <f t="shared" ref="T62:T64" si="66">(S62*$F62*$G62*$H62*$K62*T$13)</f>
        <v>0</v>
      </c>
      <c r="U62" s="87">
        <v>20</v>
      </c>
      <c r="V62" s="48">
        <f t="shared" ref="V62:V64" si="67">(U62*$F62*$G62*$H62*$J62*V$13)</f>
        <v>263972.8</v>
      </c>
      <c r="W62" s="88">
        <f t="shared" ref="W62:W64" si="68">SUM(O62,Q62,S62,U62)</f>
        <v>45</v>
      </c>
      <c r="X62" s="88">
        <f t="shared" ref="X62:X64" si="69">SUM(P62,R62,T62,V62)</f>
        <v>593938.80000000005</v>
      </c>
    </row>
    <row r="63" spans="1:24" ht="30" x14ac:dyDescent="0.25">
      <c r="A63" s="29"/>
      <c r="B63" s="29">
        <v>35</v>
      </c>
      <c r="C63" s="34" t="s">
        <v>201</v>
      </c>
      <c r="D63" s="84">
        <f t="shared" si="9"/>
        <v>10127</v>
      </c>
      <c r="E63" s="84">
        <v>10127</v>
      </c>
      <c r="F63" s="84">
        <v>9620</v>
      </c>
      <c r="G63" s="85">
        <v>2.79</v>
      </c>
      <c r="H63" s="86">
        <v>1</v>
      </c>
      <c r="I63" s="86"/>
      <c r="J63" s="84">
        <v>1.4</v>
      </c>
      <c r="K63" s="84">
        <v>1.68</v>
      </c>
      <c r="L63" s="84">
        <v>2.23</v>
      </c>
      <c r="M63" s="84">
        <v>2.39</v>
      </c>
      <c r="N63" s="84">
        <v>2.57</v>
      </c>
      <c r="O63" s="87"/>
      <c r="P63" s="48">
        <f t="shared" si="3"/>
        <v>0</v>
      </c>
      <c r="Q63" s="87"/>
      <c r="R63" s="48">
        <f t="shared" ref="R63:R64" si="70">(Q63*$F63*$G63*$H63*$J63*R$13)</f>
        <v>0</v>
      </c>
      <c r="S63" s="87"/>
      <c r="T63" s="48">
        <f t="shared" si="66"/>
        <v>0</v>
      </c>
      <c r="U63" s="87"/>
      <c r="V63" s="48">
        <f t="shared" si="67"/>
        <v>0</v>
      </c>
      <c r="W63" s="88">
        <f t="shared" si="68"/>
        <v>0</v>
      </c>
      <c r="X63" s="88">
        <f t="shared" si="69"/>
        <v>0</v>
      </c>
    </row>
    <row r="64" spans="1:24" ht="30" x14ac:dyDescent="0.25">
      <c r="A64" s="29"/>
      <c r="B64" s="29">
        <v>36</v>
      </c>
      <c r="C64" s="34" t="s">
        <v>433</v>
      </c>
      <c r="D64" s="84">
        <f t="shared" si="9"/>
        <v>10127</v>
      </c>
      <c r="E64" s="84">
        <v>10127</v>
      </c>
      <c r="F64" s="84">
        <v>9620</v>
      </c>
      <c r="G64" s="85">
        <v>7.86</v>
      </c>
      <c r="H64" s="86">
        <v>1</v>
      </c>
      <c r="I64" s="86"/>
      <c r="J64" s="84">
        <v>1.4</v>
      </c>
      <c r="K64" s="84">
        <v>1.68</v>
      </c>
      <c r="L64" s="84">
        <v>2.23</v>
      </c>
      <c r="M64" s="84">
        <v>2.39</v>
      </c>
      <c r="N64" s="84">
        <v>2.57</v>
      </c>
      <c r="O64" s="87"/>
      <c r="P64" s="48">
        <f t="shared" si="3"/>
        <v>0</v>
      </c>
      <c r="Q64" s="87"/>
      <c r="R64" s="48">
        <f t="shared" si="70"/>
        <v>0</v>
      </c>
      <c r="S64" s="87"/>
      <c r="T64" s="48">
        <f t="shared" si="66"/>
        <v>0</v>
      </c>
      <c r="U64" s="87"/>
      <c r="V64" s="48">
        <f t="shared" si="67"/>
        <v>0</v>
      </c>
      <c r="W64" s="88">
        <f t="shared" si="68"/>
        <v>0</v>
      </c>
      <c r="X64" s="88">
        <f t="shared" si="69"/>
        <v>0</v>
      </c>
    </row>
    <row r="65" spans="1:24" s="24" customFormat="1" x14ac:dyDescent="0.25">
      <c r="A65" s="80">
        <v>16</v>
      </c>
      <c r="B65" s="80"/>
      <c r="C65" s="100" t="s">
        <v>25</v>
      </c>
      <c r="D65" s="98">
        <f t="shared" si="9"/>
        <v>10127</v>
      </c>
      <c r="E65" s="98">
        <v>10127</v>
      </c>
      <c r="F65" s="98">
        <v>9620</v>
      </c>
      <c r="G65" s="89"/>
      <c r="H65" s="90"/>
      <c r="I65" s="90"/>
      <c r="J65" s="99"/>
      <c r="K65" s="99"/>
      <c r="L65" s="99"/>
      <c r="M65" s="99"/>
      <c r="N65" s="98">
        <v>2.57</v>
      </c>
      <c r="O65" s="91">
        <f t="shared" ref="O65:R65" si="71">SUM(O66:O67)</f>
        <v>0</v>
      </c>
      <c r="P65" s="91">
        <f t="shared" si="71"/>
        <v>0</v>
      </c>
      <c r="Q65" s="91">
        <f t="shared" si="71"/>
        <v>0</v>
      </c>
      <c r="R65" s="91">
        <f t="shared" si="71"/>
        <v>0</v>
      </c>
      <c r="S65" s="91">
        <f t="shared" ref="S65:X65" si="72">SUM(S66:S67)</f>
        <v>20</v>
      </c>
      <c r="T65" s="91">
        <f t="shared" si="72"/>
        <v>303838.08000000002</v>
      </c>
      <c r="U65" s="91">
        <f t="shared" si="72"/>
        <v>40</v>
      </c>
      <c r="V65" s="91">
        <f t="shared" si="72"/>
        <v>506396.8</v>
      </c>
      <c r="W65" s="91">
        <f t="shared" si="72"/>
        <v>60</v>
      </c>
      <c r="X65" s="91">
        <f t="shared" si="72"/>
        <v>810234.88</v>
      </c>
    </row>
    <row r="66" spans="1:24" ht="45" x14ac:dyDescent="0.25">
      <c r="A66" s="29"/>
      <c r="B66" s="29">
        <v>37</v>
      </c>
      <c r="C66" s="73" t="s">
        <v>76</v>
      </c>
      <c r="D66" s="84">
        <f t="shared" si="9"/>
        <v>10127</v>
      </c>
      <c r="E66" s="84">
        <v>10127</v>
      </c>
      <c r="F66" s="84">
        <v>9620</v>
      </c>
      <c r="G66" s="85">
        <v>0.94</v>
      </c>
      <c r="H66" s="86">
        <v>1</v>
      </c>
      <c r="I66" s="86"/>
      <c r="J66" s="84">
        <v>1.4</v>
      </c>
      <c r="K66" s="84">
        <v>1.68</v>
      </c>
      <c r="L66" s="84">
        <v>2.23</v>
      </c>
      <c r="M66" s="84">
        <v>2.39</v>
      </c>
      <c r="N66" s="84">
        <v>2.57</v>
      </c>
      <c r="O66" s="87"/>
      <c r="P66" s="48">
        <f t="shared" si="3"/>
        <v>0</v>
      </c>
      <c r="Q66" s="87"/>
      <c r="R66" s="48">
        <f t="shared" ref="R66:R67" si="73">(Q66*$F66*$G66*$H66*$J66*R$13)</f>
        <v>0</v>
      </c>
      <c r="S66" s="87">
        <v>20</v>
      </c>
      <c r="T66" s="48">
        <f t="shared" ref="T66:T67" si="74">(S66*$F66*$G66*$H66*$K66*T$13)</f>
        <v>303838.08000000002</v>
      </c>
      <c r="U66" s="87">
        <v>40</v>
      </c>
      <c r="V66" s="48">
        <f t="shared" ref="V66:V67" si="75">(U66*$F66*$G66*$H66*$J66*V$13)</f>
        <v>506396.8</v>
      </c>
      <c r="W66" s="88">
        <f t="shared" ref="W66:W67" si="76">SUM(O66,Q66,S66,U66)</f>
        <v>60</v>
      </c>
      <c r="X66" s="88">
        <f t="shared" ref="X66:X67" si="77">SUM(P66,R66,T66,V66)</f>
        <v>810234.88</v>
      </c>
    </row>
    <row r="67" spans="1:24" x14ac:dyDescent="0.25">
      <c r="A67" s="29"/>
      <c r="B67" s="29">
        <v>38</v>
      </c>
      <c r="C67" s="34" t="s">
        <v>434</v>
      </c>
      <c r="D67" s="84">
        <f t="shared" si="9"/>
        <v>10127</v>
      </c>
      <c r="E67" s="84">
        <v>10127</v>
      </c>
      <c r="F67" s="84">
        <v>9620</v>
      </c>
      <c r="G67" s="85">
        <v>2.57</v>
      </c>
      <c r="H67" s="86">
        <v>1</v>
      </c>
      <c r="I67" s="86"/>
      <c r="J67" s="84">
        <v>1.4</v>
      </c>
      <c r="K67" s="84">
        <v>1.68</v>
      </c>
      <c r="L67" s="84">
        <v>2.23</v>
      </c>
      <c r="M67" s="84">
        <v>2.39</v>
      </c>
      <c r="N67" s="84">
        <v>2.57</v>
      </c>
      <c r="O67" s="87"/>
      <c r="P67" s="48">
        <f t="shared" si="3"/>
        <v>0</v>
      </c>
      <c r="Q67" s="87"/>
      <c r="R67" s="48">
        <f t="shared" si="73"/>
        <v>0</v>
      </c>
      <c r="S67" s="87"/>
      <c r="T67" s="48">
        <f t="shared" si="74"/>
        <v>0</v>
      </c>
      <c r="U67" s="87"/>
      <c r="V67" s="48">
        <f t="shared" si="75"/>
        <v>0</v>
      </c>
      <c r="W67" s="88">
        <f t="shared" si="76"/>
        <v>0</v>
      </c>
      <c r="X67" s="88">
        <f t="shared" si="77"/>
        <v>0</v>
      </c>
    </row>
    <row r="68" spans="1:24" s="24" customFormat="1" x14ac:dyDescent="0.25">
      <c r="A68" s="80">
        <v>17</v>
      </c>
      <c r="B68" s="80"/>
      <c r="C68" s="81" t="s">
        <v>26</v>
      </c>
      <c r="D68" s="98">
        <f t="shared" si="9"/>
        <v>10127</v>
      </c>
      <c r="E68" s="98">
        <v>10127</v>
      </c>
      <c r="F68" s="98">
        <v>9620</v>
      </c>
      <c r="G68" s="89"/>
      <c r="H68" s="90"/>
      <c r="I68" s="90"/>
      <c r="J68" s="99"/>
      <c r="K68" s="99"/>
      <c r="L68" s="99"/>
      <c r="M68" s="99"/>
      <c r="N68" s="98">
        <v>2.57</v>
      </c>
      <c r="O68" s="91">
        <f t="shared" ref="O68:R68" si="78">SUM(O69)</f>
        <v>0</v>
      </c>
      <c r="P68" s="91">
        <f t="shared" si="78"/>
        <v>0</v>
      </c>
      <c r="Q68" s="91">
        <f t="shared" si="78"/>
        <v>0</v>
      </c>
      <c r="R68" s="91">
        <f t="shared" si="78"/>
        <v>0</v>
      </c>
      <c r="S68" s="91">
        <f t="shared" ref="S68:X68" si="79">SUM(S69)</f>
        <v>0</v>
      </c>
      <c r="T68" s="91">
        <f t="shared" si="79"/>
        <v>0</v>
      </c>
      <c r="U68" s="91">
        <f t="shared" si="79"/>
        <v>0</v>
      </c>
      <c r="V68" s="91">
        <f t="shared" si="79"/>
        <v>0</v>
      </c>
      <c r="W68" s="91">
        <f t="shared" si="79"/>
        <v>0</v>
      </c>
      <c r="X68" s="91">
        <f t="shared" si="79"/>
        <v>0</v>
      </c>
    </row>
    <row r="69" spans="1:24" ht="30" x14ac:dyDescent="0.25">
      <c r="A69" s="29"/>
      <c r="B69" s="29">
        <v>39</v>
      </c>
      <c r="C69" s="73" t="s">
        <v>435</v>
      </c>
      <c r="D69" s="84">
        <f t="shared" si="9"/>
        <v>10127</v>
      </c>
      <c r="E69" s="84">
        <v>10127</v>
      </c>
      <c r="F69" s="84">
        <v>9620</v>
      </c>
      <c r="G69" s="85">
        <v>1.79</v>
      </c>
      <c r="H69" s="86">
        <v>1</v>
      </c>
      <c r="I69" s="86"/>
      <c r="J69" s="84">
        <v>1.4</v>
      </c>
      <c r="K69" s="84">
        <v>1.68</v>
      </c>
      <c r="L69" s="84">
        <v>2.23</v>
      </c>
      <c r="M69" s="84">
        <v>2.39</v>
      </c>
      <c r="N69" s="84">
        <v>2.57</v>
      </c>
      <c r="O69" s="87"/>
      <c r="P69" s="48">
        <f t="shared" si="3"/>
        <v>0</v>
      </c>
      <c r="Q69" s="87"/>
      <c r="R69" s="48">
        <f>(Q69*$F69*$G69*$H69*$J69*R$13)</f>
        <v>0</v>
      </c>
      <c r="S69" s="87"/>
      <c r="T69" s="48">
        <f>(S69*$F69*$G69*$H69*$K69*T$13)</f>
        <v>0</v>
      </c>
      <c r="U69" s="87"/>
      <c r="V69" s="48">
        <f>(U69*$F69*$G69*$H69*$J69*V$13)</f>
        <v>0</v>
      </c>
      <c r="W69" s="88">
        <f>SUM(O69,Q69,S69,U69)</f>
        <v>0</v>
      </c>
      <c r="X69" s="88">
        <f>SUM(P69,R69,T69,V69)</f>
        <v>0</v>
      </c>
    </row>
    <row r="70" spans="1:24" s="24" customFormat="1" x14ac:dyDescent="0.25">
      <c r="A70" s="80">
        <v>18</v>
      </c>
      <c r="B70" s="80"/>
      <c r="C70" s="81" t="s">
        <v>228</v>
      </c>
      <c r="D70" s="98">
        <f>D69</f>
        <v>10127</v>
      </c>
      <c r="E70" s="98">
        <v>10127</v>
      </c>
      <c r="F70" s="98">
        <v>9620</v>
      </c>
      <c r="G70" s="89"/>
      <c r="H70" s="90"/>
      <c r="I70" s="90"/>
      <c r="J70" s="99"/>
      <c r="K70" s="99"/>
      <c r="L70" s="99"/>
      <c r="M70" s="99"/>
      <c r="N70" s="98">
        <v>2.57</v>
      </c>
      <c r="O70" s="91">
        <f t="shared" ref="O70:R70" si="80">SUM(O71:O74)</f>
        <v>0</v>
      </c>
      <c r="P70" s="91">
        <f t="shared" si="80"/>
        <v>0</v>
      </c>
      <c r="Q70" s="91">
        <f t="shared" si="80"/>
        <v>0</v>
      </c>
      <c r="R70" s="91">
        <f t="shared" si="80"/>
        <v>0</v>
      </c>
      <c r="S70" s="91">
        <f t="shared" ref="S70:X70" si="81">SUM(S71:S74)</f>
        <v>0</v>
      </c>
      <c r="T70" s="91">
        <f t="shared" si="81"/>
        <v>0</v>
      </c>
      <c r="U70" s="91">
        <f t="shared" si="81"/>
        <v>0</v>
      </c>
      <c r="V70" s="91">
        <f t="shared" si="81"/>
        <v>0</v>
      </c>
      <c r="W70" s="91">
        <f t="shared" si="81"/>
        <v>0</v>
      </c>
      <c r="X70" s="91">
        <f t="shared" si="81"/>
        <v>0</v>
      </c>
    </row>
    <row r="71" spans="1:24" ht="30" x14ac:dyDescent="0.25">
      <c r="A71" s="29"/>
      <c r="B71" s="29">
        <v>40</v>
      </c>
      <c r="C71" s="34" t="s">
        <v>436</v>
      </c>
      <c r="D71" s="84">
        <f t="shared" si="9"/>
        <v>10127</v>
      </c>
      <c r="E71" s="84">
        <v>10127</v>
      </c>
      <c r="F71" s="84">
        <v>9620</v>
      </c>
      <c r="G71" s="85">
        <v>1.6</v>
      </c>
      <c r="H71" s="86">
        <v>1</v>
      </c>
      <c r="I71" s="86"/>
      <c r="J71" s="84">
        <v>1.4</v>
      </c>
      <c r="K71" s="84">
        <v>1.68</v>
      </c>
      <c r="L71" s="84">
        <v>2.23</v>
      </c>
      <c r="M71" s="84">
        <v>2.39</v>
      </c>
      <c r="N71" s="84">
        <v>2.57</v>
      </c>
      <c r="O71" s="87"/>
      <c r="P71" s="48">
        <f t="shared" si="3"/>
        <v>0</v>
      </c>
      <c r="Q71" s="87"/>
      <c r="R71" s="48">
        <f t="shared" ref="R71:R74" si="82">(Q71*$F71*$G71*$H71*$J71*R$13)</f>
        <v>0</v>
      </c>
      <c r="S71" s="87"/>
      <c r="T71" s="48">
        <f t="shared" ref="T71:T74" si="83">(S71*$F71*$G71*$H71*$K71*T$13)</f>
        <v>0</v>
      </c>
      <c r="U71" s="87"/>
      <c r="V71" s="48">
        <f t="shared" ref="V71:V74" si="84">(U71*$F71*$G71*$H71*$J71*V$13)</f>
        <v>0</v>
      </c>
      <c r="W71" s="88">
        <f t="shared" ref="W71:W74" si="85">SUM(O71,Q71,S71,U71)</f>
        <v>0</v>
      </c>
      <c r="X71" s="88">
        <f t="shared" ref="X71:X74" si="86">SUM(P71,R71,T71,V71)</f>
        <v>0</v>
      </c>
    </row>
    <row r="72" spans="1:24" ht="30" x14ac:dyDescent="0.25">
      <c r="A72" s="29"/>
      <c r="B72" s="29">
        <v>41</v>
      </c>
      <c r="C72" s="34" t="s">
        <v>437</v>
      </c>
      <c r="D72" s="84">
        <f t="shared" si="9"/>
        <v>10127</v>
      </c>
      <c r="E72" s="84">
        <v>10127</v>
      </c>
      <c r="F72" s="84">
        <v>9620</v>
      </c>
      <c r="G72" s="85">
        <v>3.25</v>
      </c>
      <c r="H72" s="86">
        <v>1</v>
      </c>
      <c r="I72" s="86"/>
      <c r="J72" s="84">
        <v>1.4</v>
      </c>
      <c r="K72" s="84">
        <v>1.68</v>
      </c>
      <c r="L72" s="84">
        <v>2.23</v>
      </c>
      <c r="M72" s="84">
        <v>2.39</v>
      </c>
      <c r="N72" s="84">
        <v>2.57</v>
      </c>
      <c r="O72" s="87"/>
      <c r="P72" s="48">
        <f t="shared" si="3"/>
        <v>0</v>
      </c>
      <c r="Q72" s="87"/>
      <c r="R72" s="48">
        <f t="shared" si="82"/>
        <v>0</v>
      </c>
      <c r="S72" s="87"/>
      <c r="T72" s="48">
        <f t="shared" si="83"/>
        <v>0</v>
      </c>
      <c r="U72" s="87"/>
      <c r="V72" s="48">
        <f t="shared" si="84"/>
        <v>0</v>
      </c>
      <c r="W72" s="88">
        <f t="shared" si="85"/>
        <v>0</v>
      </c>
      <c r="X72" s="88">
        <f t="shared" si="86"/>
        <v>0</v>
      </c>
    </row>
    <row r="73" spans="1:24" ht="30" x14ac:dyDescent="0.25">
      <c r="A73" s="29"/>
      <c r="B73" s="29">
        <v>42</v>
      </c>
      <c r="C73" s="73" t="s">
        <v>438</v>
      </c>
      <c r="D73" s="84">
        <f t="shared" si="9"/>
        <v>10127</v>
      </c>
      <c r="E73" s="84">
        <v>10127</v>
      </c>
      <c r="F73" s="84">
        <v>9620</v>
      </c>
      <c r="G73" s="85">
        <v>3.18</v>
      </c>
      <c r="H73" s="86">
        <v>1</v>
      </c>
      <c r="I73" s="86"/>
      <c r="J73" s="84">
        <v>1.4</v>
      </c>
      <c r="K73" s="84">
        <v>1.68</v>
      </c>
      <c r="L73" s="84">
        <v>2.23</v>
      </c>
      <c r="M73" s="84">
        <v>2.39</v>
      </c>
      <c r="N73" s="84">
        <v>2.57</v>
      </c>
      <c r="O73" s="87"/>
      <c r="P73" s="48">
        <f t="shared" si="3"/>
        <v>0</v>
      </c>
      <c r="Q73" s="87"/>
      <c r="R73" s="48">
        <f t="shared" si="82"/>
        <v>0</v>
      </c>
      <c r="S73" s="87"/>
      <c r="T73" s="48">
        <f t="shared" si="83"/>
        <v>0</v>
      </c>
      <c r="U73" s="87"/>
      <c r="V73" s="48">
        <f t="shared" si="84"/>
        <v>0</v>
      </c>
      <c r="W73" s="88">
        <f t="shared" si="85"/>
        <v>0</v>
      </c>
      <c r="X73" s="88">
        <f t="shared" si="86"/>
        <v>0</v>
      </c>
    </row>
    <row r="74" spans="1:24" x14ac:dyDescent="0.25">
      <c r="A74" s="29"/>
      <c r="B74" s="29">
        <v>43</v>
      </c>
      <c r="C74" s="73" t="s">
        <v>77</v>
      </c>
      <c r="D74" s="84">
        <f t="shared" si="9"/>
        <v>10127</v>
      </c>
      <c r="E74" s="84">
        <v>10127</v>
      </c>
      <c r="F74" s="84">
        <v>9620</v>
      </c>
      <c r="G74" s="85">
        <v>0.8</v>
      </c>
      <c r="H74" s="86">
        <v>1</v>
      </c>
      <c r="I74" s="86"/>
      <c r="J74" s="84">
        <v>1.4</v>
      </c>
      <c r="K74" s="84">
        <v>1.68</v>
      </c>
      <c r="L74" s="84">
        <v>2.23</v>
      </c>
      <c r="M74" s="84">
        <v>2.39</v>
      </c>
      <c r="N74" s="84">
        <v>2.57</v>
      </c>
      <c r="O74" s="87"/>
      <c r="P74" s="48">
        <f t="shared" si="3"/>
        <v>0</v>
      </c>
      <c r="Q74" s="87"/>
      <c r="R74" s="48">
        <f t="shared" si="82"/>
        <v>0</v>
      </c>
      <c r="S74" s="87"/>
      <c r="T74" s="48">
        <f t="shared" si="83"/>
        <v>0</v>
      </c>
      <c r="U74" s="87"/>
      <c r="V74" s="48">
        <f t="shared" si="84"/>
        <v>0</v>
      </c>
      <c r="W74" s="88">
        <f t="shared" si="85"/>
        <v>0</v>
      </c>
      <c r="X74" s="88">
        <f t="shared" si="86"/>
        <v>0</v>
      </c>
    </row>
    <row r="75" spans="1:24" s="24" customFormat="1" x14ac:dyDescent="0.25">
      <c r="A75" s="80">
        <v>19</v>
      </c>
      <c r="B75" s="80"/>
      <c r="C75" s="81" t="s">
        <v>27</v>
      </c>
      <c r="D75" s="98">
        <f t="shared" si="9"/>
        <v>10127</v>
      </c>
      <c r="E75" s="98">
        <v>10127</v>
      </c>
      <c r="F75" s="98">
        <v>9620</v>
      </c>
      <c r="G75" s="89"/>
      <c r="H75" s="90"/>
      <c r="I75" s="90"/>
      <c r="J75" s="99"/>
      <c r="K75" s="99"/>
      <c r="L75" s="99"/>
      <c r="M75" s="99"/>
      <c r="N75" s="98">
        <v>2.57</v>
      </c>
      <c r="O75" s="91">
        <f t="shared" ref="O75:R75" si="87">SUM(O76:O86)</f>
        <v>0</v>
      </c>
      <c r="P75" s="91">
        <f t="shared" si="87"/>
        <v>0</v>
      </c>
      <c r="Q75" s="91">
        <f t="shared" si="87"/>
        <v>0</v>
      </c>
      <c r="R75" s="91">
        <f t="shared" si="87"/>
        <v>0</v>
      </c>
      <c r="S75" s="91">
        <f t="shared" ref="S75:X75" si="88">SUM(S76:S86)</f>
        <v>0</v>
      </c>
      <c r="T75" s="91">
        <f t="shared" si="88"/>
        <v>0</v>
      </c>
      <c r="U75" s="91">
        <f t="shared" si="88"/>
        <v>0</v>
      </c>
      <c r="V75" s="91">
        <f t="shared" si="88"/>
        <v>0</v>
      </c>
      <c r="W75" s="91">
        <f t="shared" si="88"/>
        <v>0</v>
      </c>
      <c r="X75" s="91">
        <f t="shared" si="88"/>
        <v>0</v>
      </c>
    </row>
    <row r="76" spans="1:24" x14ac:dyDescent="0.25">
      <c r="A76" s="29"/>
      <c r="B76" s="29">
        <v>44</v>
      </c>
      <c r="C76" s="73" t="s">
        <v>257</v>
      </c>
      <c r="D76" s="84">
        <f t="shared" si="9"/>
        <v>10127</v>
      </c>
      <c r="E76" s="84">
        <v>10127</v>
      </c>
      <c r="F76" s="84">
        <v>9620</v>
      </c>
      <c r="G76" s="85">
        <v>3.64</v>
      </c>
      <c r="H76" s="86">
        <v>1</v>
      </c>
      <c r="I76" s="86"/>
      <c r="J76" s="84">
        <v>1.4</v>
      </c>
      <c r="K76" s="84">
        <v>1.68</v>
      </c>
      <c r="L76" s="84">
        <v>2.23</v>
      </c>
      <c r="M76" s="84">
        <v>2.39</v>
      </c>
      <c r="N76" s="84">
        <v>2.57</v>
      </c>
      <c r="O76" s="87"/>
      <c r="P76" s="48">
        <f t="shared" si="3"/>
        <v>0</v>
      </c>
      <c r="Q76" s="87"/>
      <c r="R76" s="48">
        <f t="shared" ref="R76:R86" si="89">(Q76*$F76*$G76*$H76*$J76*R$13)</f>
        <v>0</v>
      </c>
      <c r="S76" s="87"/>
      <c r="T76" s="48">
        <f t="shared" ref="T76:T86" si="90">(S76*$F76*$G76*$H76*$K76*T$13)</f>
        <v>0</v>
      </c>
      <c r="U76" s="87"/>
      <c r="V76" s="48">
        <f t="shared" ref="V76:V86" si="91">(U76*$F76*$G76*$H76*$J76*V$13)</f>
        <v>0</v>
      </c>
      <c r="W76" s="88">
        <f t="shared" ref="W76:W86" si="92">SUM(O76,Q76,S76,U76)</f>
        <v>0</v>
      </c>
      <c r="X76" s="88">
        <f t="shared" ref="X76:X86" si="93">SUM(P76,R76,T76,V76)</f>
        <v>0</v>
      </c>
    </row>
    <row r="77" spans="1:24" x14ac:dyDescent="0.25">
      <c r="A77" s="29"/>
      <c r="B77" s="29">
        <v>45</v>
      </c>
      <c r="C77" s="73" t="s">
        <v>258</v>
      </c>
      <c r="D77" s="84">
        <f t="shared" si="9"/>
        <v>10127</v>
      </c>
      <c r="E77" s="84">
        <v>10127</v>
      </c>
      <c r="F77" s="84">
        <v>9620</v>
      </c>
      <c r="G77" s="85">
        <v>4.0199999999999996</v>
      </c>
      <c r="H77" s="86">
        <v>1</v>
      </c>
      <c r="I77" s="86"/>
      <c r="J77" s="84">
        <v>1.4</v>
      </c>
      <c r="K77" s="84">
        <v>1.68</v>
      </c>
      <c r="L77" s="84">
        <v>2.23</v>
      </c>
      <c r="M77" s="84">
        <v>2.39</v>
      </c>
      <c r="N77" s="84">
        <v>2.57</v>
      </c>
      <c r="O77" s="87"/>
      <c r="P77" s="48">
        <f t="shared" si="3"/>
        <v>0</v>
      </c>
      <c r="Q77" s="87"/>
      <c r="R77" s="48">
        <f t="shared" si="89"/>
        <v>0</v>
      </c>
      <c r="S77" s="87"/>
      <c r="T77" s="48">
        <f t="shared" si="90"/>
        <v>0</v>
      </c>
      <c r="U77" s="87"/>
      <c r="V77" s="48">
        <f t="shared" si="91"/>
        <v>0</v>
      </c>
      <c r="W77" s="88">
        <f t="shared" si="92"/>
        <v>0</v>
      </c>
      <c r="X77" s="88">
        <f t="shared" si="93"/>
        <v>0</v>
      </c>
    </row>
    <row r="78" spans="1:24" x14ac:dyDescent="0.25">
      <c r="A78" s="29"/>
      <c r="B78" s="29">
        <v>46</v>
      </c>
      <c r="C78" s="73" t="s">
        <v>259</v>
      </c>
      <c r="D78" s="84">
        <f t="shared" si="9"/>
        <v>10127</v>
      </c>
      <c r="E78" s="84">
        <v>10127</v>
      </c>
      <c r="F78" s="84">
        <v>9620</v>
      </c>
      <c r="G78" s="85">
        <v>6.42</v>
      </c>
      <c r="H78" s="86">
        <v>1</v>
      </c>
      <c r="I78" s="86"/>
      <c r="J78" s="84">
        <v>1.4</v>
      </c>
      <c r="K78" s="84">
        <v>1.68</v>
      </c>
      <c r="L78" s="84">
        <v>2.23</v>
      </c>
      <c r="M78" s="84">
        <v>2.39</v>
      </c>
      <c r="N78" s="84">
        <v>2.57</v>
      </c>
      <c r="O78" s="87"/>
      <c r="P78" s="48">
        <f t="shared" si="3"/>
        <v>0</v>
      </c>
      <c r="Q78" s="87"/>
      <c r="R78" s="48">
        <f t="shared" si="89"/>
        <v>0</v>
      </c>
      <c r="S78" s="87"/>
      <c r="T78" s="48">
        <f t="shared" si="90"/>
        <v>0</v>
      </c>
      <c r="U78" s="87"/>
      <c r="V78" s="48">
        <f t="shared" si="91"/>
        <v>0</v>
      </c>
      <c r="W78" s="88">
        <f t="shared" si="92"/>
        <v>0</v>
      </c>
      <c r="X78" s="88">
        <f t="shared" si="93"/>
        <v>0</v>
      </c>
    </row>
    <row r="79" spans="1:24" ht="30" x14ac:dyDescent="0.25">
      <c r="A79" s="29"/>
      <c r="B79" s="29">
        <v>47</v>
      </c>
      <c r="C79" s="34" t="s">
        <v>239</v>
      </c>
      <c r="D79" s="84">
        <f t="shared" si="9"/>
        <v>10127</v>
      </c>
      <c r="E79" s="84">
        <v>10127</v>
      </c>
      <c r="F79" s="84">
        <v>9620</v>
      </c>
      <c r="G79" s="85">
        <v>2.35</v>
      </c>
      <c r="H79" s="86">
        <v>1</v>
      </c>
      <c r="I79" s="86"/>
      <c r="J79" s="84">
        <v>1.4</v>
      </c>
      <c r="K79" s="84">
        <v>1.68</v>
      </c>
      <c r="L79" s="84">
        <v>2.23</v>
      </c>
      <c r="M79" s="84">
        <v>2.39</v>
      </c>
      <c r="N79" s="84">
        <v>2.57</v>
      </c>
      <c r="O79" s="87"/>
      <c r="P79" s="48">
        <f t="shared" si="3"/>
        <v>0</v>
      </c>
      <c r="Q79" s="87"/>
      <c r="R79" s="48">
        <f t="shared" si="89"/>
        <v>0</v>
      </c>
      <c r="S79" s="87"/>
      <c r="T79" s="48">
        <f t="shared" si="90"/>
        <v>0</v>
      </c>
      <c r="U79" s="87"/>
      <c r="V79" s="48">
        <f t="shared" si="91"/>
        <v>0</v>
      </c>
      <c r="W79" s="88">
        <f t="shared" si="92"/>
        <v>0</v>
      </c>
      <c r="X79" s="88">
        <f t="shared" si="93"/>
        <v>0</v>
      </c>
    </row>
    <row r="80" spans="1:24" ht="30" x14ac:dyDescent="0.25">
      <c r="A80" s="29"/>
      <c r="B80" s="29">
        <v>48</v>
      </c>
      <c r="C80" s="34" t="s">
        <v>240</v>
      </c>
      <c r="D80" s="84">
        <f t="shared" si="9"/>
        <v>10127</v>
      </c>
      <c r="E80" s="84">
        <v>10127</v>
      </c>
      <c r="F80" s="84">
        <v>9620</v>
      </c>
      <c r="G80" s="85">
        <v>2.48</v>
      </c>
      <c r="H80" s="86">
        <v>1</v>
      </c>
      <c r="I80" s="86"/>
      <c r="J80" s="84">
        <v>1.4</v>
      </c>
      <c r="K80" s="84">
        <v>1.68</v>
      </c>
      <c r="L80" s="84">
        <v>2.23</v>
      </c>
      <c r="M80" s="84">
        <v>2.39</v>
      </c>
      <c r="N80" s="84">
        <v>2.57</v>
      </c>
      <c r="O80" s="87"/>
      <c r="P80" s="48">
        <f t="shared" si="3"/>
        <v>0</v>
      </c>
      <c r="Q80" s="87"/>
      <c r="R80" s="48">
        <f t="shared" si="89"/>
        <v>0</v>
      </c>
      <c r="S80" s="87"/>
      <c r="T80" s="48">
        <f t="shared" si="90"/>
        <v>0</v>
      </c>
      <c r="U80" s="87"/>
      <c r="V80" s="48">
        <f t="shared" si="91"/>
        <v>0</v>
      </c>
      <c r="W80" s="88">
        <f t="shared" si="92"/>
        <v>0</v>
      </c>
      <c r="X80" s="88">
        <f t="shared" si="93"/>
        <v>0</v>
      </c>
    </row>
    <row r="81" spans="1:24" ht="45" x14ac:dyDescent="0.25">
      <c r="A81" s="29"/>
      <c r="B81" s="29">
        <v>49</v>
      </c>
      <c r="C81" s="34" t="s">
        <v>28</v>
      </c>
      <c r="D81" s="84">
        <f t="shared" si="9"/>
        <v>10127</v>
      </c>
      <c r="E81" s="84">
        <v>10127</v>
      </c>
      <c r="F81" s="84">
        <v>9620</v>
      </c>
      <c r="G81" s="85">
        <v>0.5</v>
      </c>
      <c r="H81" s="86">
        <v>1</v>
      </c>
      <c r="I81" s="86"/>
      <c r="J81" s="84">
        <v>1.4</v>
      </c>
      <c r="K81" s="84">
        <v>1.68</v>
      </c>
      <c r="L81" s="84">
        <v>2.23</v>
      </c>
      <c r="M81" s="84">
        <v>2.39</v>
      </c>
      <c r="N81" s="84">
        <v>2.57</v>
      </c>
      <c r="O81" s="87"/>
      <c r="P81" s="48">
        <f t="shared" ref="P81:P86" si="94">(O81*$F81*$G81*$H81*$J81*P$13)</f>
        <v>0</v>
      </c>
      <c r="Q81" s="87"/>
      <c r="R81" s="48">
        <f t="shared" si="89"/>
        <v>0</v>
      </c>
      <c r="S81" s="87"/>
      <c r="T81" s="48">
        <f t="shared" si="90"/>
        <v>0</v>
      </c>
      <c r="U81" s="87"/>
      <c r="V81" s="48">
        <f t="shared" si="91"/>
        <v>0</v>
      </c>
      <c r="W81" s="88">
        <f t="shared" si="92"/>
        <v>0</v>
      </c>
      <c r="X81" s="88">
        <f t="shared" si="93"/>
        <v>0</v>
      </c>
    </row>
    <row r="82" spans="1:24" ht="30" x14ac:dyDescent="0.25">
      <c r="A82" s="29"/>
      <c r="B82" s="29">
        <v>50</v>
      </c>
      <c r="C82" s="73" t="s">
        <v>252</v>
      </c>
      <c r="D82" s="84">
        <f t="shared" si="9"/>
        <v>10127</v>
      </c>
      <c r="E82" s="84">
        <v>10127</v>
      </c>
      <c r="F82" s="84">
        <v>9620</v>
      </c>
      <c r="G82" s="85">
        <v>7.77</v>
      </c>
      <c r="H82" s="86">
        <v>1</v>
      </c>
      <c r="I82" s="86"/>
      <c r="J82" s="84">
        <v>1.4</v>
      </c>
      <c r="K82" s="84">
        <v>1.68</v>
      </c>
      <c r="L82" s="84">
        <v>2.23</v>
      </c>
      <c r="M82" s="84">
        <v>2.39</v>
      </c>
      <c r="N82" s="84">
        <v>2.57</v>
      </c>
      <c r="O82" s="87"/>
      <c r="P82" s="48">
        <f t="shared" si="94"/>
        <v>0</v>
      </c>
      <c r="Q82" s="87"/>
      <c r="R82" s="48">
        <f t="shared" si="89"/>
        <v>0</v>
      </c>
      <c r="S82" s="87"/>
      <c r="T82" s="48">
        <f t="shared" si="90"/>
        <v>0</v>
      </c>
      <c r="U82" s="87"/>
      <c r="V82" s="48">
        <f t="shared" si="91"/>
        <v>0</v>
      </c>
      <c r="W82" s="88">
        <f t="shared" si="92"/>
        <v>0</v>
      </c>
      <c r="X82" s="88">
        <f t="shared" si="93"/>
        <v>0</v>
      </c>
    </row>
    <row r="83" spans="1:24" ht="30" x14ac:dyDescent="0.25">
      <c r="A83" s="29"/>
      <c r="B83" s="29">
        <v>51</v>
      </c>
      <c r="C83" s="73" t="s">
        <v>439</v>
      </c>
      <c r="D83" s="84">
        <f t="shared" ref="D83:D146" si="95">D82</f>
        <v>10127</v>
      </c>
      <c r="E83" s="84">
        <v>10127</v>
      </c>
      <c r="F83" s="84">
        <v>9620</v>
      </c>
      <c r="G83" s="85">
        <v>6.3</v>
      </c>
      <c r="H83" s="86">
        <v>1</v>
      </c>
      <c r="I83" s="86"/>
      <c r="J83" s="84">
        <v>1.4</v>
      </c>
      <c r="K83" s="84">
        <v>1.68</v>
      </c>
      <c r="L83" s="84">
        <v>2.23</v>
      </c>
      <c r="M83" s="84">
        <v>2.39</v>
      </c>
      <c r="N83" s="84">
        <v>2.57</v>
      </c>
      <c r="O83" s="87"/>
      <c r="P83" s="48">
        <f t="shared" si="94"/>
        <v>0</v>
      </c>
      <c r="Q83" s="87"/>
      <c r="R83" s="48">
        <f t="shared" si="89"/>
        <v>0</v>
      </c>
      <c r="S83" s="87"/>
      <c r="T83" s="48">
        <f t="shared" si="90"/>
        <v>0</v>
      </c>
      <c r="U83" s="87"/>
      <c r="V83" s="48">
        <f t="shared" si="91"/>
        <v>0</v>
      </c>
      <c r="W83" s="88">
        <f t="shared" si="92"/>
        <v>0</v>
      </c>
      <c r="X83" s="88">
        <f t="shared" si="93"/>
        <v>0</v>
      </c>
    </row>
    <row r="84" spans="1:24" ht="45" x14ac:dyDescent="0.25">
      <c r="A84" s="29"/>
      <c r="B84" s="29">
        <v>52</v>
      </c>
      <c r="C84" s="34" t="s">
        <v>440</v>
      </c>
      <c r="D84" s="84">
        <f t="shared" si="95"/>
        <v>10127</v>
      </c>
      <c r="E84" s="84">
        <v>10127</v>
      </c>
      <c r="F84" s="84">
        <v>9620</v>
      </c>
      <c r="G84" s="85">
        <v>3.73</v>
      </c>
      <c r="H84" s="86">
        <v>1</v>
      </c>
      <c r="I84" s="86"/>
      <c r="J84" s="84">
        <v>1.4</v>
      </c>
      <c r="K84" s="84">
        <v>1.68</v>
      </c>
      <c r="L84" s="84">
        <v>2.23</v>
      </c>
      <c r="M84" s="84">
        <v>2.39</v>
      </c>
      <c r="N84" s="84">
        <v>2.57</v>
      </c>
      <c r="O84" s="87"/>
      <c r="P84" s="48">
        <f t="shared" si="94"/>
        <v>0</v>
      </c>
      <c r="Q84" s="87"/>
      <c r="R84" s="48">
        <f t="shared" si="89"/>
        <v>0</v>
      </c>
      <c r="S84" s="87"/>
      <c r="T84" s="48">
        <f t="shared" si="90"/>
        <v>0</v>
      </c>
      <c r="U84" s="87"/>
      <c r="V84" s="48">
        <f t="shared" si="91"/>
        <v>0</v>
      </c>
      <c r="W84" s="88">
        <f t="shared" si="92"/>
        <v>0</v>
      </c>
      <c r="X84" s="88">
        <f t="shared" si="93"/>
        <v>0</v>
      </c>
    </row>
    <row r="85" spans="1:24" ht="45" x14ac:dyDescent="0.25">
      <c r="A85" s="29"/>
      <c r="B85" s="29">
        <v>53</v>
      </c>
      <c r="C85" s="34" t="s">
        <v>441</v>
      </c>
      <c r="D85" s="84">
        <f t="shared" si="95"/>
        <v>10127</v>
      </c>
      <c r="E85" s="84">
        <v>10127</v>
      </c>
      <c r="F85" s="84">
        <v>9620</v>
      </c>
      <c r="G85" s="85">
        <v>5.0999999999999996</v>
      </c>
      <c r="H85" s="86">
        <v>1</v>
      </c>
      <c r="I85" s="86"/>
      <c r="J85" s="84">
        <v>1.4</v>
      </c>
      <c r="K85" s="84">
        <v>1.68</v>
      </c>
      <c r="L85" s="84">
        <v>2.23</v>
      </c>
      <c r="M85" s="84">
        <v>2.39</v>
      </c>
      <c r="N85" s="84">
        <v>2.57</v>
      </c>
      <c r="O85" s="87"/>
      <c r="P85" s="48">
        <f t="shared" si="94"/>
        <v>0</v>
      </c>
      <c r="Q85" s="87"/>
      <c r="R85" s="48">
        <f t="shared" si="89"/>
        <v>0</v>
      </c>
      <c r="S85" s="87"/>
      <c r="T85" s="48">
        <f t="shared" si="90"/>
        <v>0</v>
      </c>
      <c r="U85" s="87"/>
      <c r="V85" s="48">
        <f t="shared" si="91"/>
        <v>0</v>
      </c>
      <c r="W85" s="88">
        <f t="shared" si="92"/>
        <v>0</v>
      </c>
      <c r="X85" s="88">
        <f t="shared" si="93"/>
        <v>0</v>
      </c>
    </row>
    <row r="86" spans="1:24" ht="61.5" customHeight="1" x14ac:dyDescent="0.25">
      <c r="A86" s="29"/>
      <c r="B86" s="29">
        <v>54</v>
      </c>
      <c r="C86" s="73" t="s">
        <v>256</v>
      </c>
      <c r="D86" s="84">
        <f t="shared" si="95"/>
        <v>10127</v>
      </c>
      <c r="E86" s="84">
        <v>10127</v>
      </c>
      <c r="F86" s="84">
        <v>9620</v>
      </c>
      <c r="G86" s="85">
        <v>14.41</v>
      </c>
      <c r="H86" s="86">
        <v>1</v>
      </c>
      <c r="I86" s="86"/>
      <c r="J86" s="84">
        <v>1.4</v>
      </c>
      <c r="K86" s="84">
        <v>1.68</v>
      </c>
      <c r="L86" s="84">
        <v>2.23</v>
      </c>
      <c r="M86" s="84">
        <v>2.39</v>
      </c>
      <c r="N86" s="84">
        <v>2.57</v>
      </c>
      <c r="O86" s="87"/>
      <c r="P86" s="48">
        <f t="shared" si="94"/>
        <v>0</v>
      </c>
      <c r="Q86" s="87"/>
      <c r="R86" s="48">
        <f t="shared" si="89"/>
        <v>0</v>
      </c>
      <c r="S86" s="87"/>
      <c r="T86" s="48">
        <f t="shared" si="90"/>
        <v>0</v>
      </c>
      <c r="U86" s="87"/>
      <c r="V86" s="48">
        <f t="shared" si="91"/>
        <v>0</v>
      </c>
      <c r="W86" s="88">
        <f t="shared" si="92"/>
        <v>0</v>
      </c>
      <c r="X86" s="88">
        <f t="shared" si="93"/>
        <v>0</v>
      </c>
    </row>
    <row r="87" spans="1:24" s="24" customFormat="1" x14ac:dyDescent="0.25">
      <c r="A87" s="80">
        <v>20</v>
      </c>
      <c r="B87" s="80"/>
      <c r="C87" s="81" t="s">
        <v>29</v>
      </c>
      <c r="D87" s="98">
        <f t="shared" si="95"/>
        <v>10127</v>
      </c>
      <c r="E87" s="98">
        <v>10127</v>
      </c>
      <c r="F87" s="98">
        <v>9620</v>
      </c>
      <c r="G87" s="89"/>
      <c r="H87" s="90"/>
      <c r="I87" s="90"/>
      <c r="J87" s="99"/>
      <c r="K87" s="99"/>
      <c r="L87" s="99"/>
      <c r="M87" s="99"/>
      <c r="N87" s="98">
        <v>2.57</v>
      </c>
      <c r="O87" s="91">
        <f t="shared" ref="O87:R87" si="96">SUM(O88:O93)</f>
        <v>0</v>
      </c>
      <c r="P87" s="91">
        <f t="shared" si="96"/>
        <v>0</v>
      </c>
      <c r="Q87" s="91">
        <f t="shared" si="96"/>
        <v>0</v>
      </c>
      <c r="R87" s="91">
        <f t="shared" si="96"/>
        <v>0</v>
      </c>
      <c r="S87" s="91">
        <f t="shared" ref="S87:X87" si="97">SUM(S88:S93)</f>
        <v>0</v>
      </c>
      <c r="T87" s="91">
        <f t="shared" si="97"/>
        <v>0</v>
      </c>
      <c r="U87" s="91">
        <f t="shared" si="97"/>
        <v>0</v>
      </c>
      <c r="V87" s="91">
        <f t="shared" si="97"/>
        <v>0</v>
      </c>
      <c r="W87" s="91">
        <f t="shared" si="97"/>
        <v>0</v>
      </c>
      <c r="X87" s="91">
        <f t="shared" si="97"/>
        <v>0</v>
      </c>
    </row>
    <row r="88" spans="1:24" ht="29.25" customHeight="1" x14ac:dyDescent="0.25">
      <c r="A88" s="29"/>
      <c r="B88" s="29">
        <v>55</v>
      </c>
      <c r="C88" s="73" t="s">
        <v>442</v>
      </c>
      <c r="D88" s="84">
        <f t="shared" si="95"/>
        <v>10127</v>
      </c>
      <c r="E88" s="84">
        <v>10127</v>
      </c>
      <c r="F88" s="84">
        <v>9620</v>
      </c>
      <c r="G88" s="85">
        <v>0.74</v>
      </c>
      <c r="H88" s="86">
        <v>1</v>
      </c>
      <c r="I88" s="86"/>
      <c r="J88" s="84">
        <v>1.4</v>
      </c>
      <c r="K88" s="84">
        <v>1.68</v>
      </c>
      <c r="L88" s="84">
        <v>2.23</v>
      </c>
      <c r="M88" s="84">
        <v>2.39</v>
      </c>
      <c r="N88" s="84">
        <v>2.57</v>
      </c>
      <c r="O88" s="87"/>
      <c r="P88" s="48">
        <f t="shared" ref="P88:P93" si="98">(O88*$F88*$G88*$H88*$J88*P$13)</f>
        <v>0</v>
      </c>
      <c r="Q88" s="87"/>
      <c r="R88" s="48">
        <f t="shared" ref="R88:R93" si="99">(Q88*$F88*$G88*$H88*$J88*R$13)</f>
        <v>0</v>
      </c>
      <c r="S88" s="87"/>
      <c r="T88" s="48">
        <f t="shared" ref="T88:T93" si="100">(S88*$F88*$G88*$H88*$K88*T$13)</f>
        <v>0</v>
      </c>
      <c r="U88" s="87"/>
      <c r="V88" s="48">
        <f t="shared" ref="V88:V93" si="101">(U88*$F88*$G88*$H88*$J88*V$13)</f>
        <v>0</v>
      </c>
      <c r="W88" s="88">
        <f t="shared" ref="W88:W93" si="102">SUM(O88,Q88,S88,U88)</f>
        <v>0</v>
      </c>
      <c r="X88" s="88">
        <f t="shared" ref="X88:X93" si="103">SUM(P88,R88,T88,V88)</f>
        <v>0</v>
      </c>
    </row>
    <row r="89" spans="1:24" ht="30" x14ac:dyDescent="0.25">
      <c r="A89" s="29"/>
      <c r="B89" s="29">
        <v>56</v>
      </c>
      <c r="C89" s="73" t="s">
        <v>263</v>
      </c>
      <c r="D89" s="84">
        <f t="shared" si="95"/>
        <v>10127</v>
      </c>
      <c r="E89" s="84">
        <v>10127</v>
      </c>
      <c r="F89" s="84">
        <v>9620</v>
      </c>
      <c r="G89" s="85">
        <v>1.1200000000000001</v>
      </c>
      <c r="H89" s="86">
        <v>1</v>
      </c>
      <c r="I89" s="86"/>
      <c r="J89" s="84">
        <v>1.4</v>
      </c>
      <c r="K89" s="84">
        <v>1.68</v>
      </c>
      <c r="L89" s="84">
        <v>2.23</v>
      </c>
      <c r="M89" s="84">
        <v>2.39</v>
      </c>
      <c r="N89" s="84">
        <v>2.57</v>
      </c>
      <c r="O89" s="87"/>
      <c r="P89" s="48">
        <f t="shared" si="98"/>
        <v>0</v>
      </c>
      <c r="Q89" s="87"/>
      <c r="R89" s="48">
        <f t="shared" si="99"/>
        <v>0</v>
      </c>
      <c r="S89" s="87"/>
      <c r="T89" s="48">
        <f t="shared" si="100"/>
        <v>0</v>
      </c>
      <c r="U89" s="87"/>
      <c r="V89" s="48">
        <f t="shared" si="101"/>
        <v>0</v>
      </c>
      <c r="W89" s="88">
        <f t="shared" si="102"/>
        <v>0</v>
      </c>
      <c r="X89" s="88">
        <f t="shared" si="103"/>
        <v>0</v>
      </c>
    </row>
    <row r="90" spans="1:24" ht="30" x14ac:dyDescent="0.25">
      <c r="A90" s="29"/>
      <c r="B90" s="29">
        <v>57</v>
      </c>
      <c r="C90" s="73" t="s">
        <v>31</v>
      </c>
      <c r="D90" s="84">
        <f t="shared" si="95"/>
        <v>10127</v>
      </c>
      <c r="E90" s="84">
        <v>10127</v>
      </c>
      <c r="F90" s="84">
        <v>9620</v>
      </c>
      <c r="G90" s="85">
        <v>1.66</v>
      </c>
      <c r="H90" s="86">
        <v>1</v>
      </c>
      <c r="I90" s="86"/>
      <c r="J90" s="84">
        <v>1.4</v>
      </c>
      <c r="K90" s="84">
        <v>1.68</v>
      </c>
      <c r="L90" s="84">
        <v>2.23</v>
      </c>
      <c r="M90" s="84">
        <v>2.39</v>
      </c>
      <c r="N90" s="84">
        <v>2.57</v>
      </c>
      <c r="O90" s="87"/>
      <c r="P90" s="48">
        <f t="shared" si="98"/>
        <v>0</v>
      </c>
      <c r="Q90" s="87"/>
      <c r="R90" s="48">
        <f t="shared" si="99"/>
        <v>0</v>
      </c>
      <c r="S90" s="87"/>
      <c r="T90" s="48">
        <f t="shared" si="100"/>
        <v>0</v>
      </c>
      <c r="U90" s="87"/>
      <c r="V90" s="48">
        <f t="shared" si="101"/>
        <v>0</v>
      </c>
      <c r="W90" s="88">
        <f t="shared" si="102"/>
        <v>0</v>
      </c>
      <c r="X90" s="88">
        <f t="shared" si="103"/>
        <v>0</v>
      </c>
    </row>
    <row r="91" spans="1:24" ht="30" x14ac:dyDescent="0.25">
      <c r="A91" s="29"/>
      <c r="B91" s="29">
        <v>58</v>
      </c>
      <c r="C91" s="73" t="s">
        <v>32</v>
      </c>
      <c r="D91" s="84">
        <f t="shared" si="95"/>
        <v>10127</v>
      </c>
      <c r="E91" s="84">
        <v>10127</v>
      </c>
      <c r="F91" s="84">
        <v>9620</v>
      </c>
      <c r="G91" s="85">
        <v>2</v>
      </c>
      <c r="H91" s="86">
        <v>1</v>
      </c>
      <c r="I91" s="86"/>
      <c r="J91" s="84">
        <v>1.4</v>
      </c>
      <c r="K91" s="84">
        <v>1.68</v>
      </c>
      <c r="L91" s="84">
        <v>2.23</v>
      </c>
      <c r="M91" s="84">
        <v>2.39</v>
      </c>
      <c r="N91" s="84">
        <v>2.57</v>
      </c>
      <c r="O91" s="87"/>
      <c r="P91" s="48">
        <f t="shared" si="98"/>
        <v>0</v>
      </c>
      <c r="Q91" s="87"/>
      <c r="R91" s="48">
        <f t="shared" si="99"/>
        <v>0</v>
      </c>
      <c r="S91" s="87"/>
      <c r="T91" s="48">
        <f t="shared" si="100"/>
        <v>0</v>
      </c>
      <c r="U91" s="87"/>
      <c r="V91" s="48">
        <f t="shared" si="101"/>
        <v>0</v>
      </c>
      <c r="W91" s="88">
        <f t="shared" si="102"/>
        <v>0</v>
      </c>
      <c r="X91" s="88">
        <f t="shared" si="103"/>
        <v>0</v>
      </c>
    </row>
    <row r="92" spans="1:24" ht="30" x14ac:dyDescent="0.25">
      <c r="A92" s="29"/>
      <c r="B92" s="29">
        <v>59</v>
      </c>
      <c r="C92" s="73" t="s">
        <v>33</v>
      </c>
      <c r="D92" s="84">
        <f t="shared" si="95"/>
        <v>10127</v>
      </c>
      <c r="E92" s="84">
        <v>10127</v>
      </c>
      <c r="F92" s="84">
        <v>9620</v>
      </c>
      <c r="G92" s="85">
        <v>2.46</v>
      </c>
      <c r="H92" s="86">
        <v>1</v>
      </c>
      <c r="I92" s="86"/>
      <c r="J92" s="84">
        <v>1.4</v>
      </c>
      <c r="K92" s="84">
        <v>1.68</v>
      </c>
      <c r="L92" s="84">
        <v>2.23</v>
      </c>
      <c r="M92" s="84">
        <v>2.39</v>
      </c>
      <c r="N92" s="84">
        <v>2.57</v>
      </c>
      <c r="O92" s="87"/>
      <c r="P92" s="48">
        <f t="shared" si="98"/>
        <v>0</v>
      </c>
      <c r="Q92" s="87"/>
      <c r="R92" s="48">
        <f t="shared" si="99"/>
        <v>0</v>
      </c>
      <c r="S92" s="87"/>
      <c r="T92" s="48">
        <f t="shared" si="100"/>
        <v>0</v>
      </c>
      <c r="U92" s="87"/>
      <c r="V92" s="48">
        <f t="shared" si="101"/>
        <v>0</v>
      </c>
      <c r="W92" s="88">
        <f t="shared" si="102"/>
        <v>0</v>
      </c>
      <c r="X92" s="88">
        <f t="shared" si="103"/>
        <v>0</v>
      </c>
    </row>
    <row r="93" spans="1:24" x14ac:dyDescent="0.25">
      <c r="A93" s="29"/>
      <c r="B93" s="29">
        <v>60</v>
      </c>
      <c r="C93" s="73" t="s">
        <v>443</v>
      </c>
      <c r="D93" s="84">
        <f t="shared" si="95"/>
        <v>10127</v>
      </c>
      <c r="E93" s="84">
        <v>10127</v>
      </c>
      <c r="F93" s="84">
        <v>9620</v>
      </c>
      <c r="G93" s="85">
        <v>45.5</v>
      </c>
      <c r="H93" s="86">
        <v>1</v>
      </c>
      <c r="I93" s="86"/>
      <c r="J93" s="84">
        <v>1.4</v>
      </c>
      <c r="K93" s="84">
        <v>1.68</v>
      </c>
      <c r="L93" s="84">
        <v>2.23</v>
      </c>
      <c r="M93" s="84">
        <v>2.39</v>
      </c>
      <c r="N93" s="84">
        <v>2.57</v>
      </c>
      <c r="O93" s="87"/>
      <c r="P93" s="48">
        <f t="shared" si="98"/>
        <v>0</v>
      </c>
      <c r="Q93" s="87"/>
      <c r="R93" s="48">
        <f t="shared" si="99"/>
        <v>0</v>
      </c>
      <c r="S93" s="87"/>
      <c r="T93" s="48">
        <f t="shared" si="100"/>
        <v>0</v>
      </c>
      <c r="U93" s="87"/>
      <c r="V93" s="48">
        <f t="shared" si="101"/>
        <v>0</v>
      </c>
      <c r="W93" s="88">
        <f t="shared" si="102"/>
        <v>0</v>
      </c>
      <c r="X93" s="88">
        <f t="shared" si="103"/>
        <v>0</v>
      </c>
    </row>
    <row r="94" spans="1:24" s="24" customFormat="1" x14ac:dyDescent="0.25">
      <c r="A94" s="80">
        <v>21</v>
      </c>
      <c r="B94" s="80"/>
      <c r="C94" s="81" t="s">
        <v>34</v>
      </c>
      <c r="D94" s="98">
        <f t="shared" si="95"/>
        <v>10127</v>
      </c>
      <c r="E94" s="98">
        <v>10127</v>
      </c>
      <c r="F94" s="98">
        <v>9620</v>
      </c>
      <c r="G94" s="99"/>
      <c r="H94" s="94">
        <v>1</v>
      </c>
      <c r="I94" s="94"/>
      <c r="J94" s="98">
        <v>1.4</v>
      </c>
      <c r="K94" s="98">
        <v>1.68</v>
      </c>
      <c r="L94" s="98">
        <v>2.23</v>
      </c>
      <c r="M94" s="98">
        <v>2.39</v>
      </c>
      <c r="N94" s="98">
        <v>2.57</v>
      </c>
      <c r="O94" s="91">
        <f t="shared" ref="O94:R94" si="104">SUM(O95:O100)</f>
        <v>613</v>
      </c>
      <c r="P94" s="91">
        <f t="shared" si="104"/>
        <v>9205283.7239999995</v>
      </c>
      <c r="Q94" s="91">
        <f t="shared" si="104"/>
        <v>0</v>
      </c>
      <c r="R94" s="91">
        <f t="shared" si="104"/>
        <v>0</v>
      </c>
      <c r="S94" s="91">
        <f t="shared" ref="S94:X94" si="105">SUM(S95:S100)</f>
        <v>0</v>
      </c>
      <c r="T94" s="91">
        <f t="shared" si="105"/>
        <v>0</v>
      </c>
      <c r="U94" s="91">
        <f t="shared" si="105"/>
        <v>0</v>
      </c>
      <c r="V94" s="91">
        <f t="shared" si="105"/>
        <v>0</v>
      </c>
      <c r="W94" s="91">
        <f t="shared" si="105"/>
        <v>613</v>
      </c>
      <c r="X94" s="91">
        <f t="shared" si="105"/>
        <v>9205283.7239999995</v>
      </c>
    </row>
    <row r="95" spans="1:24" x14ac:dyDescent="0.25">
      <c r="A95" s="29"/>
      <c r="B95" s="29">
        <v>61</v>
      </c>
      <c r="C95" s="73" t="s">
        <v>444</v>
      </c>
      <c r="D95" s="84">
        <f t="shared" si="95"/>
        <v>10127</v>
      </c>
      <c r="E95" s="84">
        <v>10127</v>
      </c>
      <c r="F95" s="84">
        <v>9620</v>
      </c>
      <c r="G95" s="85">
        <v>0.39</v>
      </c>
      <c r="H95" s="86">
        <v>1</v>
      </c>
      <c r="I95" s="86"/>
      <c r="J95" s="84">
        <v>1.4</v>
      </c>
      <c r="K95" s="84">
        <v>1.68</v>
      </c>
      <c r="L95" s="84">
        <v>2.23</v>
      </c>
      <c r="M95" s="84">
        <v>2.39</v>
      </c>
      <c r="N95" s="84">
        <v>2.57</v>
      </c>
      <c r="O95" s="87"/>
      <c r="P95" s="48">
        <f t="shared" ref="P95:P100" si="106">(O95*$F95*$G95*$H95*$J95*P$13)</f>
        <v>0</v>
      </c>
      <c r="Q95" s="87"/>
      <c r="R95" s="48">
        <f t="shared" ref="R95:R100" si="107">(Q95*$F95*$G95*$H95*$J95*R$13)</f>
        <v>0</v>
      </c>
      <c r="S95" s="87"/>
      <c r="T95" s="48">
        <f t="shared" ref="T95:T100" si="108">(S95*$F95*$G95*$H95*$K95*T$13)</f>
        <v>0</v>
      </c>
      <c r="U95" s="87"/>
      <c r="V95" s="48">
        <f t="shared" ref="V95:V100" si="109">(U95*$F95*$G95*$H95*$J95*V$13)</f>
        <v>0</v>
      </c>
      <c r="W95" s="88">
        <f t="shared" ref="W95:W100" si="110">SUM(O95,Q95,S95,U95)</f>
        <v>0</v>
      </c>
      <c r="X95" s="88">
        <f t="shared" ref="X95:X100" si="111">SUM(P95,R95,T95,V95)</f>
        <v>0</v>
      </c>
    </row>
    <row r="96" spans="1:24" x14ac:dyDescent="0.25">
      <c r="A96" s="29"/>
      <c r="B96" s="29">
        <v>62</v>
      </c>
      <c r="C96" s="73" t="s">
        <v>35</v>
      </c>
      <c r="D96" s="84">
        <f t="shared" si="95"/>
        <v>10127</v>
      </c>
      <c r="E96" s="84">
        <v>10127</v>
      </c>
      <c r="F96" s="84">
        <v>9620</v>
      </c>
      <c r="G96" s="85">
        <v>0.96</v>
      </c>
      <c r="H96" s="86">
        <v>1</v>
      </c>
      <c r="I96" s="86"/>
      <c r="J96" s="84">
        <v>1.4</v>
      </c>
      <c r="K96" s="84">
        <v>1.68</v>
      </c>
      <c r="L96" s="84">
        <v>2.23</v>
      </c>
      <c r="M96" s="84">
        <v>2.39</v>
      </c>
      <c r="N96" s="84">
        <v>2.57</v>
      </c>
      <c r="O96" s="87">
        <v>511</v>
      </c>
      <c r="P96" s="48">
        <f>(O96*$F96*$G96*$H96*$J96*P$13)</f>
        <v>6606862.0800000001</v>
      </c>
      <c r="Q96" s="96"/>
      <c r="R96" s="48">
        <f t="shared" si="107"/>
        <v>0</v>
      </c>
      <c r="S96" s="96"/>
      <c r="T96" s="48">
        <f t="shared" si="108"/>
        <v>0</v>
      </c>
      <c r="U96" s="96"/>
      <c r="V96" s="48">
        <f t="shared" si="109"/>
        <v>0</v>
      </c>
      <c r="W96" s="88">
        <f t="shared" si="110"/>
        <v>511</v>
      </c>
      <c r="X96" s="88">
        <f t="shared" si="111"/>
        <v>6606862.0800000001</v>
      </c>
    </row>
    <row r="97" spans="1:24" x14ac:dyDescent="0.25">
      <c r="A97" s="29"/>
      <c r="B97" s="29">
        <v>63</v>
      </c>
      <c r="C97" s="73" t="s">
        <v>266</v>
      </c>
      <c r="D97" s="84">
        <f t="shared" si="95"/>
        <v>10127</v>
      </c>
      <c r="E97" s="84">
        <v>10127</v>
      </c>
      <c r="F97" s="84">
        <v>9620</v>
      </c>
      <c r="G97" s="85">
        <v>1.44</v>
      </c>
      <c r="H97" s="86">
        <v>1</v>
      </c>
      <c r="I97" s="86"/>
      <c r="J97" s="84">
        <v>1.4</v>
      </c>
      <c r="K97" s="84">
        <v>1.68</v>
      </c>
      <c r="L97" s="84">
        <v>2.23</v>
      </c>
      <c r="M97" s="84">
        <v>2.39</v>
      </c>
      <c r="N97" s="84">
        <v>2.57</v>
      </c>
      <c r="O97" s="87"/>
      <c r="P97" s="48">
        <f t="shared" si="106"/>
        <v>0</v>
      </c>
      <c r="Q97" s="96"/>
      <c r="R97" s="48">
        <f t="shared" si="107"/>
        <v>0</v>
      </c>
      <c r="S97" s="96"/>
      <c r="T97" s="48">
        <f t="shared" si="108"/>
        <v>0</v>
      </c>
      <c r="U97" s="96"/>
      <c r="V97" s="48">
        <f t="shared" si="109"/>
        <v>0</v>
      </c>
      <c r="W97" s="88">
        <f t="shared" si="110"/>
        <v>0</v>
      </c>
      <c r="X97" s="88">
        <f t="shared" si="111"/>
        <v>0</v>
      </c>
    </row>
    <row r="98" spans="1:24" x14ac:dyDescent="0.25">
      <c r="A98" s="29"/>
      <c r="B98" s="29">
        <v>64</v>
      </c>
      <c r="C98" s="73" t="s">
        <v>36</v>
      </c>
      <c r="D98" s="84">
        <f t="shared" si="95"/>
        <v>10127</v>
      </c>
      <c r="E98" s="84">
        <v>10127</v>
      </c>
      <c r="F98" s="84">
        <v>9620</v>
      </c>
      <c r="G98" s="85">
        <v>1.95</v>
      </c>
      <c r="H98" s="86">
        <v>1</v>
      </c>
      <c r="I98" s="90">
        <v>0.97</v>
      </c>
      <c r="J98" s="84">
        <v>1.4</v>
      </c>
      <c r="K98" s="84">
        <v>1.68</v>
      </c>
      <c r="L98" s="84">
        <v>2.23</v>
      </c>
      <c r="M98" s="84">
        <v>2.39</v>
      </c>
      <c r="N98" s="84">
        <v>2.57</v>
      </c>
      <c r="O98" s="87">
        <v>102</v>
      </c>
      <c r="P98" s="48">
        <f>(O98*$F98*$G98*$I98*$J98*P$13)</f>
        <v>2598421.6439999999</v>
      </c>
      <c r="Q98" s="96"/>
      <c r="R98" s="55">
        <f>(Q98*$F98*$G98*$I98*$K98*R$13)</f>
        <v>0</v>
      </c>
      <c r="S98" s="96"/>
      <c r="T98" s="55">
        <f>(S98*$F98*$G98*$I98*$K98*T$13)</f>
        <v>0</v>
      </c>
      <c r="U98" s="96"/>
      <c r="V98" s="48">
        <f>(U98*$F98*$G98*$I98*$J98*V$13)</f>
        <v>0</v>
      </c>
      <c r="W98" s="88">
        <f t="shared" si="110"/>
        <v>102</v>
      </c>
      <c r="X98" s="88">
        <f t="shared" si="111"/>
        <v>2598421.6439999999</v>
      </c>
    </row>
    <row r="99" spans="1:24" x14ac:dyDescent="0.25">
      <c r="A99" s="29"/>
      <c r="B99" s="29">
        <v>65</v>
      </c>
      <c r="C99" s="73" t="s">
        <v>37</v>
      </c>
      <c r="D99" s="84">
        <f t="shared" si="95"/>
        <v>10127</v>
      </c>
      <c r="E99" s="84">
        <v>10127</v>
      </c>
      <c r="F99" s="84">
        <v>9620</v>
      </c>
      <c r="G99" s="85">
        <v>2.17</v>
      </c>
      <c r="H99" s="86">
        <v>1</v>
      </c>
      <c r="I99" s="86"/>
      <c r="J99" s="84">
        <v>1.4</v>
      </c>
      <c r="K99" s="84">
        <v>1.68</v>
      </c>
      <c r="L99" s="84">
        <v>2.23</v>
      </c>
      <c r="M99" s="84">
        <v>2.39</v>
      </c>
      <c r="N99" s="84">
        <v>2.57</v>
      </c>
      <c r="O99" s="87"/>
      <c r="P99" s="48">
        <f t="shared" si="106"/>
        <v>0</v>
      </c>
      <c r="Q99" s="96"/>
      <c r="R99" s="48">
        <f t="shared" si="107"/>
        <v>0</v>
      </c>
      <c r="S99" s="96"/>
      <c r="T99" s="48">
        <f t="shared" si="108"/>
        <v>0</v>
      </c>
      <c r="U99" s="96"/>
      <c r="V99" s="48">
        <f t="shared" si="109"/>
        <v>0</v>
      </c>
      <c r="W99" s="88">
        <f t="shared" si="110"/>
        <v>0</v>
      </c>
      <c r="X99" s="88">
        <f t="shared" si="111"/>
        <v>0</v>
      </c>
    </row>
    <row r="100" spans="1:24" x14ac:dyDescent="0.25">
      <c r="A100" s="29"/>
      <c r="B100" s="29">
        <v>66</v>
      </c>
      <c r="C100" s="73" t="s">
        <v>38</v>
      </c>
      <c r="D100" s="84">
        <f t="shared" si="95"/>
        <v>10127</v>
      </c>
      <c r="E100" s="84">
        <v>10127</v>
      </c>
      <c r="F100" s="84">
        <v>9620</v>
      </c>
      <c r="G100" s="85">
        <v>3.84</v>
      </c>
      <c r="H100" s="86">
        <v>1</v>
      </c>
      <c r="I100" s="86"/>
      <c r="J100" s="84">
        <v>1.4</v>
      </c>
      <c r="K100" s="84">
        <v>1.68</v>
      </c>
      <c r="L100" s="84">
        <v>2.23</v>
      </c>
      <c r="M100" s="84">
        <v>2.39</v>
      </c>
      <c r="N100" s="84">
        <v>2.57</v>
      </c>
      <c r="O100" s="87"/>
      <c r="P100" s="48">
        <f t="shared" si="106"/>
        <v>0</v>
      </c>
      <c r="Q100" s="96"/>
      <c r="R100" s="48">
        <f t="shared" si="107"/>
        <v>0</v>
      </c>
      <c r="S100" s="96"/>
      <c r="T100" s="48">
        <f t="shared" si="108"/>
        <v>0</v>
      </c>
      <c r="U100" s="96"/>
      <c r="V100" s="48">
        <f t="shared" si="109"/>
        <v>0</v>
      </c>
      <c r="W100" s="88">
        <f t="shared" si="110"/>
        <v>0</v>
      </c>
      <c r="X100" s="88">
        <f t="shared" si="111"/>
        <v>0</v>
      </c>
    </row>
    <row r="101" spans="1:24" s="24" customFormat="1" x14ac:dyDescent="0.25">
      <c r="A101" s="80">
        <v>22</v>
      </c>
      <c r="B101" s="80"/>
      <c r="C101" s="81" t="s">
        <v>40</v>
      </c>
      <c r="D101" s="98">
        <f t="shared" si="95"/>
        <v>10127</v>
      </c>
      <c r="E101" s="98">
        <v>10127</v>
      </c>
      <c r="F101" s="98">
        <v>9620</v>
      </c>
      <c r="G101" s="89"/>
      <c r="H101" s="90"/>
      <c r="I101" s="90"/>
      <c r="J101" s="99"/>
      <c r="K101" s="99"/>
      <c r="L101" s="99"/>
      <c r="M101" s="99"/>
      <c r="N101" s="98">
        <v>2.57</v>
      </c>
      <c r="O101" s="91">
        <f t="shared" ref="O101:R101" si="112">SUM(O102:O103)</f>
        <v>0</v>
      </c>
      <c r="P101" s="91">
        <f t="shared" si="112"/>
        <v>0</v>
      </c>
      <c r="Q101" s="91">
        <f t="shared" si="112"/>
        <v>0</v>
      </c>
      <c r="R101" s="91">
        <f t="shared" si="112"/>
        <v>0</v>
      </c>
      <c r="S101" s="91">
        <f t="shared" ref="S101:X101" si="113">SUM(S102:S103)</f>
        <v>0</v>
      </c>
      <c r="T101" s="91">
        <f t="shared" si="113"/>
        <v>0</v>
      </c>
      <c r="U101" s="91">
        <f t="shared" si="113"/>
        <v>0</v>
      </c>
      <c r="V101" s="91">
        <f t="shared" si="113"/>
        <v>0</v>
      </c>
      <c r="W101" s="91">
        <f t="shared" si="113"/>
        <v>0</v>
      </c>
      <c r="X101" s="91">
        <f t="shared" si="113"/>
        <v>0</v>
      </c>
    </row>
    <row r="102" spans="1:24" ht="30" x14ac:dyDescent="0.25">
      <c r="A102" s="29"/>
      <c r="B102" s="29">
        <v>67</v>
      </c>
      <c r="C102" s="34" t="s">
        <v>445</v>
      </c>
      <c r="D102" s="84">
        <f t="shared" si="95"/>
        <v>10127</v>
      </c>
      <c r="E102" s="84">
        <v>10127</v>
      </c>
      <c r="F102" s="84">
        <v>9620</v>
      </c>
      <c r="G102" s="85">
        <v>2.31</v>
      </c>
      <c r="H102" s="86">
        <v>1</v>
      </c>
      <c r="I102" s="86"/>
      <c r="J102" s="84">
        <v>1.4</v>
      </c>
      <c r="K102" s="84">
        <v>1.68</v>
      </c>
      <c r="L102" s="84">
        <v>2.23</v>
      </c>
      <c r="M102" s="84">
        <v>2.39</v>
      </c>
      <c r="N102" s="84">
        <v>2.57</v>
      </c>
      <c r="O102" s="87"/>
      <c r="P102" s="48">
        <f t="shared" ref="P102:P103" si="114">(O102*$F102*$G102*$H102*$J102*P$13)</f>
        <v>0</v>
      </c>
      <c r="Q102" s="87"/>
      <c r="R102" s="48">
        <f t="shared" ref="R102:R103" si="115">(Q102*$F102*$G102*$H102*$J102*R$13)</f>
        <v>0</v>
      </c>
      <c r="S102" s="87"/>
      <c r="T102" s="48">
        <f t="shared" ref="T102:T103" si="116">(S102*$F102*$G102*$H102*$K102*T$13)</f>
        <v>0</v>
      </c>
      <c r="U102" s="87"/>
      <c r="V102" s="48">
        <f t="shared" ref="V102:V103" si="117">(U102*$F102*$G102*$H102*$J102*V$13)</f>
        <v>0</v>
      </c>
      <c r="W102" s="88">
        <f t="shared" ref="W102:W103" si="118">SUM(O102,Q102,S102,U102)</f>
        <v>0</v>
      </c>
      <c r="X102" s="88">
        <f t="shared" ref="X102:X103" si="119">SUM(P102,R102,T102,V102)</f>
        <v>0</v>
      </c>
    </row>
    <row r="103" spans="1:24" x14ac:dyDescent="0.25">
      <c r="A103" s="29"/>
      <c r="B103" s="29">
        <v>68</v>
      </c>
      <c r="C103" s="34" t="s">
        <v>41</v>
      </c>
      <c r="D103" s="84">
        <f t="shared" si="95"/>
        <v>10127</v>
      </c>
      <c r="E103" s="84">
        <v>10127</v>
      </c>
      <c r="F103" s="84">
        <v>9620</v>
      </c>
      <c r="G103" s="85">
        <v>0.89</v>
      </c>
      <c r="H103" s="86">
        <v>1</v>
      </c>
      <c r="I103" s="86"/>
      <c r="J103" s="84">
        <v>1.4</v>
      </c>
      <c r="K103" s="84">
        <v>1.68</v>
      </c>
      <c r="L103" s="84">
        <v>2.23</v>
      </c>
      <c r="M103" s="84">
        <v>2.39</v>
      </c>
      <c r="N103" s="84">
        <v>2.57</v>
      </c>
      <c r="O103" s="87"/>
      <c r="P103" s="48">
        <f t="shared" si="114"/>
        <v>0</v>
      </c>
      <c r="Q103" s="87"/>
      <c r="R103" s="48">
        <f t="shared" si="115"/>
        <v>0</v>
      </c>
      <c r="S103" s="87"/>
      <c r="T103" s="48">
        <f t="shared" si="116"/>
        <v>0</v>
      </c>
      <c r="U103" s="87"/>
      <c r="V103" s="48">
        <f t="shared" si="117"/>
        <v>0</v>
      </c>
      <c r="W103" s="88">
        <f t="shared" si="118"/>
        <v>0</v>
      </c>
      <c r="X103" s="88">
        <f t="shared" si="119"/>
        <v>0</v>
      </c>
    </row>
    <row r="104" spans="1:24" s="24" customFormat="1" x14ac:dyDescent="0.25">
      <c r="A104" s="80">
        <v>23</v>
      </c>
      <c r="B104" s="80"/>
      <c r="C104" s="81" t="s">
        <v>42</v>
      </c>
      <c r="D104" s="98">
        <f t="shared" si="95"/>
        <v>10127</v>
      </c>
      <c r="E104" s="98">
        <v>10127</v>
      </c>
      <c r="F104" s="98">
        <v>9620</v>
      </c>
      <c r="G104" s="89"/>
      <c r="H104" s="90"/>
      <c r="I104" s="90"/>
      <c r="J104" s="99"/>
      <c r="K104" s="99"/>
      <c r="L104" s="99"/>
      <c r="M104" s="99"/>
      <c r="N104" s="98">
        <v>2.57</v>
      </c>
      <c r="O104" s="91">
        <f t="shared" ref="O104:R104" si="120">SUM(O105)</f>
        <v>0</v>
      </c>
      <c r="P104" s="91">
        <f t="shared" si="120"/>
        <v>0</v>
      </c>
      <c r="Q104" s="91">
        <f t="shared" si="120"/>
        <v>0</v>
      </c>
      <c r="R104" s="91">
        <f t="shared" si="120"/>
        <v>0</v>
      </c>
      <c r="S104" s="91">
        <f t="shared" ref="S104:X104" si="121">SUM(S105)</f>
        <v>0</v>
      </c>
      <c r="T104" s="91">
        <f t="shared" si="121"/>
        <v>0</v>
      </c>
      <c r="U104" s="91">
        <f t="shared" si="121"/>
        <v>0</v>
      </c>
      <c r="V104" s="91">
        <f t="shared" si="121"/>
        <v>0</v>
      </c>
      <c r="W104" s="91">
        <f t="shared" si="121"/>
        <v>0</v>
      </c>
      <c r="X104" s="91">
        <f t="shared" si="121"/>
        <v>0</v>
      </c>
    </row>
    <row r="105" spans="1:24" x14ac:dyDescent="0.25">
      <c r="A105" s="29"/>
      <c r="B105" s="29">
        <v>69</v>
      </c>
      <c r="C105" s="73" t="s">
        <v>446</v>
      </c>
      <c r="D105" s="84">
        <f t="shared" si="95"/>
        <v>10127</v>
      </c>
      <c r="E105" s="84">
        <v>10127</v>
      </c>
      <c r="F105" s="84">
        <v>9620</v>
      </c>
      <c r="G105" s="85">
        <v>0.9</v>
      </c>
      <c r="H105" s="86">
        <v>1</v>
      </c>
      <c r="I105" s="86"/>
      <c r="J105" s="84">
        <v>1.4</v>
      </c>
      <c r="K105" s="84">
        <v>1.68</v>
      </c>
      <c r="L105" s="84">
        <v>2.23</v>
      </c>
      <c r="M105" s="84">
        <v>2.39</v>
      </c>
      <c r="N105" s="84">
        <v>2.57</v>
      </c>
      <c r="O105" s="87"/>
      <c r="P105" s="48">
        <f t="shared" ref="P105" si="122">(O105*$F105*$G105*$H105*$J105*P$13)</f>
        <v>0</v>
      </c>
      <c r="Q105" s="87"/>
      <c r="R105" s="48">
        <f>(Q105*$F105*$G105*$H105*$J105*R$13)</f>
        <v>0</v>
      </c>
      <c r="S105" s="87"/>
      <c r="T105" s="48">
        <f>(S105*$F105*$G105*$H105*$K105*T$13)</f>
        <v>0</v>
      </c>
      <c r="U105" s="87"/>
      <c r="V105" s="48">
        <f>(U105*$F105*$G105*$H105*$J105*V$13)</f>
        <v>0</v>
      </c>
      <c r="W105" s="88">
        <f>SUM(O105,Q105,S105,U105)</f>
        <v>0</v>
      </c>
      <c r="X105" s="88">
        <f>SUM(P105,R105,T105,V105)</f>
        <v>0</v>
      </c>
    </row>
    <row r="106" spans="1:24" s="24" customFormat="1" x14ac:dyDescent="0.25">
      <c r="A106" s="80">
        <v>24</v>
      </c>
      <c r="B106" s="80"/>
      <c r="C106" s="81" t="s">
        <v>46</v>
      </c>
      <c r="D106" s="98">
        <f t="shared" si="95"/>
        <v>10127</v>
      </c>
      <c r="E106" s="98">
        <v>10127</v>
      </c>
      <c r="F106" s="98">
        <v>9620</v>
      </c>
      <c r="G106" s="89"/>
      <c r="H106" s="90"/>
      <c r="I106" s="90"/>
      <c r="J106" s="99"/>
      <c r="K106" s="99"/>
      <c r="L106" s="99"/>
      <c r="M106" s="99"/>
      <c r="N106" s="98">
        <v>2.57</v>
      </c>
      <c r="O106" s="91">
        <f t="shared" ref="O106:R106" si="123">SUM(O107)</f>
        <v>0</v>
      </c>
      <c r="P106" s="91">
        <f t="shared" si="123"/>
        <v>0</v>
      </c>
      <c r="Q106" s="91">
        <f t="shared" si="123"/>
        <v>0</v>
      </c>
      <c r="R106" s="91">
        <f t="shared" si="123"/>
        <v>0</v>
      </c>
      <c r="S106" s="91">
        <f t="shared" ref="S106:X106" si="124">SUM(S107)</f>
        <v>0</v>
      </c>
      <c r="T106" s="91">
        <f t="shared" si="124"/>
        <v>0</v>
      </c>
      <c r="U106" s="91">
        <f t="shared" si="124"/>
        <v>0</v>
      </c>
      <c r="V106" s="91">
        <f t="shared" si="124"/>
        <v>0</v>
      </c>
      <c r="W106" s="91">
        <f t="shared" si="124"/>
        <v>0</v>
      </c>
      <c r="X106" s="91">
        <f t="shared" si="124"/>
        <v>0</v>
      </c>
    </row>
    <row r="107" spans="1:24" ht="30" x14ac:dyDescent="0.25">
      <c r="A107" s="29"/>
      <c r="B107" s="29">
        <v>70</v>
      </c>
      <c r="C107" s="73" t="s">
        <v>447</v>
      </c>
      <c r="D107" s="84">
        <f t="shared" si="95"/>
        <v>10127</v>
      </c>
      <c r="E107" s="84">
        <v>10127</v>
      </c>
      <c r="F107" s="84">
        <v>9620</v>
      </c>
      <c r="G107" s="85">
        <v>1.46</v>
      </c>
      <c r="H107" s="86">
        <v>1</v>
      </c>
      <c r="I107" s="86"/>
      <c r="J107" s="84">
        <v>1.4</v>
      </c>
      <c r="K107" s="84">
        <v>1.68</v>
      </c>
      <c r="L107" s="84">
        <v>2.23</v>
      </c>
      <c r="M107" s="84">
        <v>2.39</v>
      </c>
      <c r="N107" s="84">
        <v>2.57</v>
      </c>
      <c r="O107" s="87"/>
      <c r="P107" s="48">
        <f t="shared" ref="P107" si="125">(O107*$F107*$G107*$H107*$J107*P$13)</f>
        <v>0</v>
      </c>
      <c r="Q107" s="87"/>
      <c r="R107" s="48">
        <f>(Q107*$F107*$G107*$H107*$J107*R$13)</f>
        <v>0</v>
      </c>
      <c r="S107" s="87"/>
      <c r="T107" s="48">
        <f>(S107*$F107*$G107*$H107*$K107*T$13)</f>
        <v>0</v>
      </c>
      <c r="U107" s="87"/>
      <c r="V107" s="48">
        <f>(U107*$F107*$G107*$H107*$J107*V$13)</f>
        <v>0</v>
      </c>
      <c r="W107" s="88">
        <f>SUM(O107,Q107,S107,U107)</f>
        <v>0</v>
      </c>
      <c r="X107" s="88">
        <f>SUM(P107,R107,T107,V107)</f>
        <v>0</v>
      </c>
    </row>
    <row r="108" spans="1:24" s="24" customFormat="1" x14ac:dyDescent="0.25">
      <c r="A108" s="80">
        <v>25</v>
      </c>
      <c r="B108" s="80"/>
      <c r="C108" s="81" t="s">
        <v>49</v>
      </c>
      <c r="D108" s="98">
        <f t="shared" si="95"/>
        <v>10127</v>
      </c>
      <c r="E108" s="98">
        <v>10127</v>
      </c>
      <c r="F108" s="98">
        <v>9620</v>
      </c>
      <c r="G108" s="89"/>
      <c r="H108" s="90"/>
      <c r="I108" s="90"/>
      <c r="J108" s="99"/>
      <c r="K108" s="99"/>
      <c r="L108" s="99"/>
      <c r="M108" s="99"/>
      <c r="N108" s="98">
        <v>2.57</v>
      </c>
      <c r="O108" s="91">
        <f t="shared" ref="O108:R108" si="126">SUM(O109:O111)</f>
        <v>0</v>
      </c>
      <c r="P108" s="91">
        <f t="shared" si="126"/>
        <v>0</v>
      </c>
      <c r="Q108" s="91">
        <f t="shared" si="126"/>
        <v>0</v>
      </c>
      <c r="R108" s="91">
        <f t="shared" si="126"/>
        <v>0</v>
      </c>
      <c r="S108" s="91">
        <f t="shared" ref="S108:X108" si="127">SUM(S109:S111)</f>
        <v>0</v>
      </c>
      <c r="T108" s="91">
        <f t="shared" si="127"/>
        <v>0</v>
      </c>
      <c r="U108" s="91">
        <f t="shared" si="127"/>
        <v>0</v>
      </c>
      <c r="V108" s="91">
        <f t="shared" si="127"/>
        <v>0</v>
      </c>
      <c r="W108" s="91">
        <f t="shared" si="127"/>
        <v>0</v>
      </c>
      <c r="X108" s="91">
        <f t="shared" si="127"/>
        <v>0</v>
      </c>
    </row>
    <row r="109" spans="1:24" ht="30" x14ac:dyDescent="0.25">
      <c r="A109" s="29"/>
      <c r="B109" s="29">
        <v>71</v>
      </c>
      <c r="C109" s="34" t="s">
        <v>448</v>
      </c>
      <c r="D109" s="84">
        <f t="shared" si="95"/>
        <v>10127</v>
      </c>
      <c r="E109" s="84">
        <v>10127</v>
      </c>
      <c r="F109" s="84">
        <v>9620</v>
      </c>
      <c r="G109" s="85">
        <v>1.84</v>
      </c>
      <c r="H109" s="86">
        <v>1</v>
      </c>
      <c r="I109" s="86"/>
      <c r="J109" s="84">
        <v>1.4</v>
      </c>
      <c r="K109" s="84">
        <v>1.68</v>
      </c>
      <c r="L109" s="84">
        <v>2.23</v>
      </c>
      <c r="M109" s="84">
        <v>2.39</v>
      </c>
      <c r="N109" s="84">
        <v>2.57</v>
      </c>
      <c r="O109" s="87"/>
      <c r="P109" s="48">
        <f t="shared" ref="P109:P111" si="128">(O109*$F109*$G109*$H109*$J109*P$13)</f>
        <v>0</v>
      </c>
      <c r="Q109" s="87"/>
      <c r="R109" s="48">
        <f t="shared" ref="R109:R111" si="129">(Q109*$F109*$G109*$H109*$J109*R$13)</f>
        <v>0</v>
      </c>
      <c r="S109" s="87"/>
      <c r="T109" s="48">
        <f t="shared" ref="T109:T111" si="130">(S109*$F109*$G109*$H109*$K109*T$13)</f>
        <v>0</v>
      </c>
      <c r="U109" s="87"/>
      <c r="V109" s="48">
        <f t="shared" ref="V109:V111" si="131">(U109*$F109*$G109*$H109*$J109*V$13)</f>
        <v>0</v>
      </c>
      <c r="W109" s="88">
        <f t="shared" ref="W109:W111" si="132">SUM(O109,Q109,S109,U109)</f>
        <v>0</v>
      </c>
      <c r="X109" s="88">
        <f t="shared" ref="X109:X111" si="133">SUM(P109,R109,T109,V109)</f>
        <v>0</v>
      </c>
    </row>
    <row r="110" spans="1:24" x14ac:dyDescent="0.25">
      <c r="A110" s="29"/>
      <c r="B110" s="29">
        <v>72</v>
      </c>
      <c r="C110" s="73" t="s">
        <v>283</v>
      </c>
      <c r="D110" s="84">
        <f t="shared" si="95"/>
        <v>10127</v>
      </c>
      <c r="E110" s="84">
        <v>10127</v>
      </c>
      <c r="F110" s="84">
        <v>9620</v>
      </c>
      <c r="G110" s="85">
        <v>2.1800000000000002</v>
      </c>
      <c r="H110" s="86">
        <v>1</v>
      </c>
      <c r="I110" s="86"/>
      <c r="J110" s="84">
        <v>1.4</v>
      </c>
      <c r="K110" s="84">
        <v>1.68</v>
      </c>
      <c r="L110" s="84">
        <v>2.23</v>
      </c>
      <c r="M110" s="84">
        <v>2.39</v>
      </c>
      <c r="N110" s="84">
        <v>2.57</v>
      </c>
      <c r="O110" s="87"/>
      <c r="P110" s="48">
        <f t="shared" si="128"/>
        <v>0</v>
      </c>
      <c r="Q110" s="87"/>
      <c r="R110" s="48">
        <f t="shared" si="129"/>
        <v>0</v>
      </c>
      <c r="S110" s="87"/>
      <c r="T110" s="48">
        <f t="shared" si="130"/>
        <v>0</v>
      </c>
      <c r="U110" s="87"/>
      <c r="V110" s="48">
        <f t="shared" si="131"/>
        <v>0</v>
      </c>
      <c r="W110" s="88">
        <f t="shared" si="132"/>
        <v>0</v>
      </c>
      <c r="X110" s="88">
        <f t="shared" si="133"/>
        <v>0</v>
      </c>
    </row>
    <row r="111" spans="1:24" x14ac:dyDescent="0.25">
      <c r="A111" s="29"/>
      <c r="B111" s="29">
        <v>73</v>
      </c>
      <c r="C111" s="73" t="s">
        <v>284</v>
      </c>
      <c r="D111" s="84">
        <f t="shared" si="95"/>
        <v>10127</v>
      </c>
      <c r="E111" s="84">
        <v>10127</v>
      </c>
      <c r="F111" s="84">
        <v>9620</v>
      </c>
      <c r="G111" s="85">
        <v>4.3099999999999996</v>
      </c>
      <c r="H111" s="86">
        <v>1</v>
      </c>
      <c r="I111" s="86"/>
      <c r="J111" s="84">
        <v>1.4</v>
      </c>
      <c r="K111" s="84">
        <v>1.68</v>
      </c>
      <c r="L111" s="84">
        <v>2.23</v>
      </c>
      <c r="M111" s="84">
        <v>2.39</v>
      </c>
      <c r="N111" s="84">
        <v>2.57</v>
      </c>
      <c r="O111" s="87"/>
      <c r="P111" s="48">
        <f t="shared" si="128"/>
        <v>0</v>
      </c>
      <c r="Q111" s="87"/>
      <c r="R111" s="48">
        <f t="shared" si="129"/>
        <v>0</v>
      </c>
      <c r="S111" s="87"/>
      <c r="T111" s="48">
        <f t="shared" si="130"/>
        <v>0</v>
      </c>
      <c r="U111" s="87"/>
      <c r="V111" s="48">
        <f t="shared" si="131"/>
        <v>0</v>
      </c>
      <c r="W111" s="88">
        <f t="shared" si="132"/>
        <v>0</v>
      </c>
      <c r="X111" s="88">
        <f t="shared" si="133"/>
        <v>0</v>
      </c>
    </row>
    <row r="112" spans="1:24" s="24" customFormat="1" x14ac:dyDescent="0.25">
      <c r="A112" s="80">
        <v>26</v>
      </c>
      <c r="B112" s="80"/>
      <c r="C112" s="81" t="s">
        <v>285</v>
      </c>
      <c r="D112" s="98">
        <f t="shared" si="95"/>
        <v>10127</v>
      </c>
      <c r="E112" s="98">
        <v>10127</v>
      </c>
      <c r="F112" s="98">
        <v>9620</v>
      </c>
      <c r="G112" s="89"/>
      <c r="H112" s="90"/>
      <c r="I112" s="90"/>
      <c r="J112" s="99"/>
      <c r="K112" s="99"/>
      <c r="L112" s="99"/>
      <c r="M112" s="99"/>
      <c r="N112" s="98">
        <v>2.57</v>
      </c>
      <c r="O112" s="91">
        <f t="shared" ref="O112:R112" si="134">SUM(O113)</f>
        <v>0</v>
      </c>
      <c r="P112" s="91">
        <f t="shared" si="134"/>
        <v>0</v>
      </c>
      <c r="Q112" s="91">
        <f t="shared" si="134"/>
        <v>0</v>
      </c>
      <c r="R112" s="91">
        <f t="shared" si="134"/>
        <v>0</v>
      </c>
      <c r="S112" s="91">
        <f t="shared" ref="S112:X112" si="135">SUM(S113)</f>
        <v>0</v>
      </c>
      <c r="T112" s="91">
        <f t="shared" si="135"/>
        <v>0</v>
      </c>
      <c r="U112" s="91">
        <f t="shared" si="135"/>
        <v>0</v>
      </c>
      <c r="V112" s="91">
        <f t="shared" si="135"/>
        <v>0</v>
      </c>
      <c r="W112" s="91">
        <f t="shared" si="135"/>
        <v>0</v>
      </c>
      <c r="X112" s="91">
        <f t="shared" si="135"/>
        <v>0</v>
      </c>
    </row>
    <row r="113" spans="1:24" ht="45" x14ac:dyDescent="0.25">
      <c r="A113" s="29"/>
      <c r="B113" s="29">
        <v>74</v>
      </c>
      <c r="C113" s="73" t="s">
        <v>286</v>
      </c>
      <c r="D113" s="84">
        <f t="shared" si="95"/>
        <v>10127</v>
      </c>
      <c r="E113" s="84">
        <v>10127</v>
      </c>
      <c r="F113" s="84">
        <v>9620</v>
      </c>
      <c r="G113" s="85">
        <v>0.98</v>
      </c>
      <c r="H113" s="86">
        <v>1</v>
      </c>
      <c r="I113" s="86"/>
      <c r="J113" s="84">
        <v>1.4</v>
      </c>
      <c r="K113" s="84">
        <v>1.68</v>
      </c>
      <c r="L113" s="84">
        <v>2.23</v>
      </c>
      <c r="M113" s="84">
        <v>2.39</v>
      </c>
      <c r="N113" s="84">
        <v>2.57</v>
      </c>
      <c r="O113" s="87"/>
      <c r="P113" s="48">
        <f t="shared" ref="P113" si="136">(O113*$F113*$G113*$H113*$J113*P$13)</f>
        <v>0</v>
      </c>
      <c r="Q113" s="87"/>
      <c r="R113" s="48">
        <f>(Q113*$F113*$G113*$H113*$J113*R$13)</f>
        <v>0</v>
      </c>
      <c r="S113" s="87"/>
      <c r="T113" s="48">
        <f>(S113*$F113*$G113*$H113*$K113*T$13)</f>
        <v>0</v>
      </c>
      <c r="U113" s="87"/>
      <c r="V113" s="48">
        <f>(U113*$F113*$G113*$H113*$J113*V$13)</f>
        <v>0</v>
      </c>
      <c r="W113" s="88">
        <f>SUM(O113,Q113,S113,U113)</f>
        <v>0</v>
      </c>
      <c r="X113" s="88">
        <f>SUM(P113,R113,T113,V113)</f>
        <v>0</v>
      </c>
    </row>
    <row r="114" spans="1:24" s="24" customFormat="1" x14ac:dyDescent="0.25">
      <c r="A114" s="80">
        <v>27</v>
      </c>
      <c r="B114" s="80"/>
      <c r="C114" s="81" t="s">
        <v>54</v>
      </c>
      <c r="D114" s="98">
        <f t="shared" si="95"/>
        <v>10127</v>
      </c>
      <c r="E114" s="98">
        <v>10127</v>
      </c>
      <c r="F114" s="98">
        <v>9620</v>
      </c>
      <c r="G114" s="89"/>
      <c r="H114" s="90"/>
      <c r="I114" s="90"/>
      <c r="J114" s="99"/>
      <c r="K114" s="99"/>
      <c r="L114" s="99"/>
      <c r="M114" s="99"/>
      <c r="N114" s="98">
        <v>2.57</v>
      </c>
      <c r="O114" s="91">
        <f t="shared" ref="O114:R114" si="137">SUM(O115)</f>
        <v>0</v>
      </c>
      <c r="P114" s="91">
        <f t="shared" si="137"/>
        <v>0</v>
      </c>
      <c r="Q114" s="91">
        <f t="shared" si="137"/>
        <v>0</v>
      </c>
      <c r="R114" s="91">
        <f t="shared" si="137"/>
        <v>0</v>
      </c>
      <c r="S114" s="91">
        <f t="shared" ref="S114:X114" si="138">SUM(S115)</f>
        <v>0</v>
      </c>
      <c r="T114" s="91">
        <f t="shared" si="138"/>
        <v>0</v>
      </c>
      <c r="U114" s="91">
        <f t="shared" si="138"/>
        <v>0</v>
      </c>
      <c r="V114" s="91">
        <f t="shared" si="138"/>
        <v>0</v>
      </c>
      <c r="W114" s="91">
        <f t="shared" si="138"/>
        <v>0</v>
      </c>
      <c r="X114" s="91">
        <f t="shared" si="138"/>
        <v>0</v>
      </c>
    </row>
    <row r="115" spans="1:24" ht="30" x14ac:dyDescent="0.25">
      <c r="A115" s="29"/>
      <c r="B115" s="29">
        <v>75</v>
      </c>
      <c r="C115" s="34" t="s">
        <v>449</v>
      </c>
      <c r="D115" s="84">
        <f t="shared" si="95"/>
        <v>10127</v>
      </c>
      <c r="E115" s="84">
        <v>10127</v>
      </c>
      <c r="F115" s="84">
        <v>9620</v>
      </c>
      <c r="G115" s="85">
        <v>0.74</v>
      </c>
      <c r="H115" s="86">
        <v>1</v>
      </c>
      <c r="I115" s="86"/>
      <c r="J115" s="84">
        <v>1.4</v>
      </c>
      <c r="K115" s="84">
        <v>1.68</v>
      </c>
      <c r="L115" s="84">
        <v>2.23</v>
      </c>
      <c r="M115" s="84">
        <v>2.39</v>
      </c>
      <c r="N115" s="84">
        <v>2.57</v>
      </c>
      <c r="O115" s="87"/>
      <c r="P115" s="48">
        <f t="shared" ref="P115" si="139">(O115*$F115*$G115*$H115*$J115*P$13)</f>
        <v>0</v>
      </c>
      <c r="Q115" s="87"/>
      <c r="R115" s="48">
        <f>(Q115*$F115*$G115*$H115*$J115*R$13)</f>
        <v>0</v>
      </c>
      <c r="S115" s="87"/>
      <c r="T115" s="48">
        <f>(S115*$F115*$G115*$H115*$K115*T$13)</f>
        <v>0</v>
      </c>
      <c r="U115" s="87"/>
      <c r="V115" s="48">
        <f>(U115*$F115*$G115*$H115*$J115*V$13)</f>
        <v>0</v>
      </c>
      <c r="W115" s="88">
        <f>SUM(O115,Q115,S115,U115)</f>
        <v>0</v>
      </c>
      <c r="X115" s="88">
        <f>SUM(P115,R115,T115,V115)</f>
        <v>0</v>
      </c>
    </row>
    <row r="116" spans="1:24" s="24" customFormat="1" x14ac:dyDescent="0.25">
      <c r="A116" s="80">
        <v>28</v>
      </c>
      <c r="B116" s="80"/>
      <c r="C116" s="81" t="s">
        <v>64</v>
      </c>
      <c r="D116" s="98">
        <f t="shared" si="95"/>
        <v>10127</v>
      </c>
      <c r="E116" s="98">
        <v>10127</v>
      </c>
      <c r="F116" s="98">
        <v>9620</v>
      </c>
      <c r="G116" s="89">
        <v>2.09</v>
      </c>
      <c r="H116" s="90">
        <v>1</v>
      </c>
      <c r="I116" s="90"/>
      <c r="J116" s="99">
        <v>1.4</v>
      </c>
      <c r="K116" s="99">
        <v>1.68</v>
      </c>
      <c r="L116" s="99">
        <v>2.23</v>
      </c>
      <c r="M116" s="99">
        <v>2.39</v>
      </c>
      <c r="N116" s="98">
        <v>2.57</v>
      </c>
      <c r="O116" s="91">
        <f t="shared" ref="O116:R116" si="140">SUM(O117)</f>
        <v>0</v>
      </c>
      <c r="P116" s="91">
        <f t="shared" si="140"/>
        <v>0</v>
      </c>
      <c r="Q116" s="91">
        <f t="shared" si="140"/>
        <v>0</v>
      </c>
      <c r="R116" s="91">
        <f t="shared" si="140"/>
        <v>0</v>
      </c>
      <c r="S116" s="91">
        <f t="shared" ref="S116:X116" si="141">SUM(S117)</f>
        <v>0</v>
      </c>
      <c r="T116" s="91">
        <f t="shared" si="141"/>
        <v>0</v>
      </c>
      <c r="U116" s="91">
        <f t="shared" si="141"/>
        <v>0</v>
      </c>
      <c r="V116" s="91">
        <f t="shared" si="141"/>
        <v>0</v>
      </c>
      <c r="W116" s="91">
        <f t="shared" si="141"/>
        <v>0</v>
      </c>
      <c r="X116" s="91">
        <f t="shared" si="141"/>
        <v>0</v>
      </c>
    </row>
    <row r="117" spans="1:24" ht="30" x14ac:dyDescent="0.25">
      <c r="A117" s="29"/>
      <c r="B117" s="29">
        <v>76</v>
      </c>
      <c r="C117" s="34" t="s">
        <v>450</v>
      </c>
      <c r="D117" s="84">
        <f t="shared" si="95"/>
        <v>10127</v>
      </c>
      <c r="E117" s="84">
        <v>10127</v>
      </c>
      <c r="F117" s="84">
        <v>9620</v>
      </c>
      <c r="G117" s="84">
        <v>1.32</v>
      </c>
      <c r="H117" s="86">
        <v>1</v>
      </c>
      <c r="I117" s="86"/>
      <c r="J117" s="84">
        <v>1.4</v>
      </c>
      <c r="K117" s="84">
        <v>1.68</v>
      </c>
      <c r="L117" s="84">
        <v>2.23</v>
      </c>
      <c r="M117" s="84">
        <v>2.39</v>
      </c>
      <c r="N117" s="84">
        <v>2.57</v>
      </c>
      <c r="O117" s="87"/>
      <c r="P117" s="48">
        <f t="shared" ref="P117" si="142">(O117*$F117*$G117*$H117*$J117*P$13)</f>
        <v>0</v>
      </c>
      <c r="Q117" s="87"/>
      <c r="R117" s="48">
        <f>(Q117*$F117*$G117*$H117*$J117*R$13)</f>
        <v>0</v>
      </c>
      <c r="S117" s="87"/>
      <c r="T117" s="48">
        <f>(S117*$F117*$G117*$H117*$K117*T$13)</f>
        <v>0</v>
      </c>
      <c r="U117" s="87"/>
      <c r="V117" s="48">
        <f>(U117*$F117*$G117*$H117*$J117*V$13)</f>
        <v>0</v>
      </c>
      <c r="W117" s="88">
        <f>SUM(O117,Q117,S117,U117)</f>
        <v>0</v>
      </c>
      <c r="X117" s="88">
        <f>SUM(P117,R117,T117,V117)</f>
        <v>0</v>
      </c>
    </row>
    <row r="118" spans="1:24" s="24" customFormat="1" x14ac:dyDescent="0.25">
      <c r="A118" s="80">
        <v>29</v>
      </c>
      <c r="B118" s="80"/>
      <c r="C118" s="81" t="s">
        <v>65</v>
      </c>
      <c r="D118" s="98">
        <f t="shared" si="95"/>
        <v>10127</v>
      </c>
      <c r="E118" s="98">
        <v>10127</v>
      </c>
      <c r="F118" s="98">
        <v>9620</v>
      </c>
      <c r="G118" s="89"/>
      <c r="H118" s="90"/>
      <c r="I118" s="90"/>
      <c r="J118" s="99"/>
      <c r="K118" s="99"/>
      <c r="L118" s="99"/>
      <c r="M118" s="99"/>
      <c r="N118" s="98">
        <v>2.57</v>
      </c>
      <c r="O118" s="91">
        <f t="shared" ref="O118:R118" si="143">SUM(O119:O122)</f>
        <v>0</v>
      </c>
      <c r="P118" s="91">
        <f t="shared" si="143"/>
        <v>0</v>
      </c>
      <c r="Q118" s="91">
        <f t="shared" si="143"/>
        <v>0</v>
      </c>
      <c r="R118" s="91">
        <f t="shared" si="143"/>
        <v>0</v>
      </c>
      <c r="S118" s="91">
        <f t="shared" ref="S118:X118" si="144">SUM(S119:S122)</f>
        <v>0</v>
      </c>
      <c r="T118" s="91">
        <f t="shared" si="144"/>
        <v>0</v>
      </c>
      <c r="U118" s="91">
        <f t="shared" si="144"/>
        <v>0</v>
      </c>
      <c r="V118" s="91">
        <f t="shared" si="144"/>
        <v>0</v>
      </c>
      <c r="W118" s="91">
        <f t="shared" si="144"/>
        <v>0</v>
      </c>
      <c r="X118" s="91">
        <f t="shared" si="144"/>
        <v>0</v>
      </c>
    </row>
    <row r="119" spans="1:24" ht="30" x14ac:dyDescent="0.25">
      <c r="A119" s="29"/>
      <c r="B119" s="29">
        <v>77</v>
      </c>
      <c r="C119" s="73" t="s">
        <v>307</v>
      </c>
      <c r="D119" s="84">
        <f t="shared" si="95"/>
        <v>10127</v>
      </c>
      <c r="E119" s="84">
        <v>10127</v>
      </c>
      <c r="F119" s="84">
        <v>9620</v>
      </c>
      <c r="G119" s="85">
        <v>1.44</v>
      </c>
      <c r="H119" s="86">
        <v>1</v>
      </c>
      <c r="I119" s="86"/>
      <c r="J119" s="84">
        <v>1.4</v>
      </c>
      <c r="K119" s="84">
        <v>1.68</v>
      </c>
      <c r="L119" s="84">
        <v>2.23</v>
      </c>
      <c r="M119" s="84">
        <v>2.39</v>
      </c>
      <c r="N119" s="84">
        <v>2.57</v>
      </c>
      <c r="O119" s="87"/>
      <c r="P119" s="48">
        <f t="shared" ref="P119:P122" si="145">(O119*$F119*$G119*$H119*$J119*P$13)</f>
        <v>0</v>
      </c>
      <c r="Q119" s="87"/>
      <c r="R119" s="48">
        <f t="shared" ref="R119:R122" si="146">(Q119*$F119*$G119*$H119*$J119*R$13)</f>
        <v>0</v>
      </c>
      <c r="S119" s="87"/>
      <c r="T119" s="48">
        <f t="shared" ref="T119:T122" si="147">(S119*$F119*$G119*$H119*$K119*T$13)</f>
        <v>0</v>
      </c>
      <c r="U119" s="87"/>
      <c r="V119" s="48">
        <f t="shared" ref="V119:V122" si="148">(U119*$F119*$G119*$H119*$J119*V$13)</f>
        <v>0</v>
      </c>
      <c r="W119" s="88">
        <f t="shared" ref="W119:W122" si="149">SUM(O119,Q119,S119,U119)</f>
        <v>0</v>
      </c>
      <c r="X119" s="88">
        <f t="shared" ref="X119:X122" si="150">SUM(P119,R119,T119,V119)</f>
        <v>0</v>
      </c>
    </row>
    <row r="120" spans="1:24" ht="30" x14ac:dyDescent="0.25">
      <c r="A120" s="29"/>
      <c r="B120" s="29">
        <v>78</v>
      </c>
      <c r="C120" s="73" t="s">
        <v>308</v>
      </c>
      <c r="D120" s="84">
        <f t="shared" si="95"/>
        <v>10127</v>
      </c>
      <c r="E120" s="84">
        <v>10127</v>
      </c>
      <c r="F120" s="84">
        <v>9620</v>
      </c>
      <c r="G120" s="85">
        <v>1.69</v>
      </c>
      <c r="H120" s="86">
        <v>1</v>
      </c>
      <c r="I120" s="86"/>
      <c r="J120" s="84">
        <v>1.4</v>
      </c>
      <c r="K120" s="84">
        <v>1.68</v>
      </c>
      <c r="L120" s="84">
        <v>2.23</v>
      </c>
      <c r="M120" s="84">
        <v>2.39</v>
      </c>
      <c r="N120" s="84">
        <v>2.57</v>
      </c>
      <c r="O120" s="87"/>
      <c r="P120" s="48">
        <f t="shared" si="145"/>
        <v>0</v>
      </c>
      <c r="Q120" s="87"/>
      <c r="R120" s="48">
        <f t="shared" si="146"/>
        <v>0</v>
      </c>
      <c r="S120" s="87"/>
      <c r="T120" s="48">
        <f t="shared" si="147"/>
        <v>0</v>
      </c>
      <c r="U120" s="87"/>
      <c r="V120" s="48">
        <f t="shared" si="148"/>
        <v>0</v>
      </c>
      <c r="W120" s="88">
        <f t="shared" si="149"/>
        <v>0</v>
      </c>
      <c r="X120" s="88">
        <f t="shared" si="150"/>
        <v>0</v>
      </c>
    </row>
    <row r="121" spans="1:24" ht="30" x14ac:dyDescent="0.25">
      <c r="A121" s="29"/>
      <c r="B121" s="29">
        <v>79</v>
      </c>
      <c r="C121" s="73" t="s">
        <v>309</v>
      </c>
      <c r="D121" s="84">
        <f t="shared" si="95"/>
        <v>10127</v>
      </c>
      <c r="E121" s="84">
        <v>10127</v>
      </c>
      <c r="F121" s="84">
        <v>9620</v>
      </c>
      <c r="G121" s="85">
        <v>2.4900000000000002</v>
      </c>
      <c r="H121" s="86">
        <v>1</v>
      </c>
      <c r="I121" s="86"/>
      <c r="J121" s="84">
        <v>1.4</v>
      </c>
      <c r="K121" s="84">
        <v>1.68</v>
      </c>
      <c r="L121" s="84">
        <v>2.23</v>
      </c>
      <c r="M121" s="84">
        <v>2.39</v>
      </c>
      <c r="N121" s="84">
        <v>2.57</v>
      </c>
      <c r="O121" s="87"/>
      <c r="P121" s="48">
        <f t="shared" si="145"/>
        <v>0</v>
      </c>
      <c r="Q121" s="87"/>
      <c r="R121" s="48">
        <f t="shared" si="146"/>
        <v>0</v>
      </c>
      <c r="S121" s="87"/>
      <c r="T121" s="48">
        <f t="shared" si="147"/>
        <v>0</v>
      </c>
      <c r="U121" s="87"/>
      <c r="V121" s="48">
        <f t="shared" si="148"/>
        <v>0</v>
      </c>
      <c r="W121" s="88">
        <f t="shared" si="149"/>
        <v>0</v>
      </c>
      <c r="X121" s="88">
        <f t="shared" si="150"/>
        <v>0</v>
      </c>
    </row>
    <row r="122" spans="1:24" ht="30" x14ac:dyDescent="0.25">
      <c r="A122" s="29"/>
      <c r="B122" s="29">
        <v>80</v>
      </c>
      <c r="C122" s="73" t="s">
        <v>78</v>
      </c>
      <c r="D122" s="84">
        <f t="shared" si="95"/>
        <v>10127</v>
      </c>
      <c r="E122" s="84">
        <v>10127</v>
      </c>
      <c r="F122" s="84">
        <v>9620</v>
      </c>
      <c r="G122" s="85">
        <v>1.05</v>
      </c>
      <c r="H122" s="86">
        <v>1</v>
      </c>
      <c r="I122" s="86"/>
      <c r="J122" s="84">
        <v>1.4</v>
      </c>
      <c r="K122" s="84">
        <v>1.68</v>
      </c>
      <c r="L122" s="84">
        <v>2.23</v>
      </c>
      <c r="M122" s="84">
        <v>2.39</v>
      </c>
      <c r="N122" s="84">
        <v>2.57</v>
      </c>
      <c r="O122" s="87"/>
      <c r="P122" s="48">
        <f t="shared" si="145"/>
        <v>0</v>
      </c>
      <c r="Q122" s="87"/>
      <c r="R122" s="48">
        <f t="shared" si="146"/>
        <v>0</v>
      </c>
      <c r="S122" s="87"/>
      <c r="T122" s="48">
        <f t="shared" si="147"/>
        <v>0</v>
      </c>
      <c r="U122" s="87"/>
      <c r="V122" s="48">
        <f t="shared" si="148"/>
        <v>0</v>
      </c>
      <c r="W122" s="88">
        <f t="shared" si="149"/>
        <v>0</v>
      </c>
      <c r="X122" s="88">
        <f t="shared" si="150"/>
        <v>0</v>
      </c>
    </row>
    <row r="123" spans="1:24" s="24" customFormat="1" x14ac:dyDescent="0.25">
      <c r="A123" s="80">
        <v>30</v>
      </c>
      <c r="B123" s="80"/>
      <c r="C123" s="81" t="s">
        <v>66</v>
      </c>
      <c r="D123" s="98">
        <f t="shared" si="95"/>
        <v>10127</v>
      </c>
      <c r="E123" s="98">
        <v>10127</v>
      </c>
      <c r="F123" s="98">
        <v>9620</v>
      </c>
      <c r="G123" s="89"/>
      <c r="H123" s="90"/>
      <c r="I123" s="90"/>
      <c r="J123" s="99"/>
      <c r="K123" s="99"/>
      <c r="L123" s="99"/>
      <c r="M123" s="99"/>
      <c r="N123" s="98">
        <v>2.57</v>
      </c>
      <c r="O123" s="91">
        <f t="shared" ref="O123:R123" si="151">SUM(O124:O129)</f>
        <v>0</v>
      </c>
      <c r="P123" s="91">
        <f t="shared" si="151"/>
        <v>0</v>
      </c>
      <c r="Q123" s="91">
        <f t="shared" si="151"/>
        <v>0</v>
      </c>
      <c r="R123" s="91">
        <f t="shared" si="151"/>
        <v>0</v>
      </c>
      <c r="S123" s="91">
        <f t="shared" ref="S123:X123" si="152">SUM(S124:S129)</f>
        <v>0</v>
      </c>
      <c r="T123" s="91">
        <f t="shared" si="152"/>
        <v>0</v>
      </c>
      <c r="U123" s="91">
        <f t="shared" si="152"/>
        <v>0</v>
      </c>
      <c r="V123" s="91">
        <f t="shared" si="152"/>
        <v>0</v>
      </c>
      <c r="W123" s="91">
        <f t="shared" si="152"/>
        <v>0</v>
      </c>
      <c r="X123" s="91">
        <f t="shared" si="152"/>
        <v>0</v>
      </c>
    </row>
    <row r="124" spans="1:24" ht="30" x14ac:dyDescent="0.25">
      <c r="A124" s="29"/>
      <c r="B124" s="29">
        <v>81</v>
      </c>
      <c r="C124" s="73" t="s">
        <v>451</v>
      </c>
      <c r="D124" s="84">
        <f t="shared" si="95"/>
        <v>10127</v>
      </c>
      <c r="E124" s="84">
        <v>10127</v>
      </c>
      <c r="F124" s="84">
        <v>9620</v>
      </c>
      <c r="G124" s="85">
        <v>0.8</v>
      </c>
      <c r="H124" s="86">
        <v>1</v>
      </c>
      <c r="I124" s="86"/>
      <c r="J124" s="84">
        <v>1.4</v>
      </c>
      <c r="K124" s="84">
        <v>1.68</v>
      </c>
      <c r="L124" s="84">
        <v>2.23</v>
      </c>
      <c r="M124" s="84">
        <v>2.39</v>
      </c>
      <c r="N124" s="84">
        <v>2.57</v>
      </c>
      <c r="O124" s="87"/>
      <c r="P124" s="48">
        <f t="shared" ref="P124:P129" si="153">(O124*$F124*$G124*$H124*$J124*P$13)</f>
        <v>0</v>
      </c>
      <c r="Q124" s="87"/>
      <c r="R124" s="48">
        <f t="shared" ref="R124:R129" si="154">(Q124*$F124*$G124*$H124*$J124*R$13)</f>
        <v>0</v>
      </c>
      <c r="S124" s="87"/>
      <c r="T124" s="48">
        <f t="shared" ref="T124:T129" si="155">(S124*$F124*$G124*$H124*$K124*T$13)</f>
        <v>0</v>
      </c>
      <c r="U124" s="87"/>
      <c r="V124" s="48">
        <f t="shared" ref="V124:V129" si="156">(U124*$F124*$G124*$H124*$J124*V$13)</f>
        <v>0</v>
      </c>
      <c r="W124" s="88">
        <f t="shared" ref="W124:W129" si="157">SUM(O124,Q124,S124,U124)</f>
        <v>0</v>
      </c>
      <c r="X124" s="88">
        <f t="shared" ref="X124:X129" si="158">SUM(P124,R124,T124,V124)</f>
        <v>0</v>
      </c>
    </row>
    <row r="125" spans="1:24" ht="30" x14ac:dyDescent="0.25">
      <c r="A125" s="29"/>
      <c r="B125" s="29">
        <v>82</v>
      </c>
      <c r="C125" s="34" t="s">
        <v>315</v>
      </c>
      <c r="D125" s="84">
        <f t="shared" si="95"/>
        <v>10127</v>
      </c>
      <c r="E125" s="84">
        <v>10127</v>
      </c>
      <c r="F125" s="84">
        <v>9620</v>
      </c>
      <c r="G125" s="85">
        <v>2.1800000000000002</v>
      </c>
      <c r="H125" s="86">
        <v>1</v>
      </c>
      <c r="I125" s="86"/>
      <c r="J125" s="84">
        <v>1.4</v>
      </c>
      <c r="K125" s="84">
        <v>1.68</v>
      </c>
      <c r="L125" s="84">
        <v>2.23</v>
      </c>
      <c r="M125" s="84">
        <v>2.39</v>
      </c>
      <c r="N125" s="84">
        <v>2.57</v>
      </c>
      <c r="O125" s="87"/>
      <c r="P125" s="48">
        <f t="shared" si="153"/>
        <v>0</v>
      </c>
      <c r="Q125" s="87"/>
      <c r="R125" s="48">
        <f t="shared" si="154"/>
        <v>0</v>
      </c>
      <c r="S125" s="87"/>
      <c r="T125" s="48">
        <f t="shared" si="155"/>
        <v>0</v>
      </c>
      <c r="U125" s="87"/>
      <c r="V125" s="48">
        <f t="shared" si="156"/>
        <v>0</v>
      </c>
      <c r="W125" s="88">
        <f t="shared" si="157"/>
        <v>0</v>
      </c>
      <c r="X125" s="88">
        <f t="shared" si="158"/>
        <v>0</v>
      </c>
    </row>
    <row r="126" spans="1:24" ht="30" x14ac:dyDescent="0.25">
      <c r="A126" s="29"/>
      <c r="B126" s="29">
        <v>83</v>
      </c>
      <c r="C126" s="34" t="s">
        <v>316</v>
      </c>
      <c r="D126" s="84">
        <f t="shared" si="95"/>
        <v>10127</v>
      </c>
      <c r="E126" s="84">
        <v>10127</v>
      </c>
      <c r="F126" s="84">
        <v>9620</v>
      </c>
      <c r="G126" s="85">
        <v>2.58</v>
      </c>
      <c r="H126" s="86">
        <v>1</v>
      </c>
      <c r="I126" s="86"/>
      <c r="J126" s="84">
        <v>1.4</v>
      </c>
      <c r="K126" s="84">
        <v>1.68</v>
      </c>
      <c r="L126" s="84">
        <v>2.23</v>
      </c>
      <c r="M126" s="84">
        <v>2.39</v>
      </c>
      <c r="N126" s="84">
        <v>2.57</v>
      </c>
      <c r="O126" s="87"/>
      <c r="P126" s="48">
        <f t="shared" si="153"/>
        <v>0</v>
      </c>
      <c r="Q126" s="87"/>
      <c r="R126" s="48">
        <f t="shared" si="154"/>
        <v>0</v>
      </c>
      <c r="S126" s="87"/>
      <c r="T126" s="48">
        <f t="shared" si="155"/>
        <v>0</v>
      </c>
      <c r="U126" s="87"/>
      <c r="V126" s="48">
        <f t="shared" si="156"/>
        <v>0</v>
      </c>
      <c r="W126" s="88">
        <f t="shared" si="157"/>
        <v>0</v>
      </c>
      <c r="X126" s="88">
        <f t="shared" si="158"/>
        <v>0</v>
      </c>
    </row>
    <row r="127" spans="1:24" ht="30" x14ac:dyDescent="0.25">
      <c r="A127" s="29"/>
      <c r="B127" s="29">
        <v>84</v>
      </c>
      <c r="C127" s="34" t="s">
        <v>319</v>
      </c>
      <c r="D127" s="84">
        <f t="shared" si="95"/>
        <v>10127</v>
      </c>
      <c r="E127" s="84">
        <v>10127</v>
      </c>
      <c r="F127" s="84">
        <v>9620</v>
      </c>
      <c r="G127" s="85">
        <v>1.97</v>
      </c>
      <c r="H127" s="86">
        <v>1</v>
      </c>
      <c r="I127" s="86"/>
      <c r="J127" s="84">
        <v>1.4</v>
      </c>
      <c r="K127" s="84">
        <v>1.68</v>
      </c>
      <c r="L127" s="84">
        <v>2.23</v>
      </c>
      <c r="M127" s="84">
        <v>2.39</v>
      </c>
      <c r="N127" s="84">
        <v>2.57</v>
      </c>
      <c r="O127" s="87"/>
      <c r="P127" s="48">
        <f t="shared" si="153"/>
        <v>0</v>
      </c>
      <c r="Q127" s="87"/>
      <c r="R127" s="48">
        <f t="shared" si="154"/>
        <v>0</v>
      </c>
      <c r="S127" s="87"/>
      <c r="T127" s="48">
        <f t="shared" si="155"/>
        <v>0</v>
      </c>
      <c r="U127" s="87"/>
      <c r="V127" s="48">
        <f t="shared" si="156"/>
        <v>0</v>
      </c>
      <c r="W127" s="88">
        <f t="shared" si="157"/>
        <v>0</v>
      </c>
      <c r="X127" s="88">
        <f t="shared" si="158"/>
        <v>0</v>
      </c>
    </row>
    <row r="128" spans="1:24" ht="30" x14ac:dyDescent="0.25">
      <c r="A128" s="29"/>
      <c r="B128" s="29">
        <v>85</v>
      </c>
      <c r="C128" s="34" t="s">
        <v>320</v>
      </c>
      <c r="D128" s="84">
        <f t="shared" si="95"/>
        <v>10127</v>
      </c>
      <c r="E128" s="84">
        <v>10127</v>
      </c>
      <c r="F128" s="84">
        <v>9620</v>
      </c>
      <c r="G128" s="85">
        <v>2.04</v>
      </c>
      <c r="H128" s="86">
        <v>1</v>
      </c>
      <c r="I128" s="86"/>
      <c r="J128" s="84">
        <v>1.4</v>
      </c>
      <c r="K128" s="84">
        <v>1.68</v>
      </c>
      <c r="L128" s="84">
        <v>2.23</v>
      </c>
      <c r="M128" s="84">
        <v>2.39</v>
      </c>
      <c r="N128" s="84">
        <v>2.57</v>
      </c>
      <c r="O128" s="87"/>
      <c r="P128" s="48">
        <f t="shared" si="153"/>
        <v>0</v>
      </c>
      <c r="Q128" s="87"/>
      <c r="R128" s="48">
        <f t="shared" si="154"/>
        <v>0</v>
      </c>
      <c r="S128" s="87"/>
      <c r="T128" s="48">
        <f t="shared" si="155"/>
        <v>0</v>
      </c>
      <c r="U128" s="87"/>
      <c r="V128" s="48">
        <f t="shared" si="156"/>
        <v>0</v>
      </c>
      <c r="W128" s="88">
        <f t="shared" si="157"/>
        <v>0</v>
      </c>
      <c r="X128" s="88">
        <f t="shared" si="158"/>
        <v>0</v>
      </c>
    </row>
    <row r="129" spans="1:24" ht="30" x14ac:dyDescent="0.25">
      <c r="A129" s="29"/>
      <c r="B129" s="29">
        <v>86</v>
      </c>
      <c r="C129" s="34" t="s">
        <v>321</v>
      </c>
      <c r="D129" s="84">
        <f t="shared" si="95"/>
        <v>10127</v>
      </c>
      <c r="E129" s="84">
        <v>10127</v>
      </c>
      <c r="F129" s="84">
        <v>9620</v>
      </c>
      <c r="G129" s="85">
        <v>2.95</v>
      </c>
      <c r="H129" s="86">
        <v>1</v>
      </c>
      <c r="I129" s="86"/>
      <c r="J129" s="84">
        <v>1.4</v>
      </c>
      <c r="K129" s="84">
        <v>1.68</v>
      </c>
      <c r="L129" s="84">
        <v>2.23</v>
      </c>
      <c r="M129" s="84">
        <v>2.39</v>
      </c>
      <c r="N129" s="84">
        <v>2.57</v>
      </c>
      <c r="O129" s="87"/>
      <c r="P129" s="48">
        <f t="shared" si="153"/>
        <v>0</v>
      </c>
      <c r="Q129" s="87"/>
      <c r="R129" s="48">
        <f t="shared" si="154"/>
        <v>0</v>
      </c>
      <c r="S129" s="87"/>
      <c r="T129" s="48">
        <f t="shared" si="155"/>
        <v>0</v>
      </c>
      <c r="U129" s="87"/>
      <c r="V129" s="48">
        <f t="shared" si="156"/>
        <v>0</v>
      </c>
      <c r="W129" s="88">
        <f t="shared" si="157"/>
        <v>0</v>
      </c>
      <c r="X129" s="88">
        <f t="shared" si="158"/>
        <v>0</v>
      </c>
    </row>
    <row r="130" spans="1:24" s="24" customFormat="1" x14ac:dyDescent="0.25">
      <c r="A130" s="80">
        <v>31</v>
      </c>
      <c r="B130" s="80"/>
      <c r="C130" s="81" t="s">
        <v>325</v>
      </c>
      <c r="D130" s="98">
        <f t="shared" si="95"/>
        <v>10127</v>
      </c>
      <c r="E130" s="98">
        <v>10127</v>
      </c>
      <c r="F130" s="98">
        <v>9620</v>
      </c>
      <c r="G130" s="89"/>
      <c r="H130" s="90"/>
      <c r="I130" s="90"/>
      <c r="J130" s="99"/>
      <c r="K130" s="99"/>
      <c r="L130" s="99"/>
      <c r="M130" s="99"/>
      <c r="N130" s="98">
        <v>2.57</v>
      </c>
      <c r="O130" s="91">
        <f t="shared" ref="O130:R130" si="159">SUM(O131:O135)</f>
        <v>0</v>
      </c>
      <c r="P130" s="91">
        <f t="shared" si="159"/>
        <v>0</v>
      </c>
      <c r="Q130" s="91">
        <f t="shared" si="159"/>
        <v>0</v>
      </c>
      <c r="R130" s="91">
        <f t="shared" si="159"/>
        <v>0</v>
      </c>
      <c r="S130" s="91">
        <f t="shared" ref="S130:X130" si="160">SUM(S131:S135)</f>
        <v>0</v>
      </c>
      <c r="T130" s="91">
        <f t="shared" si="160"/>
        <v>0</v>
      </c>
      <c r="U130" s="91">
        <f t="shared" si="160"/>
        <v>0</v>
      </c>
      <c r="V130" s="91">
        <f t="shared" si="160"/>
        <v>0</v>
      </c>
      <c r="W130" s="91">
        <f t="shared" si="160"/>
        <v>0</v>
      </c>
      <c r="X130" s="91">
        <f t="shared" si="160"/>
        <v>0</v>
      </c>
    </row>
    <row r="131" spans="1:24" ht="27.75" customHeight="1" x14ac:dyDescent="0.25">
      <c r="A131" s="29"/>
      <c r="B131" s="29">
        <v>87</v>
      </c>
      <c r="C131" s="73" t="s">
        <v>452</v>
      </c>
      <c r="D131" s="84">
        <f t="shared" si="95"/>
        <v>10127</v>
      </c>
      <c r="E131" s="84">
        <v>10127</v>
      </c>
      <c r="F131" s="84">
        <v>9620</v>
      </c>
      <c r="G131" s="85">
        <v>0.89</v>
      </c>
      <c r="H131" s="86">
        <v>1</v>
      </c>
      <c r="I131" s="86"/>
      <c r="J131" s="84">
        <v>1.4</v>
      </c>
      <c r="K131" s="84">
        <v>1.68</v>
      </c>
      <c r="L131" s="84">
        <v>2.23</v>
      </c>
      <c r="M131" s="84">
        <v>2.39</v>
      </c>
      <c r="N131" s="84">
        <v>2.57</v>
      </c>
      <c r="O131" s="87"/>
      <c r="P131" s="48">
        <f t="shared" ref="P131:P135" si="161">(O131*$F131*$G131*$H131*$J131*P$13)</f>
        <v>0</v>
      </c>
      <c r="Q131" s="87"/>
      <c r="R131" s="48">
        <f t="shared" ref="R131:R135" si="162">(Q131*$F131*$G131*$H131*$J131*R$13)</f>
        <v>0</v>
      </c>
      <c r="S131" s="87"/>
      <c r="T131" s="48">
        <f t="shared" ref="T131:T135" si="163">(S131*$F131*$G131*$H131*$K131*T$13)</f>
        <v>0</v>
      </c>
      <c r="U131" s="87"/>
      <c r="V131" s="48">
        <f t="shared" ref="V131:V135" si="164">(U131*$F131*$G131*$H131*$J131*V$13)</f>
        <v>0</v>
      </c>
      <c r="W131" s="88">
        <f t="shared" ref="W131:W135" si="165">SUM(O131,Q131,S131,U131)</f>
        <v>0</v>
      </c>
      <c r="X131" s="88">
        <f t="shared" ref="X131:X135" si="166">SUM(P131,R131,T131,V131)</f>
        <v>0</v>
      </c>
    </row>
    <row r="132" spans="1:24" ht="30" x14ac:dyDescent="0.25">
      <c r="A132" s="29"/>
      <c r="B132" s="29">
        <v>88</v>
      </c>
      <c r="C132" s="73" t="s">
        <v>327</v>
      </c>
      <c r="D132" s="84">
        <f t="shared" si="95"/>
        <v>10127</v>
      </c>
      <c r="E132" s="84">
        <v>10127</v>
      </c>
      <c r="F132" s="84">
        <v>9620</v>
      </c>
      <c r="G132" s="85">
        <v>0.75</v>
      </c>
      <c r="H132" s="86">
        <v>1</v>
      </c>
      <c r="I132" s="86"/>
      <c r="J132" s="84">
        <v>1.4</v>
      </c>
      <c r="K132" s="84">
        <v>1.68</v>
      </c>
      <c r="L132" s="84">
        <v>2.23</v>
      </c>
      <c r="M132" s="84">
        <v>2.39</v>
      </c>
      <c r="N132" s="84">
        <v>2.57</v>
      </c>
      <c r="O132" s="87"/>
      <c r="P132" s="48">
        <f t="shared" si="161"/>
        <v>0</v>
      </c>
      <c r="Q132" s="87"/>
      <c r="R132" s="48">
        <f t="shared" si="162"/>
        <v>0</v>
      </c>
      <c r="S132" s="87"/>
      <c r="T132" s="48">
        <f t="shared" si="163"/>
        <v>0</v>
      </c>
      <c r="U132" s="87"/>
      <c r="V132" s="48">
        <f t="shared" si="164"/>
        <v>0</v>
      </c>
      <c r="W132" s="88">
        <f t="shared" si="165"/>
        <v>0</v>
      </c>
      <c r="X132" s="88">
        <f t="shared" si="166"/>
        <v>0</v>
      </c>
    </row>
    <row r="133" spans="1:24" ht="30" x14ac:dyDescent="0.25">
      <c r="A133" s="29"/>
      <c r="B133" s="29">
        <v>89</v>
      </c>
      <c r="C133" s="73" t="s">
        <v>328</v>
      </c>
      <c r="D133" s="84">
        <f t="shared" si="95"/>
        <v>10127</v>
      </c>
      <c r="E133" s="84">
        <v>10127</v>
      </c>
      <c r="F133" s="84">
        <v>9620</v>
      </c>
      <c r="G133" s="85">
        <v>1</v>
      </c>
      <c r="H133" s="86">
        <v>1</v>
      </c>
      <c r="I133" s="86"/>
      <c r="J133" s="84">
        <v>1.4</v>
      </c>
      <c r="K133" s="84">
        <v>1.68</v>
      </c>
      <c r="L133" s="84">
        <v>2.23</v>
      </c>
      <c r="M133" s="84">
        <v>2.39</v>
      </c>
      <c r="N133" s="84">
        <v>2.57</v>
      </c>
      <c r="O133" s="87"/>
      <c r="P133" s="48">
        <f t="shared" si="161"/>
        <v>0</v>
      </c>
      <c r="Q133" s="87"/>
      <c r="R133" s="48">
        <f t="shared" si="162"/>
        <v>0</v>
      </c>
      <c r="S133" s="87"/>
      <c r="T133" s="48">
        <f t="shared" si="163"/>
        <v>0</v>
      </c>
      <c r="U133" s="87"/>
      <c r="V133" s="48">
        <f t="shared" si="164"/>
        <v>0</v>
      </c>
      <c r="W133" s="88">
        <f t="shared" si="165"/>
        <v>0</v>
      </c>
      <c r="X133" s="88">
        <f t="shared" si="166"/>
        <v>0</v>
      </c>
    </row>
    <row r="134" spans="1:24" ht="30" x14ac:dyDescent="0.25">
      <c r="A134" s="29"/>
      <c r="B134" s="29">
        <v>90</v>
      </c>
      <c r="C134" s="34" t="s">
        <v>453</v>
      </c>
      <c r="D134" s="84">
        <f t="shared" si="95"/>
        <v>10127</v>
      </c>
      <c r="E134" s="84">
        <v>10127</v>
      </c>
      <c r="F134" s="84">
        <v>9620</v>
      </c>
      <c r="G134" s="85">
        <v>1.29</v>
      </c>
      <c r="H134" s="86">
        <v>1</v>
      </c>
      <c r="I134" s="86"/>
      <c r="J134" s="84">
        <v>1.4</v>
      </c>
      <c r="K134" s="84">
        <v>1.68</v>
      </c>
      <c r="L134" s="84">
        <v>2.23</v>
      </c>
      <c r="M134" s="84">
        <v>2.39</v>
      </c>
      <c r="N134" s="84">
        <v>2.57</v>
      </c>
      <c r="O134" s="87"/>
      <c r="P134" s="48">
        <f t="shared" si="161"/>
        <v>0</v>
      </c>
      <c r="Q134" s="87"/>
      <c r="R134" s="48">
        <f t="shared" si="162"/>
        <v>0</v>
      </c>
      <c r="S134" s="87"/>
      <c r="T134" s="48">
        <f t="shared" si="163"/>
        <v>0</v>
      </c>
      <c r="U134" s="87"/>
      <c r="V134" s="48">
        <f t="shared" si="164"/>
        <v>0</v>
      </c>
      <c r="W134" s="88">
        <f t="shared" si="165"/>
        <v>0</v>
      </c>
      <c r="X134" s="88">
        <f t="shared" si="166"/>
        <v>0</v>
      </c>
    </row>
    <row r="135" spans="1:24" x14ac:dyDescent="0.25">
      <c r="A135" s="29"/>
      <c r="B135" s="29">
        <v>91</v>
      </c>
      <c r="C135" s="34" t="s">
        <v>454</v>
      </c>
      <c r="D135" s="84">
        <f t="shared" si="95"/>
        <v>10127</v>
      </c>
      <c r="E135" s="84">
        <v>10127</v>
      </c>
      <c r="F135" s="84">
        <v>9620</v>
      </c>
      <c r="G135" s="85">
        <v>2.6</v>
      </c>
      <c r="H135" s="86">
        <v>1</v>
      </c>
      <c r="I135" s="86"/>
      <c r="J135" s="84">
        <v>1.4</v>
      </c>
      <c r="K135" s="84">
        <v>1.68</v>
      </c>
      <c r="L135" s="84">
        <v>2.23</v>
      </c>
      <c r="M135" s="84">
        <v>2.39</v>
      </c>
      <c r="N135" s="84">
        <v>2.57</v>
      </c>
      <c r="O135" s="87"/>
      <c r="P135" s="48">
        <f t="shared" si="161"/>
        <v>0</v>
      </c>
      <c r="Q135" s="92"/>
      <c r="R135" s="48">
        <f t="shared" si="162"/>
        <v>0</v>
      </c>
      <c r="S135" s="87"/>
      <c r="T135" s="48">
        <f t="shared" si="163"/>
        <v>0</v>
      </c>
      <c r="U135" s="92"/>
      <c r="V135" s="48">
        <f t="shared" si="164"/>
        <v>0</v>
      </c>
      <c r="W135" s="88">
        <f t="shared" si="165"/>
        <v>0</v>
      </c>
      <c r="X135" s="88">
        <f t="shared" si="166"/>
        <v>0</v>
      </c>
    </row>
    <row r="136" spans="1:24" s="24" customFormat="1" x14ac:dyDescent="0.25">
      <c r="A136" s="80">
        <v>32</v>
      </c>
      <c r="B136" s="80"/>
      <c r="C136" s="39" t="s">
        <v>67</v>
      </c>
      <c r="D136" s="98">
        <f t="shared" si="95"/>
        <v>10127</v>
      </c>
      <c r="E136" s="98">
        <v>10127</v>
      </c>
      <c r="F136" s="98">
        <v>9620</v>
      </c>
      <c r="G136" s="89"/>
      <c r="H136" s="90"/>
      <c r="I136" s="90"/>
      <c r="J136" s="99"/>
      <c r="K136" s="99"/>
      <c r="L136" s="99"/>
      <c r="M136" s="99"/>
      <c r="N136" s="98">
        <v>2.57</v>
      </c>
      <c r="O136" s="91">
        <f t="shared" ref="O136:R136" si="167">SUM(O137:O143)</f>
        <v>0</v>
      </c>
      <c r="P136" s="91">
        <f t="shared" si="167"/>
        <v>0</v>
      </c>
      <c r="Q136" s="95">
        <f t="shared" si="167"/>
        <v>0</v>
      </c>
      <c r="R136" s="95">
        <f t="shared" si="167"/>
        <v>0</v>
      </c>
      <c r="S136" s="91">
        <f t="shared" ref="S136:X136" si="168">SUM(S137:S143)</f>
        <v>0</v>
      </c>
      <c r="T136" s="91">
        <f t="shared" si="168"/>
        <v>0</v>
      </c>
      <c r="U136" s="95">
        <f t="shared" si="168"/>
        <v>0</v>
      </c>
      <c r="V136" s="95">
        <f t="shared" si="168"/>
        <v>0</v>
      </c>
      <c r="W136" s="95">
        <f t="shared" si="168"/>
        <v>0</v>
      </c>
      <c r="X136" s="95">
        <f t="shared" si="168"/>
        <v>0</v>
      </c>
    </row>
    <row r="137" spans="1:24" ht="30" x14ac:dyDescent="0.25">
      <c r="A137" s="29"/>
      <c r="B137" s="29">
        <v>92</v>
      </c>
      <c r="C137" s="34" t="s">
        <v>351</v>
      </c>
      <c r="D137" s="84">
        <f t="shared" si="95"/>
        <v>10127</v>
      </c>
      <c r="E137" s="84">
        <v>10127</v>
      </c>
      <c r="F137" s="84">
        <v>9620</v>
      </c>
      <c r="G137" s="85">
        <v>2.11</v>
      </c>
      <c r="H137" s="86">
        <v>1</v>
      </c>
      <c r="I137" s="86"/>
      <c r="J137" s="84">
        <v>1.4</v>
      </c>
      <c r="K137" s="84">
        <v>1.68</v>
      </c>
      <c r="L137" s="84">
        <v>2.23</v>
      </c>
      <c r="M137" s="84">
        <v>2.39</v>
      </c>
      <c r="N137" s="84">
        <v>2.57</v>
      </c>
      <c r="O137" s="87"/>
      <c r="P137" s="48">
        <f t="shared" ref="P137:P143" si="169">(O137*$F137*$G137*$H137*$J137*P$13)</f>
        <v>0</v>
      </c>
      <c r="Q137" s="92"/>
      <c r="R137" s="48">
        <f t="shared" ref="R137:R143" si="170">(Q137*$F137*$G137*$H137*$J137*R$13)</f>
        <v>0</v>
      </c>
      <c r="S137" s="87"/>
      <c r="T137" s="48">
        <f t="shared" ref="T137:T143" si="171">(S137*$F137*$G137*$H137*$K137*T$13)</f>
        <v>0</v>
      </c>
      <c r="U137" s="92"/>
      <c r="V137" s="48">
        <f t="shared" ref="V137:V143" si="172">(U137*$F137*$G137*$H137*$J137*V$13)</f>
        <v>0</v>
      </c>
      <c r="W137" s="88">
        <f t="shared" ref="W137:W143" si="173">SUM(O137,Q137,S137,U137)</f>
        <v>0</v>
      </c>
      <c r="X137" s="88">
        <f t="shared" ref="X137:X143" si="174">SUM(P137,R137,T137,V137)</f>
        <v>0</v>
      </c>
    </row>
    <row r="138" spans="1:24" ht="30" x14ac:dyDescent="0.25">
      <c r="A138" s="29"/>
      <c r="B138" s="29">
        <v>93</v>
      </c>
      <c r="C138" s="34" t="s">
        <v>352</v>
      </c>
      <c r="D138" s="84">
        <f t="shared" si="95"/>
        <v>10127</v>
      </c>
      <c r="E138" s="84">
        <v>10127</v>
      </c>
      <c r="F138" s="84">
        <v>9620</v>
      </c>
      <c r="G138" s="85">
        <v>3.55</v>
      </c>
      <c r="H138" s="86">
        <v>1</v>
      </c>
      <c r="I138" s="86"/>
      <c r="J138" s="84">
        <v>1.4</v>
      </c>
      <c r="K138" s="84">
        <v>1.68</v>
      </c>
      <c r="L138" s="84">
        <v>2.23</v>
      </c>
      <c r="M138" s="84">
        <v>2.39</v>
      </c>
      <c r="N138" s="84">
        <v>2.57</v>
      </c>
      <c r="O138" s="87"/>
      <c r="P138" s="48">
        <f t="shared" si="169"/>
        <v>0</v>
      </c>
      <c r="Q138" s="92"/>
      <c r="R138" s="48">
        <f t="shared" si="170"/>
        <v>0</v>
      </c>
      <c r="S138" s="87"/>
      <c r="T138" s="48">
        <f t="shared" si="171"/>
        <v>0</v>
      </c>
      <c r="U138" s="92"/>
      <c r="V138" s="48">
        <f t="shared" si="172"/>
        <v>0</v>
      </c>
      <c r="W138" s="88">
        <f t="shared" si="173"/>
        <v>0</v>
      </c>
      <c r="X138" s="88">
        <f t="shared" si="174"/>
        <v>0</v>
      </c>
    </row>
    <row r="139" spans="1:24" x14ac:dyDescent="0.25">
      <c r="A139" s="29"/>
      <c r="B139" s="29">
        <v>94</v>
      </c>
      <c r="C139" s="73" t="s">
        <v>69</v>
      </c>
      <c r="D139" s="84">
        <f t="shared" si="95"/>
        <v>10127</v>
      </c>
      <c r="E139" s="84">
        <v>10127</v>
      </c>
      <c r="F139" s="84">
        <v>9620</v>
      </c>
      <c r="G139" s="85">
        <v>1.57</v>
      </c>
      <c r="H139" s="86">
        <v>1</v>
      </c>
      <c r="I139" s="86"/>
      <c r="J139" s="84">
        <v>1.4</v>
      </c>
      <c r="K139" s="84">
        <v>1.68</v>
      </c>
      <c r="L139" s="84">
        <v>2.23</v>
      </c>
      <c r="M139" s="84">
        <v>2.39</v>
      </c>
      <c r="N139" s="84">
        <v>2.57</v>
      </c>
      <c r="O139" s="87"/>
      <c r="P139" s="48">
        <f t="shared" si="169"/>
        <v>0</v>
      </c>
      <c r="Q139" s="92"/>
      <c r="R139" s="48">
        <f t="shared" si="170"/>
        <v>0</v>
      </c>
      <c r="S139" s="87"/>
      <c r="T139" s="48">
        <f t="shared" si="171"/>
        <v>0</v>
      </c>
      <c r="U139" s="92"/>
      <c r="V139" s="48">
        <f t="shared" si="172"/>
        <v>0</v>
      </c>
      <c r="W139" s="88">
        <f t="shared" si="173"/>
        <v>0</v>
      </c>
      <c r="X139" s="88">
        <f t="shared" si="174"/>
        <v>0</v>
      </c>
    </row>
    <row r="140" spans="1:24" x14ac:dyDescent="0.25">
      <c r="A140" s="29"/>
      <c r="B140" s="29">
        <v>95</v>
      </c>
      <c r="C140" s="73" t="s">
        <v>356</v>
      </c>
      <c r="D140" s="84">
        <f t="shared" si="95"/>
        <v>10127</v>
      </c>
      <c r="E140" s="84">
        <v>10127</v>
      </c>
      <c r="F140" s="84">
        <v>9620</v>
      </c>
      <c r="G140" s="85">
        <v>2.2599999999999998</v>
      </c>
      <c r="H140" s="86">
        <v>1</v>
      </c>
      <c r="I140" s="86"/>
      <c r="J140" s="84">
        <v>1.4</v>
      </c>
      <c r="K140" s="84">
        <v>1.68</v>
      </c>
      <c r="L140" s="84">
        <v>2.23</v>
      </c>
      <c r="M140" s="84">
        <v>2.39</v>
      </c>
      <c r="N140" s="84">
        <v>2.57</v>
      </c>
      <c r="O140" s="87"/>
      <c r="P140" s="48">
        <f t="shared" si="169"/>
        <v>0</v>
      </c>
      <c r="Q140" s="92"/>
      <c r="R140" s="48">
        <f t="shared" si="170"/>
        <v>0</v>
      </c>
      <c r="S140" s="87"/>
      <c r="T140" s="48">
        <f t="shared" si="171"/>
        <v>0</v>
      </c>
      <c r="U140" s="92"/>
      <c r="V140" s="48">
        <f t="shared" si="172"/>
        <v>0</v>
      </c>
      <c r="W140" s="88">
        <f t="shared" si="173"/>
        <v>0</v>
      </c>
      <c r="X140" s="88">
        <f t="shared" si="174"/>
        <v>0</v>
      </c>
    </row>
    <row r="141" spans="1:24" x14ac:dyDescent="0.25">
      <c r="A141" s="29"/>
      <c r="B141" s="29">
        <v>96</v>
      </c>
      <c r="C141" s="73" t="s">
        <v>357</v>
      </c>
      <c r="D141" s="84">
        <f t="shared" si="95"/>
        <v>10127</v>
      </c>
      <c r="E141" s="84">
        <v>10127</v>
      </c>
      <c r="F141" s="84">
        <v>9620</v>
      </c>
      <c r="G141" s="85">
        <v>3.24</v>
      </c>
      <c r="H141" s="86">
        <v>1</v>
      </c>
      <c r="I141" s="86"/>
      <c r="J141" s="84">
        <v>1.4</v>
      </c>
      <c r="K141" s="84">
        <v>1.68</v>
      </c>
      <c r="L141" s="84">
        <v>2.23</v>
      </c>
      <c r="M141" s="84">
        <v>2.39</v>
      </c>
      <c r="N141" s="84">
        <v>2.57</v>
      </c>
      <c r="O141" s="87"/>
      <c r="P141" s="48">
        <f t="shared" si="169"/>
        <v>0</v>
      </c>
      <c r="Q141" s="92"/>
      <c r="R141" s="48">
        <f t="shared" si="170"/>
        <v>0</v>
      </c>
      <c r="S141" s="87"/>
      <c r="T141" s="48">
        <f t="shared" si="171"/>
        <v>0</v>
      </c>
      <c r="U141" s="92"/>
      <c r="V141" s="48">
        <f t="shared" si="172"/>
        <v>0</v>
      </c>
      <c r="W141" s="88">
        <f t="shared" si="173"/>
        <v>0</v>
      </c>
      <c r="X141" s="88">
        <f t="shared" si="174"/>
        <v>0</v>
      </c>
    </row>
    <row r="142" spans="1:24" ht="30" x14ac:dyDescent="0.25">
      <c r="A142" s="29"/>
      <c r="B142" s="29">
        <v>97</v>
      </c>
      <c r="C142" s="34" t="s">
        <v>358</v>
      </c>
      <c r="D142" s="84">
        <f t="shared" si="95"/>
        <v>10127</v>
      </c>
      <c r="E142" s="84">
        <v>10127</v>
      </c>
      <c r="F142" s="84">
        <v>9620</v>
      </c>
      <c r="G142" s="85">
        <v>2.06</v>
      </c>
      <c r="H142" s="86">
        <v>1</v>
      </c>
      <c r="I142" s="86"/>
      <c r="J142" s="84">
        <v>1.4</v>
      </c>
      <c r="K142" s="84">
        <v>1.68</v>
      </c>
      <c r="L142" s="84">
        <v>2.23</v>
      </c>
      <c r="M142" s="84">
        <v>2.39</v>
      </c>
      <c r="N142" s="84">
        <v>2.57</v>
      </c>
      <c r="O142" s="87"/>
      <c r="P142" s="48">
        <f t="shared" si="169"/>
        <v>0</v>
      </c>
      <c r="Q142" s="92"/>
      <c r="R142" s="48">
        <f t="shared" si="170"/>
        <v>0</v>
      </c>
      <c r="S142" s="87"/>
      <c r="T142" s="48">
        <f t="shared" si="171"/>
        <v>0</v>
      </c>
      <c r="U142" s="92"/>
      <c r="V142" s="48">
        <f t="shared" si="172"/>
        <v>0</v>
      </c>
      <c r="W142" s="88">
        <f t="shared" si="173"/>
        <v>0</v>
      </c>
      <c r="X142" s="88">
        <f t="shared" si="174"/>
        <v>0</v>
      </c>
    </row>
    <row r="143" spans="1:24" ht="30" x14ac:dyDescent="0.25">
      <c r="A143" s="29"/>
      <c r="B143" s="29">
        <v>98</v>
      </c>
      <c r="C143" s="34" t="s">
        <v>359</v>
      </c>
      <c r="D143" s="84">
        <f t="shared" si="95"/>
        <v>10127</v>
      </c>
      <c r="E143" s="84">
        <v>10127</v>
      </c>
      <c r="F143" s="84">
        <v>9620</v>
      </c>
      <c r="G143" s="85">
        <v>2.17</v>
      </c>
      <c r="H143" s="86">
        <v>1</v>
      </c>
      <c r="I143" s="86"/>
      <c r="J143" s="84">
        <v>1.4</v>
      </c>
      <c r="K143" s="84">
        <v>1.68</v>
      </c>
      <c r="L143" s="84">
        <v>2.23</v>
      </c>
      <c r="M143" s="84">
        <v>2.39</v>
      </c>
      <c r="N143" s="84">
        <v>2.57</v>
      </c>
      <c r="O143" s="87"/>
      <c r="P143" s="48">
        <f t="shared" si="169"/>
        <v>0</v>
      </c>
      <c r="Q143" s="92"/>
      <c r="R143" s="48">
        <f t="shared" si="170"/>
        <v>0</v>
      </c>
      <c r="S143" s="87"/>
      <c r="T143" s="48">
        <f t="shared" si="171"/>
        <v>0</v>
      </c>
      <c r="U143" s="92"/>
      <c r="V143" s="48">
        <f t="shared" si="172"/>
        <v>0</v>
      </c>
      <c r="W143" s="88">
        <f t="shared" si="173"/>
        <v>0</v>
      </c>
      <c r="X143" s="88">
        <f t="shared" si="174"/>
        <v>0</v>
      </c>
    </row>
    <row r="144" spans="1:24" s="24" customFormat="1" x14ac:dyDescent="0.25">
      <c r="A144" s="80">
        <v>33</v>
      </c>
      <c r="B144" s="80"/>
      <c r="C144" s="81" t="s">
        <v>455</v>
      </c>
      <c r="D144" s="98">
        <f t="shared" si="95"/>
        <v>10127</v>
      </c>
      <c r="E144" s="98">
        <v>10127</v>
      </c>
      <c r="F144" s="98">
        <v>9620</v>
      </c>
      <c r="G144" s="89"/>
      <c r="H144" s="90"/>
      <c r="I144" s="90"/>
      <c r="J144" s="99"/>
      <c r="K144" s="99"/>
      <c r="L144" s="99"/>
      <c r="M144" s="99"/>
      <c r="N144" s="98">
        <v>2.57</v>
      </c>
      <c r="O144" s="91">
        <f t="shared" ref="O144:R144" si="175">SUM(O145)</f>
        <v>0</v>
      </c>
      <c r="P144" s="91">
        <f t="shared" si="175"/>
        <v>0</v>
      </c>
      <c r="Q144" s="95">
        <f t="shared" si="175"/>
        <v>0</v>
      </c>
      <c r="R144" s="95">
        <f t="shared" si="175"/>
        <v>0</v>
      </c>
      <c r="S144" s="91">
        <f t="shared" ref="S144:X144" si="176">SUM(S145)</f>
        <v>0</v>
      </c>
      <c r="T144" s="91">
        <f t="shared" si="176"/>
        <v>0</v>
      </c>
      <c r="U144" s="95">
        <f t="shared" si="176"/>
        <v>0</v>
      </c>
      <c r="V144" s="95">
        <f t="shared" si="176"/>
        <v>0</v>
      </c>
      <c r="W144" s="95">
        <f t="shared" si="176"/>
        <v>0</v>
      </c>
      <c r="X144" s="95">
        <f t="shared" si="176"/>
        <v>0</v>
      </c>
    </row>
    <row r="145" spans="1:24" x14ac:dyDescent="0.25">
      <c r="A145" s="29"/>
      <c r="B145" s="29">
        <v>99</v>
      </c>
      <c r="C145" s="34" t="s">
        <v>456</v>
      </c>
      <c r="D145" s="84">
        <f t="shared" si="95"/>
        <v>10127</v>
      </c>
      <c r="E145" s="84">
        <v>10127</v>
      </c>
      <c r="F145" s="84">
        <v>9620</v>
      </c>
      <c r="G145" s="85">
        <v>1.1000000000000001</v>
      </c>
      <c r="H145" s="86">
        <v>1</v>
      </c>
      <c r="I145" s="86"/>
      <c r="J145" s="84">
        <v>1.4</v>
      </c>
      <c r="K145" s="84">
        <v>1.68</v>
      </c>
      <c r="L145" s="84">
        <v>2.23</v>
      </c>
      <c r="M145" s="84">
        <v>2.39</v>
      </c>
      <c r="N145" s="84">
        <v>2.57</v>
      </c>
      <c r="O145" s="87"/>
      <c r="P145" s="48">
        <f t="shared" ref="P145" si="177">(O145*$F145*$G145*$H145*$J145*P$13)</f>
        <v>0</v>
      </c>
      <c r="Q145" s="87"/>
      <c r="R145" s="48">
        <f>(Q145*$F145*$G145*$H145*$J145*R$13)</f>
        <v>0</v>
      </c>
      <c r="S145" s="87"/>
      <c r="T145" s="48">
        <f>(S145*$F145*$G145*$H145*$K145*T$13)</f>
        <v>0</v>
      </c>
      <c r="U145" s="87"/>
      <c r="V145" s="48">
        <f>(U145*$F145*$G145*$H145*$J145*V$13)</f>
        <v>0</v>
      </c>
      <c r="W145" s="88">
        <f>SUM(O145,Q145,S145,U145)</f>
        <v>0</v>
      </c>
      <c r="X145" s="88">
        <f>SUM(P145,R145,T145,V145)</f>
        <v>0</v>
      </c>
    </row>
    <row r="146" spans="1:24" s="24" customFormat="1" x14ac:dyDescent="0.25">
      <c r="A146" s="80">
        <v>34</v>
      </c>
      <c r="B146" s="80"/>
      <c r="C146" s="81" t="s">
        <v>70</v>
      </c>
      <c r="D146" s="98">
        <f t="shared" si="95"/>
        <v>10127</v>
      </c>
      <c r="E146" s="98">
        <v>10127</v>
      </c>
      <c r="F146" s="98">
        <v>9620</v>
      </c>
      <c r="G146" s="89"/>
      <c r="H146" s="90"/>
      <c r="I146" s="90"/>
      <c r="J146" s="99"/>
      <c r="K146" s="99"/>
      <c r="L146" s="99"/>
      <c r="M146" s="99"/>
      <c r="N146" s="98">
        <v>2.57</v>
      </c>
      <c r="O146" s="91">
        <f t="shared" ref="O146:R146" si="178">SUM(O147:O149)</f>
        <v>0</v>
      </c>
      <c r="P146" s="91">
        <f t="shared" si="178"/>
        <v>0</v>
      </c>
      <c r="Q146" s="95">
        <f t="shared" si="178"/>
        <v>0</v>
      </c>
      <c r="R146" s="95">
        <f t="shared" si="178"/>
        <v>0</v>
      </c>
      <c r="S146" s="91">
        <f t="shared" ref="S146:X146" si="179">SUM(S147:S149)</f>
        <v>0</v>
      </c>
      <c r="T146" s="91">
        <f t="shared" si="179"/>
        <v>0</v>
      </c>
      <c r="U146" s="95">
        <f t="shared" si="179"/>
        <v>0</v>
      </c>
      <c r="V146" s="95">
        <f t="shared" si="179"/>
        <v>0</v>
      </c>
      <c r="W146" s="95">
        <f t="shared" si="179"/>
        <v>0</v>
      </c>
      <c r="X146" s="95">
        <f t="shared" si="179"/>
        <v>0</v>
      </c>
    </row>
    <row r="147" spans="1:24" ht="45" x14ac:dyDescent="0.25">
      <c r="A147" s="29"/>
      <c r="B147" s="29">
        <v>100</v>
      </c>
      <c r="C147" s="73" t="s">
        <v>369</v>
      </c>
      <c r="D147" s="84">
        <f t="shared" ref="D147:D159" si="180">D146</f>
        <v>10127</v>
      </c>
      <c r="E147" s="84">
        <v>10127</v>
      </c>
      <c r="F147" s="84">
        <v>9620</v>
      </c>
      <c r="G147" s="85">
        <v>0.88</v>
      </c>
      <c r="H147" s="86">
        <v>1</v>
      </c>
      <c r="I147" s="86"/>
      <c r="J147" s="84">
        <v>1.4</v>
      </c>
      <c r="K147" s="84">
        <v>1.68</v>
      </c>
      <c r="L147" s="84">
        <v>2.23</v>
      </c>
      <c r="M147" s="84">
        <v>2.39</v>
      </c>
      <c r="N147" s="84">
        <v>2.57</v>
      </c>
      <c r="O147" s="87"/>
      <c r="P147" s="48">
        <f t="shared" ref="P147:P149" si="181">(O147*$F147*$G147*$H147*$J147*P$13)</f>
        <v>0</v>
      </c>
      <c r="Q147" s="87"/>
      <c r="R147" s="48">
        <f t="shared" ref="R147:R149" si="182">(Q147*$F147*$G147*$H147*$J147*R$13)</f>
        <v>0</v>
      </c>
      <c r="S147" s="87"/>
      <c r="T147" s="48">
        <f t="shared" ref="T147:T149" si="183">(S147*$F147*$G147*$H147*$K147*T$13)</f>
        <v>0</v>
      </c>
      <c r="U147" s="87"/>
      <c r="V147" s="48">
        <f t="shared" ref="V147:V149" si="184">(U147*$F147*$G147*$H147*$J147*V$13)</f>
        <v>0</v>
      </c>
      <c r="W147" s="88">
        <f t="shared" ref="W147:W149" si="185">SUM(O147,Q147,S147,U147)</f>
        <v>0</v>
      </c>
      <c r="X147" s="88">
        <f t="shared" ref="X147:X149" si="186">SUM(P147,R147,T147,V147)</f>
        <v>0</v>
      </c>
    </row>
    <row r="148" spans="1:24" x14ac:dyDescent="0.25">
      <c r="A148" s="29"/>
      <c r="B148" s="29">
        <v>101</v>
      </c>
      <c r="C148" s="73" t="s">
        <v>370</v>
      </c>
      <c r="D148" s="84">
        <f t="shared" si="180"/>
        <v>10127</v>
      </c>
      <c r="E148" s="84">
        <v>10127</v>
      </c>
      <c r="F148" s="84">
        <v>9620</v>
      </c>
      <c r="G148" s="85">
        <v>0.92</v>
      </c>
      <c r="H148" s="86">
        <v>1</v>
      </c>
      <c r="I148" s="86"/>
      <c r="J148" s="84">
        <v>1.4</v>
      </c>
      <c r="K148" s="84">
        <v>1.68</v>
      </c>
      <c r="L148" s="84">
        <v>2.23</v>
      </c>
      <c r="M148" s="84">
        <v>2.39</v>
      </c>
      <c r="N148" s="84">
        <v>2.57</v>
      </c>
      <c r="O148" s="87"/>
      <c r="P148" s="48">
        <f t="shared" si="181"/>
        <v>0</v>
      </c>
      <c r="Q148" s="87"/>
      <c r="R148" s="48">
        <f t="shared" si="182"/>
        <v>0</v>
      </c>
      <c r="S148" s="87"/>
      <c r="T148" s="48">
        <f t="shared" si="183"/>
        <v>0</v>
      </c>
      <c r="U148" s="87"/>
      <c r="V148" s="48">
        <f t="shared" si="184"/>
        <v>0</v>
      </c>
      <c r="W148" s="88">
        <f t="shared" si="185"/>
        <v>0</v>
      </c>
      <c r="X148" s="88">
        <f t="shared" si="186"/>
        <v>0</v>
      </c>
    </row>
    <row r="149" spans="1:24" x14ac:dyDescent="0.25">
      <c r="A149" s="29"/>
      <c r="B149" s="29">
        <v>102</v>
      </c>
      <c r="C149" s="73" t="s">
        <v>371</v>
      </c>
      <c r="D149" s="84">
        <f t="shared" si="180"/>
        <v>10127</v>
      </c>
      <c r="E149" s="84">
        <v>10127</v>
      </c>
      <c r="F149" s="84">
        <v>9620</v>
      </c>
      <c r="G149" s="85">
        <v>1.56</v>
      </c>
      <c r="H149" s="86">
        <v>1</v>
      </c>
      <c r="I149" s="86"/>
      <c r="J149" s="84">
        <v>1.4</v>
      </c>
      <c r="K149" s="84">
        <v>1.68</v>
      </c>
      <c r="L149" s="84">
        <v>2.23</v>
      </c>
      <c r="M149" s="84">
        <v>2.39</v>
      </c>
      <c r="N149" s="84">
        <v>2.57</v>
      </c>
      <c r="O149" s="87"/>
      <c r="P149" s="48">
        <f t="shared" si="181"/>
        <v>0</v>
      </c>
      <c r="Q149" s="87"/>
      <c r="R149" s="48">
        <f t="shared" si="182"/>
        <v>0</v>
      </c>
      <c r="S149" s="87"/>
      <c r="T149" s="48">
        <f t="shared" si="183"/>
        <v>0</v>
      </c>
      <c r="U149" s="87"/>
      <c r="V149" s="48">
        <f t="shared" si="184"/>
        <v>0</v>
      </c>
      <c r="W149" s="88">
        <f t="shared" si="185"/>
        <v>0</v>
      </c>
      <c r="X149" s="88">
        <f t="shared" si="186"/>
        <v>0</v>
      </c>
    </row>
    <row r="150" spans="1:24" s="24" customFormat="1" x14ac:dyDescent="0.25">
      <c r="A150" s="80">
        <v>35</v>
      </c>
      <c r="B150" s="80"/>
      <c r="C150" s="81" t="s">
        <v>71</v>
      </c>
      <c r="D150" s="98">
        <f t="shared" si="180"/>
        <v>10127</v>
      </c>
      <c r="E150" s="98">
        <v>10127</v>
      </c>
      <c r="F150" s="98">
        <v>9620</v>
      </c>
      <c r="G150" s="89">
        <v>1.4</v>
      </c>
      <c r="H150" s="90">
        <v>1</v>
      </c>
      <c r="I150" s="90"/>
      <c r="J150" s="99">
        <v>1.4</v>
      </c>
      <c r="K150" s="99">
        <v>1.68</v>
      </c>
      <c r="L150" s="99">
        <v>2.23</v>
      </c>
      <c r="M150" s="99">
        <v>2.39</v>
      </c>
      <c r="N150" s="98">
        <v>2.57</v>
      </c>
      <c r="O150" s="91">
        <f t="shared" ref="O150:R150" si="187">SUM(O151:O154)</f>
        <v>0</v>
      </c>
      <c r="P150" s="91">
        <f t="shared" si="187"/>
        <v>0</v>
      </c>
      <c r="Q150" s="91">
        <f t="shared" si="187"/>
        <v>0</v>
      </c>
      <c r="R150" s="91">
        <f t="shared" si="187"/>
        <v>0</v>
      </c>
      <c r="S150" s="91">
        <f t="shared" ref="S150:X150" si="188">SUM(S151:S154)</f>
        <v>10</v>
      </c>
      <c r="T150" s="91">
        <f t="shared" si="188"/>
        <v>174545.28</v>
      </c>
      <c r="U150" s="91">
        <f t="shared" si="188"/>
        <v>0</v>
      </c>
      <c r="V150" s="91">
        <f t="shared" si="188"/>
        <v>0</v>
      </c>
      <c r="W150" s="91">
        <f t="shared" si="188"/>
        <v>10</v>
      </c>
      <c r="X150" s="91">
        <f t="shared" si="188"/>
        <v>174545.28</v>
      </c>
    </row>
    <row r="151" spans="1:24" ht="22.5" customHeight="1" x14ac:dyDescent="0.25">
      <c r="A151" s="29"/>
      <c r="B151" s="29">
        <v>103</v>
      </c>
      <c r="C151" s="34" t="s">
        <v>79</v>
      </c>
      <c r="D151" s="84">
        <f t="shared" si="180"/>
        <v>10127</v>
      </c>
      <c r="E151" s="84">
        <v>10127</v>
      </c>
      <c r="F151" s="84">
        <v>9620</v>
      </c>
      <c r="G151" s="85">
        <v>1.08</v>
      </c>
      <c r="H151" s="86">
        <v>1</v>
      </c>
      <c r="I151" s="86"/>
      <c r="J151" s="84">
        <v>1.4</v>
      </c>
      <c r="K151" s="84">
        <v>1.68</v>
      </c>
      <c r="L151" s="84">
        <v>2.23</v>
      </c>
      <c r="M151" s="84">
        <v>2.39</v>
      </c>
      <c r="N151" s="84">
        <v>2.57</v>
      </c>
      <c r="O151" s="87"/>
      <c r="P151" s="48">
        <f t="shared" ref="P151:P154" si="189">(O151*$F151*$G151*$H151*$J151*P$13)</f>
        <v>0</v>
      </c>
      <c r="Q151" s="87"/>
      <c r="R151" s="48">
        <f t="shared" ref="R151:R154" si="190">(Q151*$F151*$G151*$H151*$J151*R$13)</f>
        <v>0</v>
      </c>
      <c r="S151" s="87">
        <v>10</v>
      </c>
      <c r="T151" s="48">
        <f>(S151*$F151*$G151*$H151*$K151*T$13)</f>
        <v>174545.28</v>
      </c>
      <c r="U151" s="87"/>
      <c r="V151" s="48">
        <f t="shared" ref="V151:V154" si="191">(U151*$F151*$G151*$H151*$J151*V$13)</f>
        <v>0</v>
      </c>
      <c r="W151" s="88">
        <f t="shared" ref="W151:W154" si="192">SUM(O151,Q151,S151,U151)</f>
        <v>10</v>
      </c>
      <c r="X151" s="88">
        <f t="shared" ref="X151:X154" si="193">SUM(P151,R151,T151,V151)</f>
        <v>174545.28</v>
      </c>
    </row>
    <row r="152" spans="1:24" ht="75" x14ac:dyDescent="0.25">
      <c r="A152" s="29"/>
      <c r="B152" s="29">
        <v>104</v>
      </c>
      <c r="C152" s="34" t="s">
        <v>457</v>
      </c>
      <c r="D152" s="84">
        <f t="shared" si="180"/>
        <v>10127</v>
      </c>
      <c r="E152" s="84">
        <v>10127</v>
      </c>
      <c r="F152" s="84">
        <v>9620</v>
      </c>
      <c r="G152" s="85">
        <v>1.41</v>
      </c>
      <c r="H152" s="86">
        <v>1</v>
      </c>
      <c r="I152" s="86"/>
      <c r="J152" s="84">
        <v>1.4</v>
      </c>
      <c r="K152" s="84">
        <v>1.68</v>
      </c>
      <c r="L152" s="84">
        <v>2.23</v>
      </c>
      <c r="M152" s="84">
        <v>2.39</v>
      </c>
      <c r="N152" s="84">
        <v>2.57</v>
      </c>
      <c r="O152" s="87"/>
      <c r="P152" s="48">
        <f t="shared" si="189"/>
        <v>0</v>
      </c>
      <c r="Q152" s="87"/>
      <c r="R152" s="48">
        <f t="shared" si="190"/>
        <v>0</v>
      </c>
      <c r="S152" s="87"/>
      <c r="T152" s="48">
        <f t="shared" ref="T152:T154" si="194">(S152*$F152*$G152*$H152*$K152*T$13)</f>
        <v>0</v>
      </c>
      <c r="U152" s="87"/>
      <c r="V152" s="48">
        <f t="shared" si="191"/>
        <v>0</v>
      </c>
      <c r="W152" s="88">
        <f t="shared" si="192"/>
        <v>0</v>
      </c>
      <c r="X152" s="88">
        <f t="shared" si="193"/>
        <v>0</v>
      </c>
    </row>
    <row r="153" spans="1:24" x14ac:dyDescent="0.25">
      <c r="A153" s="29"/>
      <c r="B153" s="29">
        <v>105</v>
      </c>
      <c r="C153" s="34" t="s">
        <v>381</v>
      </c>
      <c r="D153" s="84">
        <f t="shared" si="180"/>
        <v>10127</v>
      </c>
      <c r="E153" s="84">
        <v>10127</v>
      </c>
      <c r="F153" s="84">
        <v>9620</v>
      </c>
      <c r="G153" s="85">
        <v>2.58</v>
      </c>
      <c r="H153" s="86">
        <v>1</v>
      </c>
      <c r="I153" s="86"/>
      <c r="J153" s="84">
        <v>1.4</v>
      </c>
      <c r="K153" s="84">
        <v>1.68</v>
      </c>
      <c r="L153" s="84">
        <v>2.23</v>
      </c>
      <c r="M153" s="84">
        <v>2.39</v>
      </c>
      <c r="N153" s="84">
        <v>2.57</v>
      </c>
      <c r="O153" s="87"/>
      <c r="P153" s="48">
        <f t="shared" si="189"/>
        <v>0</v>
      </c>
      <c r="Q153" s="92"/>
      <c r="R153" s="48">
        <f t="shared" si="190"/>
        <v>0</v>
      </c>
      <c r="S153" s="87"/>
      <c r="T153" s="48">
        <f t="shared" si="194"/>
        <v>0</v>
      </c>
      <c r="U153" s="92"/>
      <c r="V153" s="48">
        <f t="shared" si="191"/>
        <v>0</v>
      </c>
      <c r="W153" s="88">
        <f t="shared" si="192"/>
        <v>0</v>
      </c>
      <c r="X153" s="88">
        <f t="shared" si="193"/>
        <v>0</v>
      </c>
    </row>
    <row r="154" spans="1:24" ht="30" x14ac:dyDescent="0.25">
      <c r="A154" s="29"/>
      <c r="B154" s="29">
        <v>106</v>
      </c>
      <c r="C154" s="34" t="s">
        <v>458</v>
      </c>
      <c r="D154" s="84">
        <f t="shared" si="180"/>
        <v>10127</v>
      </c>
      <c r="E154" s="84">
        <v>10127</v>
      </c>
      <c r="F154" s="84">
        <v>9620</v>
      </c>
      <c r="G154" s="85">
        <v>12.27</v>
      </c>
      <c r="H154" s="86">
        <v>1</v>
      </c>
      <c r="I154" s="86"/>
      <c r="J154" s="84">
        <v>1.4</v>
      </c>
      <c r="K154" s="84">
        <v>1.68</v>
      </c>
      <c r="L154" s="84">
        <v>2.23</v>
      </c>
      <c r="M154" s="84">
        <v>2.39</v>
      </c>
      <c r="N154" s="84">
        <v>2.57</v>
      </c>
      <c r="O154" s="87"/>
      <c r="P154" s="48">
        <f t="shared" si="189"/>
        <v>0</v>
      </c>
      <c r="Q154" s="92"/>
      <c r="R154" s="48">
        <f t="shared" si="190"/>
        <v>0</v>
      </c>
      <c r="S154" s="87"/>
      <c r="T154" s="48">
        <f t="shared" si="194"/>
        <v>0</v>
      </c>
      <c r="U154" s="92"/>
      <c r="V154" s="48">
        <f t="shared" si="191"/>
        <v>0</v>
      </c>
      <c r="W154" s="88">
        <f t="shared" si="192"/>
        <v>0</v>
      </c>
      <c r="X154" s="88">
        <f t="shared" si="193"/>
        <v>0</v>
      </c>
    </row>
    <row r="155" spans="1:24" s="24" customFormat="1" x14ac:dyDescent="0.25">
      <c r="A155" s="80">
        <v>36</v>
      </c>
      <c r="B155" s="80"/>
      <c r="C155" s="81" t="s">
        <v>382</v>
      </c>
      <c r="D155" s="98">
        <f t="shared" si="180"/>
        <v>10127</v>
      </c>
      <c r="E155" s="98">
        <v>10127</v>
      </c>
      <c r="F155" s="98">
        <v>9620</v>
      </c>
      <c r="G155" s="99"/>
      <c r="H155" s="90"/>
      <c r="I155" s="90"/>
      <c r="J155" s="99"/>
      <c r="K155" s="99"/>
      <c r="L155" s="99"/>
      <c r="M155" s="99"/>
      <c r="N155" s="98">
        <v>2.57</v>
      </c>
      <c r="O155" s="91">
        <f t="shared" ref="O155:R155" si="195">SUM(O156:O159)</f>
        <v>0</v>
      </c>
      <c r="P155" s="91">
        <f t="shared" si="195"/>
        <v>0</v>
      </c>
      <c r="Q155" s="95">
        <f t="shared" si="195"/>
        <v>0</v>
      </c>
      <c r="R155" s="95">
        <f t="shared" si="195"/>
        <v>0</v>
      </c>
      <c r="S155" s="91">
        <f t="shared" ref="S155:X155" si="196">SUM(S156:S159)</f>
        <v>0</v>
      </c>
      <c r="T155" s="91">
        <f t="shared" si="196"/>
        <v>0</v>
      </c>
      <c r="U155" s="95">
        <f t="shared" si="196"/>
        <v>0</v>
      </c>
      <c r="V155" s="95">
        <f t="shared" si="196"/>
        <v>0</v>
      </c>
      <c r="W155" s="95">
        <f t="shared" si="196"/>
        <v>0</v>
      </c>
      <c r="X155" s="95">
        <f t="shared" si="196"/>
        <v>0</v>
      </c>
    </row>
    <row r="156" spans="1:24" ht="45" x14ac:dyDescent="0.25">
      <c r="A156" s="29"/>
      <c r="B156" s="29">
        <v>107</v>
      </c>
      <c r="C156" s="73" t="s">
        <v>385</v>
      </c>
      <c r="D156" s="84">
        <f t="shared" si="180"/>
        <v>10127</v>
      </c>
      <c r="E156" s="84">
        <v>10127</v>
      </c>
      <c r="F156" s="84">
        <v>9620</v>
      </c>
      <c r="G156" s="85">
        <v>0.56000000000000005</v>
      </c>
      <c r="H156" s="86">
        <v>1</v>
      </c>
      <c r="I156" s="86"/>
      <c r="J156" s="84">
        <v>1.4</v>
      </c>
      <c r="K156" s="84">
        <v>1.68</v>
      </c>
      <c r="L156" s="84">
        <v>2.23</v>
      </c>
      <c r="M156" s="84">
        <v>2.39</v>
      </c>
      <c r="N156" s="84">
        <v>2.57</v>
      </c>
      <c r="O156" s="87"/>
      <c r="P156" s="48">
        <f t="shared" ref="P156:P159" si="197">(O156*$F156*$G156*$H156*$J156*P$13)</f>
        <v>0</v>
      </c>
      <c r="Q156" s="87"/>
      <c r="R156" s="48">
        <f t="shared" ref="R156:R159" si="198">(Q156*$F156*$G156*$H156*$J156*R$13)</f>
        <v>0</v>
      </c>
      <c r="S156" s="87"/>
      <c r="T156" s="48">
        <f t="shared" ref="T156:T159" si="199">(S156*$F156*$G156*$H156*$K156*T$13)</f>
        <v>0</v>
      </c>
      <c r="U156" s="87"/>
      <c r="V156" s="48">
        <f t="shared" ref="V156:V159" si="200">(U156*$F156*$G156*$H156*$J156*V$13)</f>
        <v>0</v>
      </c>
      <c r="W156" s="88">
        <f t="shared" ref="W156:W159" si="201">SUM(O156,Q156,S156,U156)</f>
        <v>0</v>
      </c>
      <c r="X156" s="88">
        <f t="shared" ref="X156:X159" si="202">SUM(P156,R156,T156,V156)</f>
        <v>0</v>
      </c>
    </row>
    <row r="157" spans="1:24" ht="60" x14ac:dyDescent="0.25">
      <c r="A157" s="29"/>
      <c r="B157" s="29">
        <v>108</v>
      </c>
      <c r="C157" s="34" t="s">
        <v>459</v>
      </c>
      <c r="D157" s="84">
        <f t="shared" si="180"/>
        <v>10127</v>
      </c>
      <c r="E157" s="84">
        <v>10127</v>
      </c>
      <c r="F157" s="84">
        <v>9620</v>
      </c>
      <c r="G157" s="85">
        <v>0.46</v>
      </c>
      <c r="H157" s="86">
        <v>1</v>
      </c>
      <c r="I157" s="86"/>
      <c r="J157" s="84">
        <v>1.4</v>
      </c>
      <c r="K157" s="84">
        <v>1.68</v>
      </c>
      <c r="L157" s="84">
        <v>2.23</v>
      </c>
      <c r="M157" s="84">
        <v>2.39</v>
      </c>
      <c r="N157" s="84">
        <v>2.57</v>
      </c>
      <c r="O157" s="87"/>
      <c r="P157" s="48">
        <f t="shared" si="197"/>
        <v>0</v>
      </c>
      <c r="Q157" s="87"/>
      <c r="R157" s="48">
        <f t="shared" si="198"/>
        <v>0</v>
      </c>
      <c r="S157" s="87"/>
      <c r="T157" s="48">
        <f t="shared" si="199"/>
        <v>0</v>
      </c>
      <c r="U157" s="87"/>
      <c r="V157" s="48">
        <f t="shared" si="200"/>
        <v>0</v>
      </c>
      <c r="W157" s="88">
        <f t="shared" si="201"/>
        <v>0</v>
      </c>
      <c r="X157" s="88">
        <f t="shared" si="202"/>
        <v>0</v>
      </c>
    </row>
    <row r="158" spans="1:24" ht="30" x14ac:dyDescent="0.25">
      <c r="A158" s="29"/>
      <c r="B158" s="29">
        <v>109</v>
      </c>
      <c r="C158" s="34" t="s">
        <v>460</v>
      </c>
      <c r="D158" s="84">
        <f t="shared" si="180"/>
        <v>10127</v>
      </c>
      <c r="E158" s="84">
        <v>10127</v>
      </c>
      <c r="F158" s="84">
        <v>9620</v>
      </c>
      <c r="G158" s="85">
        <v>9.74</v>
      </c>
      <c r="H158" s="86">
        <v>1</v>
      </c>
      <c r="I158" s="86"/>
      <c r="J158" s="84">
        <v>1.4</v>
      </c>
      <c r="K158" s="84">
        <v>1.68</v>
      </c>
      <c r="L158" s="84">
        <v>2.23</v>
      </c>
      <c r="M158" s="84">
        <v>2.39</v>
      </c>
      <c r="N158" s="84">
        <v>2.57</v>
      </c>
      <c r="O158" s="87"/>
      <c r="P158" s="48">
        <f t="shared" si="197"/>
        <v>0</v>
      </c>
      <c r="Q158" s="87"/>
      <c r="R158" s="48">
        <f t="shared" si="198"/>
        <v>0</v>
      </c>
      <c r="S158" s="87"/>
      <c r="T158" s="48">
        <f t="shared" si="199"/>
        <v>0</v>
      </c>
      <c r="U158" s="87"/>
      <c r="V158" s="48">
        <f t="shared" si="200"/>
        <v>0</v>
      </c>
      <c r="W158" s="88">
        <f t="shared" si="201"/>
        <v>0</v>
      </c>
      <c r="X158" s="88">
        <f t="shared" si="202"/>
        <v>0</v>
      </c>
    </row>
    <row r="159" spans="1:24" ht="30" x14ac:dyDescent="0.25">
      <c r="A159" s="29"/>
      <c r="B159" s="29">
        <v>110</v>
      </c>
      <c r="C159" s="34" t="s">
        <v>387</v>
      </c>
      <c r="D159" s="84">
        <f t="shared" si="180"/>
        <v>10127</v>
      </c>
      <c r="E159" s="84">
        <v>10127</v>
      </c>
      <c r="F159" s="84">
        <v>9620</v>
      </c>
      <c r="G159" s="85">
        <v>7.4</v>
      </c>
      <c r="H159" s="86">
        <v>1</v>
      </c>
      <c r="I159" s="86"/>
      <c r="J159" s="84">
        <v>1.4</v>
      </c>
      <c r="K159" s="84">
        <v>1.68</v>
      </c>
      <c r="L159" s="84">
        <v>2.23</v>
      </c>
      <c r="M159" s="84">
        <v>2.39</v>
      </c>
      <c r="N159" s="84">
        <v>2.57</v>
      </c>
      <c r="O159" s="87"/>
      <c r="P159" s="48">
        <f t="shared" si="197"/>
        <v>0</v>
      </c>
      <c r="Q159" s="87"/>
      <c r="R159" s="48">
        <f t="shared" si="198"/>
        <v>0</v>
      </c>
      <c r="S159" s="87"/>
      <c r="T159" s="48">
        <f t="shared" si="199"/>
        <v>0</v>
      </c>
      <c r="U159" s="87"/>
      <c r="V159" s="48">
        <f t="shared" si="200"/>
        <v>0</v>
      </c>
      <c r="W159" s="88">
        <f t="shared" si="201"/>
        <v>0</v>
      </c>
      <c r="X159" s="88">
        <f t="shared" si="202"/>
        <v>0</v>
      </c>
    </row>
    <row r="160" spans="1:24" ht="15.75" customHeight="1" x14ac:dyDescent="0.25">
      <c r="A160" s="30"/>
      <c r="B160" s="31"/>
      <c r="C160" s="105" t="s">
        <v>81</v>
      </c>
      <c r="D160" s="91"/>
      <c r="E160" s="91"/>
      <c r="F160" s="91"/>
      <c r="G160" s="91"/>
      <c r="H160" s="91"/>
      <c r="I160" s="91"/>
      <c r="J160" s="91"/>
      <c r="K160" s="91"/>
      <c r="L160" s="91"/>
      <c r="M160" s="91"/>
      <c r="N160" s="118"/>
      <c r="O160" s="119">
        <f t="shared" ref="O160:R160" si="203">O15+O16+O23+O25+O27+O29+O31+O33+O37+O40+O42+O45+O55+O58+O61+O65+O68+O70+O75+O87+O94+O101+O104+O106+O108+O112+O114+O116+O118+O123+O130+O136+O144+O146+O150+O155</f>
        <v>613</v>
      </c>
      <c r="P160" s="193">
        <f t="shared" si="203"/>
        <v>9205283.7239999995</v>
      </c>
      <c r="Q160" s="119">
        <f t="shared" si="203"/>
        <v>25</v>
      </c>
      <c r="R160" s="193">
        <f t="shared" si="203"/>
        <v>329966</v>
      </c>
      <c r="S160" s="119">
        <f t="shared" ref="S160:X160" si="204">S15+S16+S23+S25+S27+S29+S31+S33+S37+S40+S42+S45+S55+S58+S61+S65+S68+S70+S75+S87+S94+S101+S104+S106+S108+S112+S114+S116+S118+S123+S130+S136+S144+S146+S150+S155</f>
        <v>85</v>
      </c>
      <c r="T160" s="193">
        <f t="shared" si="204"/>
        <v>1189493.76</v>
      </c>
      <c r="U160" s="119">
        <f t="shared" si="204"/>
        <v>75</v>
      </c>
      <c r="V160" s="193">
        <f t="shared" si="204"/>
        <v>931985.6</v>
      </c>
      <c r="W160" s="119">
        <f t="shared" si="204"/>
        <v>798</v>
      </c>
      <c r="X160" s="193">
        <f t="shared" si="204"/>
        <v>11656729.083999999</v>
      </c>
    </row>
  </sheetData>
  <autoFilter ref="A16:X160"/>
  <mergeCells count="38">
    <mergeCell ref="S9:T9"/>
    <mergeCell ref="D7:D11"/>
    <mergeCell ref="E7:E11"/>
    <mergeCell ref="F7:F11"/>
    <mergeCell ref="G7:G11"/>
    <mergeCell ref="H7:H11"/>
    <mergeCell ref="U9:V9"/>
    <mergeCell ref="S10:T10"/>
    <mergeCell ref="W7:X10"/>
    <mergeCell ref="U10:V10"/>
    <mergeCell ref="J8:M9"/>
    <mergeCell ref="N8:N9"/>
    <mergeCell ref="O8:P8"/>
    <mergeCell ref="Q7:R7"/>
    <mergeCell ref="U7:V7"/>
    <mergeCell ref="S8:T8"/>
    <mergeCell ref="O9:P9"/>
    <mergeCell ref="Q8:R8"/>
    <mergeCell ref="U8:V8"/>
    <mergeCell ref="J7:N7"/>
    <mergeCell ref="O7:P7"/>
    <mergeCell ref="S7:T7"/>
    <mergeCell ref="O1:P1"/>
    <mergeCell ref="O2:P2"/>
    <mergeCell ref="O3:P3"/>
    <mergeCell ref="A4:P4"/>
    <mergeCell ref="Q10:R10"/>
    <mergeCell ref="J10:J12"/>
    <mergeCell ref="K10:K12"/>
    <mergeCell ref="L10:L12"/>
    <mergeCell ref="M10:M12"/>
    <mergeCell ref="N10:N12"/>
    <mergeCell ref="O10:P10"/>
    <mergeCell ref="Q9:R9"/>
    <mergeCell ref="I7:I11"/>
    <mergeCell ref="A7:A11"/>
    <mergeCell ref="B7:B11"/>
    <mergeCell ref="C7:C11"/>
  </mergeCells>
  <pageMargins left="0.59055118110236227" right="0.19685039370078741" top="0.55118110236220474" bottom="0.35433070866141736" header="0.11811023622047245" footer="0.11811023622047245"/>
  <pageSetup paperSize="9" scale="60" orientation="landscape" r:id="rId1"/>
  <headerFooter differentFirst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X172"/>
  <sheetViews>
    <sheetView view="pageBreakPreview" zoomScale="80" zoomScaleNormal="90" zoomScaleSheetLayoutView="80" workbookViewId="0">
      <pane xSplit="15" ySplit="14" topLeftCell="P158" activePane="bottomRight" state="frozen"/>
      <selection pane="topRight" activeCell="P1" sqref="P1"/>
      <selection pane="bottomLeft" activeCell="A14" sqref="A14"/>
      <selection pane="bottomRight" activeCell="S5" sqref="S5"/>
    </sheetView>
  </sheetViews>
  <sheetFormatPr defaultRowHeight="15" x14ac:dyDescent="0.25"/>
  <cols>
    <col min="1" max="1" width="6.140625" style="19" customWidth="1"/>
    <col min="2" max="2" width="6.5703125" style="19" customWidth="1"/>
    <col min="3" max="3" width="43.28515625" style="19" customWidth="1"/>
    <col min="4" max="6" width="11.85546875" style="19" hidden="1" customWidth="1"/>
    <col min="7" max="7" width="7.42578125" style="19" hidden="1" customWidth="1"/>
    <col min="8" max="8" width="7.5703125" style="19" hidden="1" customWidth="1"/>
    <col min="9" max="9" width="8.7109375" style="19" hidden="1" customWidth="1"/>
    <col min="10" max="10" width="8.28515625" style="19" hidden="1" customWidth="1"/>
    <col min="11" max="11" width="7" style="19" hidden="1" customWidth="1"/>
    <col min="12" max="12" width="8" style="19" hidden="1" customWidth="1"/>
    <col min="13" max="13" width="7.85546875" style="19" hidden="1" customWidth="1"/>
    <col min="14" max="14" width="7.42578125" style="19" hidden="1" customWidth="1"/>
    <col min="15" max="15" width="9.85546875" style="19" hidden="1" customWidth="1"/>
    <col min="16" max="16" width="15.140625" style="120" customWidth="1"/>
    <col min="17" max="17" width="18" style="120" customWidth="1"/>
    <col min="18" max="18" width="15.140625" style="19" customWidth="1"/>
    <col min="19" max="19" width="17.5703125" style="19" customWidth="1"/>
    <col min="20" max="21" width="15.140625" style="120" hidden="1" customWidth="1"/>
    <col min="22" max="23" width="15.140625" style="19" customWidth="1"/>
    <col min="24" max="24" width="10" style="19" bestFit="1" customWidth="1"/>
    <col min="25" max="16384" width="9.140625" style="19"/>
  </cols>
  <sheetData>
    <row r="1" spans="1:23" x14ac:dyDescent="0.25">
      <c r="P1" s="203" t="s">
        <v>462</v>
      </c>
      <c r="Q1" s="203"/>
      <c r="R1" s="25"/>
    </row>
    <row r="2" spans="1:23" ht="15" customHeight="1" x14ac:dyDescent="0.25">
      <c r="P2" s="198" t="s">
        <v>524</v>
      </c>
      <c r="Q2" s="198"/>
      <c r="R2" s="27"/>
      <c r="T2" s="19"/>
      <c r="U2" s="19"/>
    </row>
    <row r="3" spans="1:23" ht="39.75" customHeight="1" x14ac:dyDescent="0.25">
      <c r="P3" s="197" t="s">
        <v>523</v>
      </c>
      <c r="Q3" s="197"/>
      <c r="R3" s="27"/>
      <c r="T3" s="19"/>
      <c r="U3" s="19"/>
    </row>
    <row r="4" spans="1:23" x14ac:dyDescent="0.25">
      <c r="I4" s="108"/>
      <c r="J4" s="108"/>
      <c r="T4" s="19"/>
      <c r="U4" s="19"/>
    </row>
    <row r="5" spans="1:23" ht="97.5" customHeight="1" x14ac:dyDescent="0.25">
      <c r="C5" s="241" t="s">
        <v>463</v>
      </c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</row>
    <row r="6" spans="1:23" ht="12" customHeight="1" x14ac:dyDescent="0.25">
      <c r="C6" s="186"/>
      <c r="D6" s="151"/>
      <c r="E6" s="151"/>
      <c r="F6" s="151"/>
      <c r="G6" s="186"/>
      <c r="H6" s="186"/>
      <c r="I6" s="186"/>
      <c r="J6" s="186"/>
      <c r="K6" s="186"/>
      <c r="L6" s="186"/>
      <c r="M6" s="186"/>
      <c r="N6" s="186"/>
      <c r="O6" s="186"/>
      <c r="P6" s="188"/>
      <c r="Q6" s="188"/>
    </row>
    <row r="7" spans="1:23" ht="125.25" customHeight="1" x14ac:dyDescent="0.25">
      <c r="A7" s="254" t="s">
        <v>73</v>
      </c>
      <c r="B7" s="254" t="s">
        <v>1</v>
      </c>
      <c r="C7" s="225" t="s">
        <v>2</v>
      </c>
      <c r="D7" s="257" t="s">
        <v>93</v>
      </c>
      <c r="E7" s="257" t="s">
        <v>94</v>
      </c>
      <c r="F7" s="252" t="s">
        <v>95</v>
      </c>
      <c r="G7" s="248" t="s">
        <v>399</v>
      </c>
      <c r="H7" s="248" t="s">
        <v>506</v>
      </c>
      <c r="I7" s="248" t="s">
        <v>400</v>
      </c>
      <c r="J7" s="248" t="s">
        <v>507</v>
      </c>
      <c r="K7" s="249" t="s">
        <v>102</v>
      </c>
      <c r="L7" s="250"/>
      <c r="M7" s="250"/>
      <c r="N7" s="250"/>
      <c r="O7" s="251"/>
      <c r="P7" s="205" t="s">
        <v>87</v>
      </c>
      <c r="Q7" s="206"/>
      <c r="R7" s="237" t="s">
        <v>88</v>
      </c>
      <c r="S7" s="238"/>
      <c r="T7" s="245" t="s">
        <v>508</v>
      </c>
      <c r="U7" s="245"/>
      <c r="V7" s="237" t="s">
        <v>465</v>
      </c>
      <c r="W7" s="238"/>
    </row>
    <row r="8" spans="1:23" ht="21" customHeight="1" x14ac:dyDescent="0.25">
      <c r="A8" s="255"/>
      <c r="B8" s="255"/>
      <c r="C8" s="225"/>
      <c r="D8" s="258"/>
      <c r="E8" s="258"/>
      <c r="F8" s="253"/>
      <c r="G8" s="248"/>
      <c r="H8" s="248"/>
      <c r="I8" s="248"/>
      <c r="J8" s="248"/>
      <c r="K8" s="246" t="s">
        <v>103</v>
      </c>
      <c r="L8" s="247"/>
      <c r="M8" s="247"/>
      <c r="N8" s="247"/>
      <c r="O8" s="115" t="s">
        <v>509</v>
      </c>
      <c r="P8" s="212" t="s">
        <v>107</v>
      </c>
      <c r="Q8" s="213"/>
      <c r="R8" s="212" t="s">
        <v>510</v>
      </c>
      <c r="S8" s="213"/>
      <c r="T8" s="212" t="s">
        <v>511</v>
      </c>
      <c r="U8" s="213"/>
      <c r="V8" s="111"/>
      <c r="W8" s="111"/>
    </row>
    <row r="9" spans="1:23" ht="23.25" customHeight="1" x14ac:dyDescent="0.25">
      <c r="A9" s="255"/>
      <c r="B9" s="255"/>
      <c r="C9" s="225"/>
      <c r="D9" s="258"/>
      <c r="E9" s="258"/>
      <c r="F9" s="253"/>
      <c r="G9" s="248"/>
      <c r="H9" s="248"/>
      <c r="I9" s="248"/>
      <c r="J9" s="248"/>
      <c r="K9" s="242" t="s">
        <v>108</v>
      </c>
      <c r="L9" s="242" t="s">
        <v>109</v>
      </c>
      <c r="M9" s="242" t="s">
        <v>110</v>
      </c>
      <c r="N9" s="242" t="s">
        <v>111</v>
      </c>
      <c r="O9" s="242" t="s">
        <v>112</v>
      </c>
      <c r="P9" s="205" t="s">
        <v>512</v>
      </c>
      <c r="Q9" s="206"/>
      <c r="R9" s="205" t="s">
        <v>405</v>
      </c>
      <c r="S9" s="206"/>
      <c r="T9" s="205" t="s">
        <v>404</v>
      </c>
      <c r="U9" s="206"/>
      <c r="V9" s="111"/>
      <c r="W9" s="111"/>
    </row>
    <row r="10" spans="1:23" ht="15.75" customHeight="1" x14ac:dyDescent="0.25">
      <c r="A10" s="255"/>
      <c r="B10" s="255"/>
      <c r="C10" s="225"/>
      <c r="D10" s="258"/>
      <c r="E10" s="258"/>
      <c r="F10" s="253"/>
      <c r="G10" s="248"/>
      <c r="H10" s="248"/>
      <c r="I10" s="248"/>
      <c r="J10" s="248"/>
      <c r="K10" s="243"/>
      <c r="L10" s="243"/>
      <c r="M10" s="243"/>
      <c r="N10" s="243"/>
      <c r="O10" s="243"/>
      <c r="P10" s="205">
        <v>2016</v>
      </c>
      <c r="Q10" s="206"/>
      <c r="R10" s="205">
        <v>2016</v>
      </c>
      <c r="S10" s="206"/>
      <c r="T10" s="205">
        <v>2016</v>
      </c>
      <c r="U10" s="206"/>
      <c r="V10" s="205">
        <v>2016</v>
      </c>
      <c r="W10" s="206"/>
    </row>
    <row r="11" spans="1:23" ht="28.5" customHeight="1" x14ac:dyDescent="0.25">
      <c r="A11" s="256"/>
      <c r="B11" s="256"/>
      <c r="C11" s="225"/>
      <c r="D11" s="259"/>
      <c r="E11" s="259"/>
      <c r="F11" s="253"/>
      <c r="G11" s="248"/>
      <c r="H11" s="248"/>
      <c r="I11" s="248"/>
      <c r="J11" s="248"/>
      <c r="K11" s="244"/>
      <c r="L11" s="244"/>
      <c r="M11" s="244"/>
      <c r="N11" s="244"/>
      <c r="O11" s="244"/>
      <c r="P11" s="110" t="s">
        <v>117</v>
      </c>
      <c r="Q11" s="110" t="s">
        <v>4</v>
      </c>
      <c r="R11" s="110" t="s">
        <v>117</v>
      </c>
      <c r="S11" s="110" t="s">
        <v>4</v>
      </c>
      <c r="T11" s="110" t="s">
        <v>117</v>
      </c>
      <c r="U11" s="110" t="s">
        <v>4</v>
      </c>
      <c r="V11" s="109" t="s">
        <v>117</v>
      </c>
      <c r="W11" s="109" t="s">
        <v>4</v>
      </c>
    </row>
    <row r="12" spans="1:23" x14ac:dyDescent="0.25">
      <c r="A12" s="20"/>
      <c r="B12" s="20"/>
      <c r="C12" s="21" t="s">
        <v>407</v>
      </c>
      <c r="D12" s="113"/>
      <c r="E12" s="113"/>
      <c r="F12" s="113"/>
      <c r="G12" s="65"/>
      <c r="H12" s="65"/>
      <c r="I12" s="65"/>
      <c r="J12" s="65"/>
      <c r="K12" s="65"/>
      <c r="L12" s="112"/>
      <c r="M12" s="112"/>
      <c r="N12" s="112"/>
      <c r="O12" s="112"/>
      <c r="P12" s="114"/>
      <c r="Q12" s="22">
        <v>1.01</v>
      </c>
      <c r="R12" s="22"/>
      <c r="S12" s="22">
        <v>1.036</v>
      </c>
      <c r="T12" s="76"/>
      <c r="U12" s="22">
        <v>1.2</v>
      </c>
      <c r="V12" s="20"/>
      <c r="W12" s="20"/>
    </row>
    <row r="13" spans="1:23" x14ac:dyDescent="0.25">
      <c r="A13" s="20"/>
      <c r="B13" s="20"/>
      <c r="C13" s="21" t="s">
        <v>408</v>
      </c>
      <c r="D13" s="113"/>
      <c r="E13" s="113"/>
      <c r="F13" s="113"/>
      <c r="G13" s="65"/>
      <c r="H13" s="65"/>
      <c r="I13" s="65"/>
      <c r="J13" s="65"/>
      <c r="K13" s="65"/>
      <c r="L13" s="112"/>
      <c r="M13" s="112"/>
      <c r="N13" s="112"/>
      <c r="O13" s="112"/>
      <c r="P13" s="114"/>
      <c r="Q13" s="22">
        <v>1.01</v>
      </c>
      <c r="R13" s="22"/>
      <c r="S13" s="22">
        <v>1</v>
      </c>
      <c r="T13" s="76"/>
      <c r="U13" s="22">
        <v>1</v>
      </c>
      <c r="V13" s="20"/>
      <c r="W13" s="20"/>
    </row>
    <row r="14" spans="1:23" x14ac:dyDescent="0.25">
      <c r="A14" s="20"/>
      <c r="B14" s="20"/>
      <c r="C14" s="21" t="s">
        <v>409</v>
      </c>
      <c r="D14" s="113"/>
      <c r="E14" s="113"/>
      <c r="F14" s="152"/>
      <c r="G14" s="65"/>
      <c r="H14" s="65"/>
      <c r="I14" s="65"/>
      <c r="J14" s="65"/>
      <c r="K14" s="65"/>
      <c r="L14" s="112"/>
      <c r="M14" s="112"/>
      <c r="N14" s="112"/>
      <c r="O14" s="112"/>
      <c r="P14" s="114"/>
      <c r="Q14" s="22"/>
      <c r="R14" s="22"/>
      <c r="S14" s="22"/>
      <c r="T14" s="76"/>
      <c r="U14" s="22"/>
      <c r="V14" s="20"/>
      <c r="W14" s="20"/>
    </row>
    <row r="15" spans="1:23" x14ac:dyDescent="0.25">
      <c r="A15" s="153">
        <v>1</v>
      </c>
      <c r="B15" s="153"/>
      <c r="C15" s="81" t="s">
        <v>410</v>
      </c>
      <c r="D15" s="82"/>
      <c r="E15" s="82"/>
      <c r="F15" s="82"/>
      <c r="G15" s="83"/>
      <c r="H15" s="83"/>
      <c r="I15" s="83"/>
      <c r="J15" s="83"/>
      <c r="K15" s="83"/>
      <c r="L15" s="83"/>
      <c r="M15" s="83"/>
      <c r="N15" s="83"/>
      <c r="O15" s="83"/>
      <c r="P15" s="154"/>
      <c r="Q15" s="154"/>
      <c r="R15" s="155"/>
      <c r="S15" s="155"/>
      <c r="T15" s="154"/>
      <c r="U15" s="154"/>
      <c r="V15" s="154"/>
      <c r="W15" s="154"/>
    </row>
    <row r="16" spans="1:23" x14ac:dyDescent="0.25">
      <c r="A16" s="153">
        <v>2</v>
      </c>
      <c r="B16" s="153"/>
      <c r="C16" s="156" t="s">
        <v>5</v>
      </c>
      <c r="D16" s="82"/>
      <c r="E16" s="82"/>
      <c r="F16" s="82"/>
      <c r="G16" s="83"/>
      <c r="H16" s="83"/>
      <c r="I16" s="83"/>
      <c r="J16" s="157"/>
      <c r="K16" s="157"/>
      <c r="L16" s="157"/>
      <c r="M16" s="157"/>
      <c r="N16" s="157"/>
      <c r="O16" s="157"/>
      <c r="P16" s="154">
        <f t="shared" ref="P16:W16" si="0">P17+P18+P19+P20+P21+P24+P25</f>
        <v>0</v>
      </c>
      <c r="Q16" s="154">
        <f t="shared" si="0"/>
        <v>0</v>
      </c>
      <c r="R16" s="154">
        <f t="shared" si="0"/>
        <v>0</v>
      </c>
      <c r="S16" s="154">
        <f t="shared" si="0"/>
        <v>0</v>
      </c>
      <c r="T16" s="154">
        <f t="shared" si="0"/>
        <v>0</v>
      </c>
      <c r="U16" s="154">
        <f t="shared" si="0"/>
        <v>0</v>
      </c>
      <c r="V16" s="154">
        <f t="shared" si="0"/>
        <v>0</v>
      </c>
      <c r="W16" s="154">
        <f t="shared" si="0"/>
        <v>0</v>
      </c>
    </row>
    <row r="17" spans="1:23" ht="30" x14ac:dyDescent="0.25">
      <c r="A17" s="20"/>
      <c r="B17" s="20">
        <v>1</v>
      </c>
      <c r="C17" s="121" t="s">
        <v>411</v>
      </c>
      <c r="D17" s="158">
        <v>10127</v>
      </c>
      <c r="E17" s="158">
        <v>10127</v>
      </c>
      <c r="F17" s="159">
        <v>9620</v>
      </c>
      <c r="G17" s="51">
        <v>0.83</v>
      </c>
      <c r="H17" s="51"/>
      <c r="I17" s="52">
        <v>1</v>
      </c>
      <c r="J17" s="160"/>
      <c r="K17" s="158">
        <v>1.4</v>
      </c>
      <c r="L17" s="158">
        <v>1.68</v>
      </c>
      <c r="M17" s="158">
        <v>2.23</v>
      </c>
      <c r="N17" s="158">
        <v>2.39</v>
      </c>
      <c r="O17" s="161">
        <v>2.57</v>
      </c>
      <c r="P17" s="162"/>
      <c r="Q17" s="48">
        <f>(P17*$F17*$G17*$I17*$K17*Q$13)</f>
        <v>0</v>
      </c>
      <c r="R17" s="87"/>
      <c r="S17" s="48">
        <f>(R17*$F17*$G17*$I17*$L17*S$13)</f>
        <v>0</v>
      </c>
      <c r="T17" s="162"/>
      <c r="U17" s="48">
        <f>(T17/12*1*$D17*$G17*$I17*$K17*U$12)+(T17/12*5*$E17*$G17*$I17*$K17*U$13)+(T17/12*6*$F17*$G17*$I17*$K17*U$13)</f>
        <v>0</v>
      </c>
      <c r="V17" s="163">
        <f>SUM(P17,R17)</f>
        <v>0</v>
      </c>
      <c r="W17" s="163">
        <f>SUM(Q17,S17)</f>
        <v>0</v>
      </c>
    </row>
    <row r="18" spans="1:23" x14ac:dyDescent="0.25">
      <c r="A18" s="20"/>
      <c r="B18" s="20">
        <v>2</v>
      </c>
      <c r="C18" s="121" t="s">
        <v>412</v>
      </c>
      <c r="D18" s="158">
        <f>D17</f>
        <v>10127</v>
      </c>
      <c r="E18" s="158">
        <v>10127</v>
      </c>
      <c r="F18" s="159">
        <v>9620</v>
      </c>
      <c r="G18" s="51">
        <v>0.66</v>
      </c>
      <c r="H18" s="51"/>
      <c r="I18" s="52">
        <v>1</v>
      </c>
      <c r="J18" s="160"/>
      <c r="K18" s="158">
        <v>1.4</v>
      </c>
      <c r="L18" s="158">
        <v>1.68</v>
      </c>
      <c r="M18" s="158">
        <v>2.23</v>
      </c>
      <c r="N18" s="158">
        <v>2.39</v>
      </c>
      <c r="O18" s="161">
        <v>2.57</v>
      </c>
      <c r="P18" s="162"/>
      <c r="Q18" s="48">
        <f t="shared" ref="Q18:Q20" si="1">(P18*$F18*$G18*$I18*$K18*Q$13)</f>
        <v>0</v>
      </c>
      <c r="R18" s="87"/>
      <c r="S18" s="48">
        <f t="shared" ref="S18:S20" si="2">(R18*$F18*$G18*$I18*$L18*S$13)</f>
        <v>0</v>
      </c>
      <c r="T18" s="162"/>
      <c r="U18" s="48">
        <f t="shared" ref="U18:U20" si="3">(T18/12*1*$D18*$G18*$I18*$K18*U$12)+(T18/12*5*$E18*$G18*$I18*$K18*U$13)+(T18/12*6*$F18*$G18*$I18*$K18*U$13)</f>
        <v>0</v>
      </c>
      <c r="V18" s="163">
        <f t="shared" ref="V18:W25" si="4">SUM(P18,R18)</f>
        <v>0</v>
      </c>
      <c r="W18" s="163">
        <f t="shared" si="4"/>
        <v>0</v>
      </c>
    </row>
    <row r="19" spans="1:23" ht="30" x14ac:dyDescent="0.25">
      <c r="A19" s="20"/>
      <c r="B19" s="20">
        <v>3</v>
      </c>
      <c r="C19" s="121" t="s">
        <v>133</v>
      </c>
      <c r="D19" s="158">
        <f>D18</f>
        <v>10127</v>
      </c>
      <c r="E19" s="158">
        <v>10127</v>
      </c>
      <c r="F19" s="159">
        <v>9620</v>
      </c>
      <c r="G19" s="158">
        <v>0.71</v>
      </c>
      <c r="H19" s="158"/>
      <c r="I19" s="52">
        <v>1</v>
      </c>
      <c r="J19" s="160"/>
      <c r="K19" s="158">
        <v>1.4</v>
      </c>
      <c r="L19" s="158">
        <v>1.68</v>
      </c>
      <c r="M19" s="158">
        <v>2.23</v>
      </c>
      <c r="N19" s="158">
        <v>2.39</v>
      </c>
      <c r="O19" s="161">
        <v>2.57</v>
      </c>
      <c r="P19" s="162"/>
      <c r="Q19" s="48">
        <f t="shared" si="1"/>
        <v>0</v>
      </c>
      <c r="R19" s="87"/>
      <c r="S19" s="48">
        <f t="shared" si="2"/>
        <v>0</v>
      </c>
      <c r="T19" s="162"/>
      <c r="U19" s="48">
        <f t="shared" si="3"/>
        <v>0</v>
      </c>
      <c r="V19" s="163">
        <f t="shared" si="4"/>
        <v>0</v>
      </c>
      <c r="W19" s="163">
        <f t="shared" si="4"/>
        <v>0</v>
      </c>
    </row>
    <row r="20" spans="1:23" ht="30" x14ac:dyDescent="0.25">
      <c r="A20" s="20"/>
      <c r="B20" s="20">
        <v>4</v>
      </c>
      <c r="C20" s="121" t="s">
        <v>134</v>
      </c>
      <c r="D20" s="158">
        <f>D19</f>
        <v>10127</v>
      </c>
      <c r="E20" s="158">
        <v>10127</v>
      </c>
      <c r="F20" s="159">
        <v>9620</v>
      </c>
      <c r="G20" s="158">
        <v>1.06</v>
      </c>
      <c r="H20" s="158"/>
      <c r="I20" s="52">
        <v>1</v>
      </c>
      <c r="J20" s="160"/>
      <c r="K20" s="158">
        <v>1.4</v>
      </c>
      <c r="L20" s="158">
        <v>1.68</v>
      </c>
      <c r="M20" s="158">
        <v>2.23</v>
      </c>
      <c r="N20" s="158">
        <v>2.39</v>
      </c>
      <c r="O20" s="161">
        <v>2.57</v>
      </c>
      <c r="P20" s="162"/>
      <c r="Q20" s="48">
        <f t="shared" si="1"/>
        <v>0</v>
      </c>
      <c r="R20" s="87"/>
      <c r="S20" s="48">
        <f t="shared" si="2"/>
        <v>0</v>
      </c>
      <c r="T20" s="162"/>
      <c r="U20" s="48">
        <f t="shared" si="3"/>
        <v>0</v>
      </c>
      <c r="V20" s="163">
        <f t="shared" si="4"/>
        <v>0</v>
      </c>
      <c r="W20" s="163">
        <f t="shared" si="4"/>
        <v>0</v>
      </c>
    </row>
    <row r="21" spans="1:23" x14ac:dyDescent="0.25">
      <c r="A21" s="20"/>
      <c r="B21" s="20">
        <v>5</v>
      </c>
      <c r="C21" s="122" t="s">
        <v>513</v>
      </c>
      <c r="D21" s="158">
        <f t="shared" ref="D21:D23" si="5">D20</f>
        <v>10127</v>
      </c>
      <c r="E21" s="158"/>
      <c r="F21" s="159"/>
      <c r="G21" s="51">
        <v>9.83</v>
      </c>
      <c r="H21" s="164">
        <v>9.83</v>
      </c>
      <c r="I21" s="52"/>
      <c r="J21" s="160">
        <v>1.05</v>
      </c>
      <c r="K21" s="158"/>
      <c r="L21" s="158"/>
      <c r="M21" s="158"/>
      <c r="N21" s="158"/>
      <c r="O21" s="161">
        <v>2.57</v>
      </c>
      <c r="P21" s="165">
        <f t="shared" ref="P21" si="6">SUM(P22:P25)</f>
        <v>0</v>
      </c>
      <c r="Q21" s="165">
        <f t="shared" ref="Q21" si="7">SUM(Q22:Q23)</f>
        <v>0</v>
      </c>
      <c r="R21" s="165">
        <v>0</v>
      </c>
      <c r="S21" s="165">
        <f t="shared" ref="S21" si="8">SUM(S22:S23)</f>
        <v>0</v>
      </c>
      <c r="T21" s="162">
        <v>0</v>
      </c>
      <c r="U21" s="162">
        <f t="shared" ref="U21" si="9">SUM(U22:U23)</f>
        <v>0</v>
      </c>
      <c r="V21" s="163">
        <f t="shared" si="4"/>
        <v>0</v>
      </c>
      <c r="W21" s="163">
        <f t="shared" si="4"/>
        <v>0</v>
      </c>
    </row>
    <row r="22" spans="1:23" ht="20.25" customHeight="1" x14ac:dyDescent="0.25">
      <c r="A22" s="20"/>
      <c r="B22" s="166" t="s">
        <v>514</v>
      </c>
      <c r="C22" s="122" t="s">
        <v>515</v>
      </c>
      <c r="D22" s="158">
        <f t="shared" si="5"/>
        <v>10127</v>
      </c>
      <c r="E22" s="158">
        <v>10127</v>
      </c>
      <c r="F22" s="159">
        <v>9620</v>
      </c>
      <c r="G22" s="51">
        <v>9.83</v>
      </c>
      <c r="H22" s="164">
        <v>8.4700000000000006</v>
      </c>
      <c r="I22" s="52">
        <v>0.86</v>
      </c>
      <c r="J22" s="167">
        <v>1.05</v>
      </c>
      <c r="K22" s="158">
        <v>1.4</v>
      </c>
      <c r="L22" s="158">
        <v>1.68</v>
      </c>
      <c r="M22" s="158">
        <v>2.23</v>
      </c>
      <c r="N22" s="158">
        <v>2.39</v>
      </c>
      <c r="O22" s="161">
        <v>2.57</v>
      </c>
      <c r="P22" s="162"/>
      <c r="Q22" s="55">
        <f>(P22*$F22*$H22*$J22*$L22*Q$13)</f>
        <v>0</v>
      </c>
      <c r="R22" s="87"/>
      <c r="S22" s="55">
        <f>(R22*$F22*$H22*$J22*$L22*S$13)</f>
        <v>0</v>
      </c>
      <c r="T22" s="162"/>
      <c r="U22" s="48">
        <f t="shared" ref="U22:U25" si="10">(T22/12*1*$D22*$G22*$I22*$K22*U$12)+(T22/12*5*$E22*$G22*$I22*$K22*U$13)+(T22/12*6*$F22*$G22*$I22*$K22*U$13)</f>
        <v>0</v>
      </c>
      <c r="V22" s="163">
        <f t="shared" si="4"/>
        <v>0</v>
      </c>
      <c r="W22" s="163">
        <f t="shared" si="4"/>
        <v>0</v>
      </c>
    </row>
    <row r="23" spans="1:23" ht="20.25" customHeight="1" x14ac:dyDescent="0.25">
      <c r="A23" s="20"/>
      <c r="B23" s="166" t="s">
        <v>516</v>
      </c>
      <c r="C23" s="122" t="s">
        <v>517</v>
      </c>
      <c r="D23" s="158">
        <f t="shared" si="5"/>
        <v>10127</v>
      </c>
      <c r="E23" s="158">
        <v>10127</v>
      </c>
      <c r="F23" s="159">
        <v>9620</v>
      </c>
      <c r="G23" s="51">
        <v>9.83</v>
      </c>
      <c r="H23" s="164">
        <v>9.9600000000000009</v>
      </c>
      <c r="I23" s="52">
        <v>1.01</v>
      </c>
      <c r="J23" s="167">
        <v>1.05</v>
      </c>
      <c r="K23" s="158">
        <v>1.4</v>
      </c>
      <c r="L23" s="158">
        <v>1.68</v>
      </c>
      <c r="M23" s="158">
        <v>2.23</v>
      </c>
      <c r="N23" s="158">
        <v>2.39</v>
      </c>
      <c r="O23" s="161">
        <v>2.57</v>
      </c>
      <c r="P23" s="162"/>
      <c r="Q23" s="55">
        <f>(P23*$F23*$H23*$J23*$L23*Q$13)</f>
        <v>0</v>
      </c>
      <c r="R23" s="87"/>
      <c r="S23" s="55">
        <f>(R23*$F23*$H23*$J23*$L23*S$13)</f>
        <v>0</v>
      </c>
      <c r="T23" s="162"/>
      <c r="U23" s="48">
        <f t="shared" si="10"/>
        <v>0</v>
      </c>
      <c r="V23" s="163">
        <f t="shared" si="4"/>
        <v>0</v>
      </c>
      <c r="W23" s="163">
        <f t="shared" si="4"/>
        <v>0</v>
      </c>
    </row>
    <row r="24" spans="1:23" ht="30" x14ac:dyDescent="0.25">
      <c r="A24" s="20"/>
      <c r="B24" s="20">
        <v>6</v>
      </c>
      <c r="C24" s="121" t="s">
        <v>413</v>
      </c>
      <c r="D24" s="158">
        <f>D23</f>
        <v>10127</v>
      </c>
      <c r="E24" s="158">
        <v>10127</v>
      </c>
      <c r="F24" s="159">
        <v>9620</v>
      </c>
      <c r="G24" s="158">
        <v>0.33</v>
      </c>
      <c r="H24" s="158"/>
      <c r="I24" s="52">
        <v>1</v>
      </c>
      <c r="J24" s="160"/>
      <c r="K24" s="158">
        <v>1.4</v>
      </c>
      <c r="L24" s="158">
        <v>1.68</v>
      </c>
      <c r="M24" s="158">
        <v>2.23</v>
      </c>
      <c r="N24" s="158">
        <v>2.39</v>
      </c>
      <c r="O24" s="161">
        <v>2.57</v>
      </c>
      <c r="P24" s="162"/>
      <c r="Q24" s="48">
        <f t="shared" ref="Q24:Q25" si="11">(P24*$F24*$G24*$I24*$K24*Q$13)</f>
        <v>0</v>
      </c>
      <c r="R24" s="87"/>
      <c r="S24" s="48">
        <f t="shared" ref="S24:S87" si="12">(R24*$F24*$G24*$I24*$L24*S$13)</f>
        <v>0</v>
      </c>
      <c r="T24" s="162"/>
      <c r="U24" s="48">
        <f t="shared" si="10"/>
        <v>0</v>
      </c>
      <c r="V24" s="163">
        <f t="shared" si="4"/>
        <v>0</v>
      </c>
      <c r="W24" s="163">
        <f t="shared" si="4"/>
        <v>0</v>
      </c>
    </row>
    <row r="25" spans="1:23" x14ac:dyDescent="0.25">
      <c r="A25" s="20"/>
      <c r="B25" s="20">
        <v>7</v>
      </c>
      <c r="C25" s="121" t="s">
        <v>414</v>
      </c>
      <c r="D25" s="158">
        <f>D24</f>
        <v>10127</v>
      </c>
      <c r="E25" s="158">
        <v>10127</v>
      </c>
      <c r="F25" s="159">
        <v>9620</v>
      </c>
      <c r="G25" s="158">
        <v>1.04</v>
      </c>
      <c r="H25" s="158"/>
      <c r="I25" s="52">
        <v>1</v>
      </c>
      <c r="J25" s="160"/>
      <c r="K25" s="158">
        <v>1.4</v>
      </c>
      <c r="L25" s="158">
        <v>1.68</v>
      </c>
      <c r="M25" s="158">
        <v>2.23</v>
      </c>
      <c r="N25" s="158">
        <v>2.39</v>
      </c>
      <c r="O25" s="161">
        <v>2.57</v>
      </c>
      <c r="P25" s="162"/>
      <c r="Q25" s="48">
        <f t="shared" si="11"/>
        <v>0</v>
      </c>
      <c r="R25" s="87"/>
      <c r="S25" s="48">
        <f t="shared" si="12"/>
        <v>0</v>
      </c>
      <c r="T25" s="162"/>
      <c r="U25" s="48">
        <f t="shared" si="10"/>
        <v>0</v>
      </c>
      <c r="V25" s="163">
        <f t="shared" si="4"/>
        <v>0</v>
      </c>
      <c r="W25" s="163">
        <f t="shared" si="4"/>
        <v>0</v>
      </c>
    </row>
    <row r="26" spans="1:23" s="24" customFormat="1" x14ac:dyDescent="0.25">
      <c r="A26" s="168">
        <v>3</v>
      </c>
      <c r="B26" s="168"/>
      <c r="C26" s="156" t="s">
        <v>6</v>
      </c>
      <c r="D26" s="169"/>
      <c r="E26" s="169"/>
      <c r="F26" s="170"/>
      <c r="G26" s="164"/>
      <c r="H26" s="164"/>
      <c r="I26" s="171"/>
      <c r="J26" s="167"/>
      <c r="K26" s="169"/>
      <c r="L26" s="169"/>
      <c r="M26" s="169"/>
      <c r="N26" s="169"/>
      <c r="O26" s="172">
        <v>2.57</v>
      </c>
      <c r="P26" s="91">
        <f t="shared" ref="P26:W26" si="13">P27</f>
        <v>0</v>
      </c>
      <c r="Q26" s="91">
        <f t="shared" si="13"/>
        <v>0</v>
      </c>
      <c r="R26" s="91">
        <f t="shared" si="13"/>
        <v>0</v>
      </c>
      <c r="S26" s="91">
        <f t="shared" si="13"/>
        <v>0</v>
      </c>
      <c r="T26" s="91">
        <f t="shared" si="13"/>
        <v>0</v>
      </c>
      <c r="U26" s="91">
        <f t="shared" si="13"/>
        <v>0</v>
      </c>
      <c r="V26" s="91">
        <f t="shared" si="13"/>
        <v>0</v>
      </c>
      <c r="W26" s="91">
        <f t="shared" si="13"/>
        <v>0</v>
      </c>
    </row>
    <row r="27" spans="1:23" ht="30" x14ac:dyDescent="0.25">
      <c r="A27" s="20"/>
      <c r="B27" s="20">
        <v>8</v>
      </c>
      <c r="C27" s="122" t="s">
        <v>137</v>
      </c>
      <c r="D27" s="158">
        <f>D25</f>
        <v>10127</v>
      </c>
      <c r="E27" s="158">
        <v>10127</v>
      </c>
      <c r="F27" s="159">
        <v>9620</v>
      </c>
      <c r="G27" s="173">
        <v>0.98</v>
      </c>
      <c r="H27" s="173"/>
      <c r="I27" s="52">
        <v>1</v>
      </c>
      <c r="J27" s="160"/>
      <c r="K27" s="158">
        <v>1.4</v>
      </c>
      <c r="L27" s="158">
        <v>1.68</v>
      </c>
      <c r="M27" s="158">
        <v>2.23</v>
      </c>
      <c r="N27" s="158">
        <v>2.39</v>
      </c>
      <c r="O27" s="161">
        <v>2.57</v>
      </c>
      <c r="P27" s="162"/>
      <c r="Q27" s="48">
        <f t="shared" ref="Q27" si="14">(P27*$F27*$G27*$I27*$K27*Q$13)</f>
        <v>0</v>
      </c>
      <c r="R27" s="92"/>
      <c r="S27" s="48">
        <f t="shared" si="12"/>
        <v>0</v>
      </c>
      <c r="T27" s="162"/>
      <c r="U27" s="48">
        <f>(T27/12*1*$D27*$G27*$I27*$K27*U$12)+(T27/12*5*$E27*$G27*$I27*$K27*U$13)+(T27/12*6*$F27*$G27*$I27*$K27*U$13)</f>
        <v>0</v>
      </c>
      <c r="V27" s="163">
        <f>SUM(P27,R27)</f>
        <v>0</v>
      </c>
      <c r="W27" s="163">
        <f>SUM(Q27,S27)</f>
        <v>0</v>
      </c>
    </row>
    <row r="28" spans="1:23" s="24" customFormat="1" x14ac:dyDescent="0.25">
      <c r="A28" s="168">
        <v>4</v>
      </c>
      <c r="B28" s="168"/>
      <c r="C28" s="156" t="s">
        <v>8</v>
      </c>
      <c r="D28" s="169"/>
      <c r="E28" s="169"/>
      <c r="F28" s="170"/>
      <c r="G28" s="164"/>
      <c r="H28" s="164"/>
      <c r="I28" s="171"/>
      <c r="J28" s="167"/>
      <c r="K28" s="169"/>
      <c r="L28" s="169"/>
      <c r="M28" s="169"/>
      <c r="N28" s="169"/>
      <c r="O28" s="172">
        <v>2.57</v>
      </c>
      <c r="P28" s="91">
        <f t="shared" ref="P28:W28" si="15">P29</f>
        <v>0</v>
      </c>
      <c r="Q28" s="91">
        <f t="shared" si="15"/>
        <v>0</v>
      </c>
      <c r="R28" s="91">
        <f t="shared" si="15"/>
        <v>0</v>
      </c>
      <c r="S28" s="91">
        <f t="shared" si="15"/>
        <v>0</v>
      </c>
      <c r="T28" s="91">
        <f t="shared" si="15"/>
        <v>0</v>
      </c>
      <c r="U28" s="91">
        <f t="shared" si="15"/>
        <v>0</v>
      </c>
      <c r="V28" s="91">
        <f t="shared" si="15"/>
        <v>0</v>
      </c>
      <c r="W28" s="91">
        <f t="shared" si="15"/>
        <v>0</v>
      </c>
    </row>
    <row r="29" spans="1:23" x14ac:dyDescent="0.25">
      <c r="A29" s="20"/>
      <c r="B29" s="20">
        <v>9</v>
      </c>
      <c r="C29" s="121" t="s">
        <v>415</v>
      </c>
      <c r="D29" s="158">
        <f>D27</f>
        <v>10127</v>
      </c>
      <c r="E29" s="158">
        <v>10127</v>
      </c>
      <c r="F29" s="159">
        <v>9620</v>
      </c>
      <c r="G29" s="158">
        <v>0.89</v>
      </c>
      <c r="H29" s="158"/>
      <c r="I29" s="52">
        <v>1</v>
      </c>
      <c r="J29" s="160"/>
      <c r="K29" s="158">
        <v>1.4</v>
      </c>
      <c r="L29" s="158">
        <v>1.68</v>
      </c>
      <c r="M29" s="158">
        <v>2.23</v>
      </c>
      <c r="N29" s="158">
        <v>2.39</v>
      </c>
      <c r="O29" s="161">
        <v>2.57</v>
      </c>
      <c r="P29" s="162"/>
      <c r="Q29" s="48">
        <f>(P29*$F29*$G29*$I29*$K29*Q$13)</f>
        <v>0</v>
      </c>
      <c r="R29" s="174"/>
      <c r="S29" s="48">
        <f t="shared" si="12"/>
        <v>0</v>
      </c>
      <c r="T29" s="162"/>
      <c r="U29" s="48">
        <f>(T29/12*1*$D29*$G29*$I29*$K29*U$12)+(T29/12*5*$E29*$G29*$I29*$K29*U$13)+(T29/12*6*$F29*$G29*$I29*$K29*U$13)</f>
        <v>0</v>
      </c>
      <c r="V29" s="163">
        <f>SUM(P29,R29)</f>
        <v>0</v>
      </c>
      <c r="W29" s="163">
        <f>SUM(Q29,S29)</f>
        <v>0</v>
      </c>
    </row>
    <row r="30" spans="1:23" x14ac:dyDescent="0.25">
      <c r="A30" s="153">
        <v>5</v>
      </c>
      <c r="B30" s="153"/>
      <c r="C30" s="156" t="s">
        <v>12</v>
      </c>
      <c r="D30" s="175"/>
      <c r="E30" s="175"/>
      <c r="F30" s="170"/>
      <c r="G30" s="176"/>
      <c r="H30" s="176"/>
      <c r="I30" s="177">
        <v>1</v>
      </c>
      <c r="J30" s="178"/>
      <c r="K30" s="175">
        <v>1.4</v>
      </c>
      <c r="L30" s="175">
        <v>1.68</v>
      </c>
      <c r="M30" s="175">
        <v>2.23</v>
      </c>
      <c r="N30" s="175">
        <v>2.39</v>
      </c>
      <c r="O30" s="172">
        <v>2.57</v>
      </c>
      <c r="P30" s="179">
        <f t="shared" ref="P30:W30" si="16">P31</f>
        <v>0</v>
      </c>
      <c r="Q30" s="179">
        <f t="shared" si="16"/>
        <v>0</v>
      </c>
      <c r="R30" s="179">
        <f t="shared" si="16"/>
        <v>0</v>
      </c>
      <c r="S30" s="179">
        <f t="shared" si="16"/>
        <v>0</v>
      </c>
      <c r="T30" s="179">
        <f t="shared" si="16"/>
        <v>0</v>
      </c>
      <c r="U30" s="179">
        <f t="shared" si="16"/>
        <v>0</v>
      </c>
      <c r="V30" s="179">
        <f t="shared" si="16"/>
        <v>0</v>
      </c>
      <c r="W30" s="179">
        <f t="shared" si="16"/>
        <v>0</v>
      </c>
    </row>
    <row r="31" spans="1:23" x14ac:dyDescent="0.25">
      <c r="A31" s="20"/>
      <c r="B31" s="20">
        <v>10</v>
      </c>
      <c r="C31" s="122" t="s">
        <v>416</v>
      </c>
      <c r="D31" s="158">
        <f>D29</f>
        <v>10127</v>
      </c>
      <c r="E31" s="158">
        <v>10127</v>
      </c>
      <c r="F31" s="159">
        <v>9620</v>
      </c>
      <c r="G31" s="51">
        <v>1.17</v>
      </c>
      <c r="H31" s="51"/>
      <c r="I31" s="52">
        <v>1</v>
      </c>
      <c r="J31" s="160"/>
      <c r="K31" s="158">
        <v>1.4</v>
      </c>
      <c r="L31" s="158">
        <v>1.68</v>
      </c>
      <c r="M31" s="158">
        <v>2.23</v>
      </c>
      <c r="N31" s="158">
        <v>2.39</v>
      </c>
      <c r="O31" s="161">
        <v>2.57</v>
      </c>
      <c r="P31" s="162"/>
      <c r="Q31" s="48">
        <f t="shared" ref="Q31" si="17">(P31*$F31*$G31*$I31*$K31*Q$13)</f>
        <v>0</v>
      </c>
      <c r="R31" s="87"/>
      <c r="S31" s="48">
        <f t="shared" si="12"/>
        <v>0</v>
      </c>
      <c r="T31" s="162"/>
      <c r="U31" s="48">
        <f>(T31/12*1*$D31*$G31*$I31*$K31*U$12)+(T31/12*5*$E31*$G31*$I31*$K31*U$13)+(T31/12*6*$F31*$G31*$I31*$K31*U$13)</f>
        <v>0</v>
      </c>
      <c r="V31" s="163">
        <f>SUM(P31,R31)</f>
        <v>0</v>
      </c>
      <c r="W31" s="163">
        <f>SUM(Q31,S31)</f>
        <v>0</v>
      </c>
    </row>
    <row r="32" spans="1:23" s="24" customFormat="1" x14ac:dyDescent="0.25">
      <c r="A32" s="168">
        <v>6</v>
      </c>
      <c r="B32" s="168"/>
      <c r="C32" s="156" t="s">
        <v>475</v>
      </c>
      <c r="D32" s="169"/>
      <c r="E32" s="169"/>
      <c r="F32" s="170"/>
      <c r="G32" s="164"/>
      <c r="H32" s="164"/>
      <c r="I32" s="171"/>
      <c r="J32" s="167"/>
      <c r="K32" s="169"/>
      <c r="L32" s="169"/>
      <c r="M32" s="169"/>
      <c r="N32" s="169"/>
      <c r="O32" s="172">
        <v>2.57</v>
      </c>
      <c r="P32" s="180">
        <f t="shared" ref="P32:W32" si="18">P33</f>
        <v>0</v>
      </c>
      <c r="Q32" s="180">
        <f t="shared" si="18"/>
        <v>0</v>
      </c>
      <c r="R32" s="180">
        <f t="shared" si="18"/>
        <v>0</v>
      </c>
      <c r="S32" s="180">
        <f t="shared" si="18"/>
        <v>0</v>
      </c>
      <c r="T32" s="180">
        <f t="shared" si="18"/>
        <v>0</v>
      </c>
      <c r="U32" s="180">
        <f t="shared" si="18"/>
        <v>0</v>
      </c>
      <c r="V32" s="180">
        <f t="shared" si="18"/>
        <v>0</v>
      </c>
      <c r="W32" s="180">
        <f t="shared" si="18"/>
        <v>0</v>
      </c>
    </row>
    <row r="33" spans="1:23" x14ac:dyDescent="0.25">
      <c r="A33" s="20"/>
      <c r="B33" s="20">
        <v>11</v>
      </c>
      <c r="C33" s="122" t="s">
        <v>417</v>
      </c>
      <c r="D33" s="158">
        <f>D31</f>
        <v>10127</v>
      </c>
      <c r="E33" s="158">
        <v>10127</v>
      </c>
      <c r="F33" s="159">
        <v>9620</v>
      </c>
      <c r="G33" s="51">
        <v>1.54</v>
      </c>
      <c r="H33" s="51"/>
      <c r="I33" s="52">
        <v>1</v>
      </c>
      <c r="J33" s="160"/>
      <c r="K33" s="158">
        <v>1.4</v>
      </c>
      <c r="L33" s="158">
        <v>1.68</v>
      </c>
      <c r="M33" s="158">
        <v>2.23</v>
      </c>
      <c r="N33" s="158">
        <v>2.39</v>
      </c>
      <c r="O33" s="161">
        <v>2.57</v>
      </c>
      <c r="P33" s="162"/>
      <c r="Q33" s="48">
        <f t="shared" ref="Q33" si="19">(P33*$F33*$G33*$I33*$K33*Q$13)</f>
        <v>0</v>
      </c>
      <c r="R33" s="181"/>
      <c r="S33" s="48">
        <f t="shared" si="12"/>
        <v>0</v>
      </c>
      <c r="T33" s="162"/>
      <c r="U33" s="48">
        <f>(T33/12*1*$D33*$G33*$I33*$K33*U$12)+(T33/12*5*$E33*$G33*$I33*$K33*U$13)+(T33/12*6*$F33*$G33*$I33*$K33*U$13)</f>
        <v>0</v>
      </c>
      <c r="V33" s="163">
        <f>SUM(P33,R33)</f>
        <v>0</v>
      </c>
      <c r="W33" s="163">
        <f>SUM(Q33,S33)</f>
        <v>0</v>
      </c>
    </row>
    <row r="34" spans="1:23" s="24" customFormat="1" x14ac:dyDescent="0.25">
      <c r="A34" s="168">
        <v>7</v>
      </c>
      <c r="B34" s="168"/>
      <c r="C34" s="156" t="s">
        <v>14</v>
      </c>
      <c r="D34" s="169"/>
      <c r="E34" s="169"/>
      <c r="F34" s="170"/>
      <c r="G34" s="164"/>
      <c r="H34" s="164"/>
      <c r="I34" s="171"/>
      <c r="J34" s="167"/>
      <c r="K34" s="169"/>
      <c r="L34" s="169"/>
      <c r="M34" s="169"/>
      <c r="N34" s="169"/>
      <c r="O34" s="172">
        <v>2.57</v>
      </c>
      <c r="P34" s="180">
        <f t="shared" ref="P34:W34" si="20">P35</f>
        <v>0</v>
      </c>
      <c r="Q34" s="180">
        <f t="shared" si="20"/>
        <v>0</v>
      </c>
      <c r="R34" s="180">
        <f t="shared" si="20"/>
        <v>0</v>
      </c>
      <c r="S34" s="180">
        <f t="shared" si="20"/>
        <v>0</v>
      </c>
      <c r="T34" s="180">
        <f t="shared" si="20"/>
        <v>0</v>
      </c>
      <c r="U34" s="180">
        <f t="shared" si="20"/>
        <v>0</v>
      </c>
      <c r="V34" s="180">
        <f t="shared" si="20"/>
        <v>0</v>
      </c>
      <c r="W34" s="180">
        <f t="shared" si="20"/>
        <v>0</v>
      </c>
    </row>
    <row r="35" spans="1:23" x14ac:dyDescent="0.25">
      <c r="A35" s="20"/>
      <c r="B35" s="20">
        <v>12</v>
      </c>
      <c r="C35" s="122" t="s">
        <v>418</v>
      </c>
      <c r="D35" s="158">
        <f>D33</f>
        <v>10127</v>
      </c>
      <c r="E35" s="158">
        <v>10127</v>
      </c>
      <c r="F35" s="159">
        <v>9620</v>
      </c>
      <c r="G35" s="51">
        <v>0.98</v>
      </c>
      <c r="H35" s="51"/>
      <c r="I35" s="52">
        <v>1</v>
      </c>
      <c r="J35" s="160"/>
      <c r="K35" s="158">
        <v>1.4</v>
      </c>
      <c r="L35" s="158">
        <v>1.68</v>
      </c>
      <c r="M35" s="158">
        <v>2.23</v>
      </c>
      <c r="N35" s="158">
        <v>2.39</v>
      </c>
      <c r="O35" s="161">
        <v>2.57</v>
      </c>
      <c r="P35" s="162"/>
      <c r="Q35" s="48">
        <f t="shared" ref="Q35" si="21">(P35*$F35*$G35*$I35*$K35*Q$13)</f>
        <v>0</v>
      </c>
      <c r="R35" s="92"/>
      <c r="S35" s="48">
        <f t="shared" si="12"/>
        <v>0</v>
      </c>
      <c r="T35" s="162"/>
      <c r="U35" s="48">
        <f>(T35/12*1*$D35*$G35*$I35*$K35*U$12)+(T35/12*5*$E35*$G35*$I35*$K35*U$13)+(T35/12*6*$F35*$G35*$I35*$K35*U$13)</f>
        <v>0</v>
      </c>
      <c r="V35" s="163">
        <f>SUM(P35,R35)</f>
        <v>0</v>
      </c>
      <c r="W35" s="163">
        <f>SUM(Q35,S35)</f>
        <v>0</v>
      </c>
    </row>
    <row r="36" spans="1:23" s="24" customFormat="1" x14ac:dyDescent="0.25">
      <c r="A36" s="168">
        <v>8</v>
      </c>
      <c r="B36" s="168"/>
      <c r="C36" s="156" t="s">
        <v>148</v>
      </c>
      <c r="D36" s="169"/>
      <c r="E36" s="169"/>
      <c r="F36" s="170"/>
      <c r="G36" s="164"/>
      <c r="H36" s="164"/>
      <c r="I36" s="171"/>
      <c r="J36" s="167"/>
      <c r="K36" s="169"/>
      <c r="L36" s="169"/>
      <c r="M36" s="169"/>
      <c r="N36" s="169"/>
      <c r="O36" s="172">
        <v>2.57</v>
      </c>
      <c r="P36" s="180">
        <f t="shared" ref="P36:S36" si="22">SUM(P37:P39)</f>
        <v>0</v>
      </c>
      <c r="Q36" s="180">
        <f t="shared" si="22"/>
        <v>0</v>
      </c>
      <c r="R36" s="180">
        <f t="shared" si="22"/>
        <v>0</v>
      </c>
      <c r="S36" s="180">
        <f t="shared" si="22"/>
        <v>0</v>
      </c>
      <c r="T36" s="180">
        <f t="shared" ref="T36:W36" si="23">SUM(T37:T39)</f>
        <v>0</v>
      </c>
      <c r="U36" s="180">
        <f t="shared" si="23"/>
        <v>0</v>
      </c>
      <c r="V36" s="180">
        <f t="shared" si="23"/>
        <v>0</v>
      </c>
      <c r="W36" s="180">
        <f t="shared" si="23"/>
        <v>0</v>
      </c>
    </row>
    <row r="37" spans="1:23" ht="30" x14ac:dyDescent="0.25">
      <c r="A37" s="20"/>
      <c r="B37" s="20">
        <v>13</v>
      </c>
      <c r="C37" s="121" t="s">
        <v>149</v>
      </c>
      <c r="D37" s="158">
        <f>D35</f>
        <v>10127</v>
      </c>
      <c r="E37" s="158">
        <v>10127</v>
      </c>
      <c r="F37" s="159">
        <v>9620</v>
      </c>
      <c r="G37" s="51">
        <v>14.23</v>
      </c>
      <c r="H37" s="51"/>
      <c r="I37" s="52">
        <v>1</v>
      </c>
      <c r="J37" s="160"/>
      <c r="K37" s="158">
        <v>1.4</v>
      </c>
      <c r="L37" s="158">
        <v>1.68</v>
      </c>
      <c r="M37" s="158">
        <v>2.23</v>
      </c>
      <c r="N37" s="158">
        <v>2.39</v>
      </c>
      <c r="O37" s="161">
        <v>2.57</v>
      </c>
      <c r="P37" s="162"/>
      <c r="Q37" s="48">
        <f t="shared" ref="Q37:Q39" si="24">(P37*$F37*$G37*$I37*$K37*Q$13)</f>
        <v>0</v>
      </c>
      <c r="R37" s="87"/>
      <c r="S37" s="48">
        <f t="shared" si="12"/>
        <v>0</v>
      </c>
      <c r="T37" s="162"/>
      <c r="U37" s="48">
        <f t="shared" ref="U37:U39" si="25">(T37/12*1*$D37*$G37*$I37*$K37*U$12)+(T37/12*5*$E37*$G37*$I37*$K37*U$13)+(T37/12*6*$F37*$G37*$I37*$K37*U$13)</f>
        <v>0</v>
      </c>
      <c r="V37" s="163">
        <f t="shared" ref="V37:W39" si="26">SUM(P37,R37)</f>
        <v>0</v>
      </c>
      <c r="W37" s="163">
        <f t="shared" si="26"/>
        <v>0</v>
      </c>
    </row>
    <row r="38" spans="1:23" ht="45" x14ac:dyDescent="0.25">
      <c r="A38" s="20"/>
      <c r="B38" s="20">
        <v>14</v>
      </c>
      <c r="C38" s="121" t="s">
        <v>419</v>
      </c>
      <c r="D38" s="158">
        <f>D35</f>
        <v>10127</v>
      </c>
      <c r="E38" s="158">
        <v>10127</v>
      </c>
      <c r="F38" s="159">
        <v>9620</v>
      </c>
      <c r="G38" s="51">
        <v>10.34</v>
      </c>
      <c r="H38" s="51"/>
      <c r="I38" s="52">
        <v>1</v>
      </c>
      <c r="J38" s="160"/>
      <c r="K38" s="158">
        <v>1.4</v>
      </c>
      <c r="L38" s="158">
        <v>1.68</v>
      </c>
      <c r="M38" s="158">
        <v>2.23</v>
      </c>
      <c r="N38" s="158">
        <v>2.39</v>
      </c>
      <c r="O38" s="161">
        <v>2.57</v>
      </c>
      <c r="P38" s="162"/>
      <c r="Q38" s="48">
        <f t="shared" si="24"/>
        <v>0</v>
      </c>
      <c r="R38" s="92"/>
      <c r="S38" s="48">
        <f t="shared" si="12"/>
        <v>0</v>
      </c>
      <c r="T38" s="162"/>
      <c r="U38" s="48">
        <f t="shared" si="25"/>
        <v>0</v>
      </c>
      <c r="V38" s="163">
        <f t="shared" si="26"/>
        <v>0</v>
      </c>
      <c r="W38" s="163">
        <f t="shared" si="26"/>
        <v>0</v>
      </c>
    </row>
    <row r="39" spans="1:23" ht="45" x14ac:dyDescent="0.25">
      <c r="A39" s="20"/>
      <c r="B39" s="20">
        <v>15</v>
      </c>
      <c r="C39" s="122" t="s">
        <v>151</v>
      </c>
      <c r="D39" s="158">
        <f>D38</f>
        <v>10127</v>
      </c>
      <c r="E39" s="158">
        <v>10127</v>
      </c>
      <c r="F39" s="159">
        <v>9620</v>
      </c>
      <c r="G39" s="51">
        <v>7.95</v>
      </c>
      <c r="H39" s="51"/>
      <c r="I39" s="52">
        <v>1</v>
      </c>
      <c r="J39" s="160"/>
      <c r="K39" s="158">
        <v>1.4</v>
      </c>
      <c r="L39" s="158">
        <v>1.68</v>
      </c>
      <c r="M39" s="158">
        <v>2.23</v>
      </c>
      <c r="N39" s="158">
        <v>2.39</v>
      </c>
      <c r="O39" s="161">
        <v>2.57</v>
      </c>
      <c r="P39" s="162"/>
      <c r="Q39" s="48">
        <f t="shared" si="24"/>
        <v>0</v>
      </c>
      <c r="R39" s="92"/>
      <c r="S39" s="48">
        <f t="shared" si="12"/>
        <v>0</v>
      </c>
      <c r="T39" s="162"/>
      <c r="U39" s="48">
        <f t="shared" si="25"/>
        <v>0</v>
      </c>
      <c r="V39" s="163">
        <f t="shared" si="26"/>
        <v>0</v>
      </c>
      <c r="W39" s="163">
        <f t="shared" si="26"/>
        <v>0</v>
      </c>
    </row>
    <row r="40" spans="1:23" s="24" customFormat="1" x14ac:dyDescent="0.25">
      <c r="A40" s="168">
        <v>9</v>
      </c>
      <c r="B40" s="168"/>
      <c r="C40" s="156" t="s">
        <v>152</v>
      </c>
      <c r="D40" s="169"/>
      <c r="E40" s="169"/>
      <c r="F40" s="170"/>
      <c r="G40" s="164"/>
      <c r="H40" s="164"/>
      <c r="I40" s="171"/>
      <c r="J40" s="167"/>
      <c r="K40" s="169"/>
      <c r="L40" s="169"/>
      <c r="M40" s="169"/>
      <c r="N40" s="169"/>
      <c r="O40" s="172">
        <v>2.57</v>
      </c>
      <c r="P40" s="179">
        <f t="shared" ref="P40:S40" si="27">SUM(P41:P42)</f>
        <v>0</v>
      </c>
      <c r="Q40" s="179">
        <f t="shared" si="27"/>
        <v>0</v>
      </c>
      <c r="R40" s="179">
        <f t="shared" si="27"/>
        <v>0</v>
      </c>
      <c r="S40" s="179">
        <f t="shared" si="27"/>
        <v>0</v>
      </c>
      <c r="T40" s="179">
        <f t="shared" ref="T40:W40" si="28">SUM(T41:T42)</f>
        <v>0</v>
      </c>
      <c r="U40" s="179">
        <f t="shared" si="28"/>
        <v>0</v>
      </c>
      <c r="V40" s="179">
        <f t="shared" si="28"/>
        <v>0</v>
      </c>
      <c r="W40" s="179">
        <f t="shared" si="28"/>
        <v>0</v>
      </c>
    </row>
    <row r="41" spans="1:23" x14ac:dyDescent="0.25">
      <c r="A41" s="20"/>
      <c r="B41" s="20">
        <v>16</v>
      </c>
      <c r="C41" s="122" t="s">
        <v>420</v>
      </c>
      <c r="D41" s="158">
        <f>D39</f>
        <v>10127</v>
      </c>
      <c r="E41" s="158">
        <v>10127</v>
      </c>
      <c r="F41" s="159">
        <v>9620</v>
      </c>
      <c r="G41" s="51">
        <v>1.38</v>
      </c>
      <c r="H41" s="51"/>
      <c r="I41" s="52">
        <v>1</v>
      </c>
      <c r="J41" s="160"/>
      <c r="K41" s="158">
        <v>1.4</v>
      </c>
      <c r="L41" s="158">
        <v>1.68</v>
      </c>
      <c r="M41" s="158">
        <v>2.23</v>
      </c>
      <c r="N41" s="158">
        <v>2.39</v>
      </c>
      <c r="O41" s="161">
        <v>2.57</v>
      </c>
      <c r="P41" s="162"/>
      <c r="Q41" s="48">
        <f t="shared" ref="Q41:Q42" si="29">(P41*$F41*$G41*$I41*$K41*Q$13)</f>
        <v>0</v>
      </c>
      <c r="R41" s="87"/>
      <c r="S41" s="48">
        <f t="shared" si="12"/>
        <v>0</v>
      </c>
      <c r="T41" s="162"/>
      <c r="U41" s="48">
        <f t="shared" ref="U41:U42" si="30">(T41/12*1*$D41*$G41*$I41*$K41*U$12)+(T41/12*5*$E41*$G41*$I41*$K41*U$13)+(T41/12*6*$F41*$G41*$I41*$K41*U$13)</f>
        <v>0</v>
      </c>
      <c r="V41" s="163">
        <f t="shared" ref="V41:W42" si="31">SUM(P41,R41)</f>
        <v>0</v>
      </c>
      <c r="W41" s="163">
        <f t="shared" si="31"/>
        <v>0</v>
      </c>
    </row>
    <row r="42" spans="1:23" ht="30" x14ac:dyDescent="0.25">
      <c r="A42" s="20"/>
      <c r="B42" s="20">
        <v>17</v>
      </c>
      <c r="C42" s="122" t="s">
        <v>421</v>
      </c>
      <c r="D42" s="158">
        <f>D41</f>
        <v>10127</v>
      </c>
      <c r="E42" s="158">
        <v>10127</v>
      </c>
      <c r="F42" s="159">
        <v>9620</v>
      </c>
      <c r="G42" s="52">
        <v>2.09</v>
      </c>
      <c r="H42" s="52"/>
      <c r="I42" s="52">
        <v>1</v>
      </c>
      <c r="J42" s="160"/>
      <c r="K42" s="158">
        <v>1.4</v>
      </c>
      <c r="L42" s="158">
        <v>1.68</v>
      </c>
      <c r="M42" s="158">
        <v>2.23</v>
      </c>
      <c r="N42" s="158">
        <v>2.39</v>
      </c>
      <c r="O42" s="161">
        <v>2.57</v>
      </c>
      <c r="P42" s="162"/>
      <c r="Q42" s="48">
        <f t="shared" si="29"/>
        <v>0</v>
      </c>
      <c r="R42" s="92"/>
      <c r="S42" s="48">
        <f t="shared" si="12"/>
        <v>0</v>
      </c>
      <c r="T42" s="162"/>
      <c r="U42" s="48">
        <f t="shared" si="30"/>
        <v>0</v>
      </c>
      <c r="V42" s="163">
        <f t="shared" si="31"/>
        <v>0</v>
      </c>
      <c r="W42" s="163">
        <f t="shared" si="31"/>
        <v>0</v>
      </c>
    </row>
    <row r="43" spans="1:23" s="24" customFormat="1" x14ac:dyDescent="0.25">
      <c r="A43" s="168">
        <v>10</v>
      </c>
      <c r="B43" s="168"/>
      <c r="C43" s="156" t="s">
        <v>163</v>
      </c>
      <c r="D43" s="169"/>
      <c r="E43" s="169"/>
      <c r="F43" s="170"/>
      <c r="G43" s="164"/>
      <c r="H43" s="164"/>
      <c r="I43" s="171"/>
      <c r="J43" s="167"/>
      <c r="K43" s="169"/>
      <c r="L43" s="169"/>
      <c r="M43" s="169"/>
      <c r="N43" s="169"/>
      <c r="O43" s="172">
        <v>2.57</v>
      </c>
      <c r="P43" s="179">
        <f t="shared" ref="P43:W43" si="32">P44</f>
        <v>0</v>
      </c>
      <c r="Q43" s="179">
        <f t="shared" si="32"/>
        <v>0</v>
      </c>
      <c r="R43" s="179">
        <f t="shared" si="32"/>
        <v>0</v>
      </c>
      <c r="S43" s="179">
        <f t="shared" si="32"/>
        <v>0</v>
      </c>
      <c r="T43" s="179">
        <f t="shared" si="32"/>
        <v>0</v>
      </c>
      <c r="U43" s="179">
        <f t="shared" si="32"/>
        <v>0</v>
      </c>
      <c r="V43" s="179">
        <f t="shared" si="32"/>
        <v>0</v>
      </c>
      <c r="W43" s="179">
        <f t="shared" si="32"/>
        <v>0</v>
      </c>
    </row>
    <row r="44" spans="1:23" x14ac:dyDescent="0.25">
      <c r="A44" s="20"/>
      <c r="B44" s="20">
        <v>18</v>
      </c>
      <c r="C44" s="122" t="s">
        <v>422</v>
      </c>
      <c r="D44" s="158">
        <f>D42</f>
        <v>10127</v>
      </c>
      <c r="E44" s="158">
        <v>10127</v>
      </c>
      <c r="F44" s="159">
        <v>9620</v>
      </c>
      <c r="G44" s="51">
        <v>1.6</v>
      </c>
      <c r="H44" s="51"/>
      <c r="I44" s="52">
        <v>1</v>
      </c>
      <c r="J44" s="160"/>
      <c r="K44" s="158">
        <v>1.4</v>
      </c>
      <c r="L44" s="158">
        <v>1.68</v>
      </c>
      <c r="M44" s="158">
        <v>2.23</v>
      </c>
      <c r="N44" s="158">
        <v>2.39</v>
      </c>
      <c r="O44" s="161">
        <v>2.57</v>
      </c>
      <c r="P44" s="162"/>
      <c r="Q44" s="48">
        <f t="shared" ref="Q44" si="33">(P44*$F44*$G44*$I44*$K44*Q$13)</f>
        <v>0</v>
      </c>
      <c r="R44" s="87"/>
      <c r="S44" s="48">
        <f t="shared" si="12"/>
        <v>0</v>
      </c>
      <c r="T44" s="162"/>
      <c r="U44" s="48">
        <f>(T44/12*1*$D44*$G44*$I44*$K44*U$12)+(T44/12*5*$E44*$G44*$I44*$K44*U$13)+(T44/12*6*$F44*$G44*$I44*$K44*U$13)</f>
        <v>0</v>
      </c>
      <c r="V44" s="163">
        <f>SUM(P44,R44)</f>
        <v>0</v>
      </c>
      <c r="W44" s="163">
        <f>SUM(Q44,S44)</f>
        <v>0</v>
      </c>
    </row>
    <row r="45" spans="1:23" s="24" customFormat="1" x14ac:dyDescent="0.25">
      <c r="A45" s="168">
        <v>11</v>
      </c>
      <c r="B45" s="168"/>
      <c r="C45" s="156" t="s">
        <v>171</v>
      </c>
      <c r="D45" s="169"/>
      <c r="E45" s="169"/>
      <c r="F45" s="170"/>
      <c r="G45" s="164"/>
      <c r="H45" s="164"/>
      <c r="I45" s="171"/>
      <c r="J45" s="167"/>
      <c r="K45" s="169"/>
      <c r="L45" s="169"/>
      <c r="M45" s="169"/>
      <c r="N45" s="169"/>
      <c r="O45" s="172">
        <v>2.57</v>
      </c>
      <c r="P45" s="179">
        <f t="shared" ref="P45:S45" si="34">SUM(P46:P47)</f>
        <v>0</v>
      </c>
      <c r="Q45" s="179">
        <f t="shared" si="34"/>
        <v>0</v>
      </c>
      <c r="R45" s="179">
        <f t="shared" si="34"/>
        <v>0</v>
      </c>
      <c r="S45" s="179">
        <f t="shared" si="34"/>
        <v>0</v>
      </c>
      <c r="T45" s="179">
        <f t="shared" ref="T45:W45" si="35">SUM(T46:T47)</f>
        <v>0</v>
      </c>
      <c r="U45" s="179">
        <f t="shared" si="35"/>
        <v>0</v>
      </c>
      <c r="V45" s="179">
        <f t="shared" si="35"/>
        <v>0</v>
      </c>
      <c r="W45" s="179">
        <f t="shared" si="35"/>
        <v>0</v>
      </c>
    </row>
    <row r="46" spans="1:23" x14ac:dyDescent="0.25">
      <c r="A46" s="20"/>
      <c r="B46" s="20">
        <v>19</v>
      </c>
      <c r="C46" s="121" t="s">
        <v>172</v>
      </c>
      <c r="D46" s="158">
        <f>D44</f>
        <v>10127</v>
      </c>
      <c r="E46" s="158">
        <v>10127</v>
      </c>
      <c r="F46" s="159">
        <v>9620</v>
      </c>
      <c r="G46" s="51">
        <v>1.49</v>
      </c>
      <c r="H46" s="51"/>
      <c r="I46" s="52">
        <v>1</v>
      </c>
      <c r="J46" s="160"/>
      <c r="K46" s="158">
        <v>1.4</v>
      </c>
      <c r="L46" s="158">
        <v>1.68</v>
      </c>
      <c r="M46" s="158">
        <v>2.23</v>
      </c>
      <c r="N46" s="158">
        <v>2.39</v>
      </c>
      <c r="O46" s="161">
        <v>2.57</v>
      </c>
      <c r="P46" s="162"/>
      <c r="Q46" s="48">
        <f t="shared" ref="Q46:Q47" si="36">(P46*$F46*$G46*$I46*$K46*Q$13)</f>
        <v>0</v>
      </c>
      <c r="R46" s="87"/>
      <c r="S46" s="48">
        <f t="shared" si="12"/>
        <v>0</v>
      </c>
      <c r="T46" s="162"/>
      <c r="U46" s="48">
        <f t="shared" ref="U46:U47" si="37">(T46/12*1*$D46*$G46*$I46*$K46*U$12)+(T46/12*5*$E46*$G46*$I46*$K46*U$13)+(T46/12*6*$F46*$G46*$I46*$K46*U$13)</f>
        <v>0</v>
      </c>
      <c r="V46" s="163">
        <f t="shared" ref="V46:W47" si="38">SUM(P46,R46)</f>
        <v>0</v>
      </c>
      <c r="W46" s="163">
        <f t="shared" si="38"/>
        <v>0</v>
      </c>
    </row>
    <row r="47" spans="1:23" x14ac:dyDescent="0.25">
      <c r="A47" s="20"/>
      <c r="B47" s="20">
        <v>20</v>
      </c>
      <c r="C47" s="122" t="s">
        <v>423</v>
      </c>
      <c r="D47" s="158">
        <f>D155</f>
        <v>10127</v>
      </c>
      <c r="E47" s="158">
        <v>10127</v>
      </c>
      <c r="F47" s="159">
        <v>9620</v>
      </c>
      <c r="G47" s="51">
        <v>1.36</v>
      </c>
      <c r="H47" s="51"/>
      <c r="I47" s="52">
        <v>1</v>
      </c>
      <c r="J47" s="160"/>
      <c r="K47" s="158">
        <v>1.4</v>
      </c>
      <c r="L47" s="158">
        <v>1.68</v>
      </c>
      <c r="M47" s="158">
        <v>2.23</v>
      </c>
      <c r="N47" s="158">
        <v>2.39</v>
      </c>
      <c r="O47" s="161">
        <v>2.57</v>
      </c>
      <c r="P47" s="162"/>
      <c r="Q47" s="48">
        <f t="shared" si="36"/>
        <v>0</v>
      </c>
      <c r="R47" s="87"/>
      <c r="S47" s="48">
        <f t="shared" si="12"/>
        <v>0</v>
      </c>
      <c r="T47" s="162"/>
      <c r="U47" s="48">
        <f t="shared" si="37"/>
        <v>0</v>
      </c>
      <c r="V47" s="163">
        <f t="shared" si="38"/>
        <v>0</v>
      </c>
      <c r="W47" s="163">
        <f t="shared" si="38"/>
        <v>0</v>
      </c>
    </row>
    <row r="48" spans="1:23" s="24" customFormat="1" x14ac:dyDescent="0.25">
      <c r="A48" s="168">
        <v>12</v>
      </c>
      <c r="B48" s="168"/>
      <c r="C48" s="156" t="s">
        <v>16</v>
      </c>
      <c r="D48" s="169"/>
      <c r="E48" s="169"/>
      <c r="F48" s="170"/>
      <c r="G48" s="164"/>
      <c r="H48" s="164"/>
      <c r="I48" s="171">
        <v>1</v>
      </c>
      <c r="J48" s="167"/>
      <c r="K48" s="169">
        <v>1.4</v>
      </c>
      <c r="L48" s="169">
        <v>1.68</v>
      </c>
      <c r="M48" s="169">
        <v>2.23</v>
      </c>
      <c r="N48" s="169">
        <v>2.39</v>
      </c>
      <c r="O48" s="172">
        <v>2.57</v>
      </c>
      <c r="P48" s="179">
        <f t="shared" ref="P48:S48" si="39">SUM(P49:P57)</f>
        <v>0</v>
      </c>
      <c r="Q48" s="179">
        <f t="shared" si="39"/>
        <v>0</v>
      </c>
      <c r="R48" s="179">
        <f t="shared" si="39"/>
        <v>0</v>
      </c>
      <c r="S48" s="179">
        <f t="shared" si="39"/>
        <v>0</v>
      </c>
      <c r="T48" s="179">
        <f t="shared" ref="T48:W48" si="40">SUM(T49:T57)</f>
        <v>0</v>
      </c>
      <c r="U48" s="179">
        <f t="shared" si="40"/>
        <v>0</v>
      </c>
      <c r="V48" s="179">
        <f t="shared" si="40"/>
        <v>0</v>
      </c>
      <c r="W48" s="179">
        <f t="shared" si="40"/>
        <v>0</v>
      </c>
    </row>
    <row r="49" spans="1:23" ht="30" customHeight="1" x14ac:dyDescent="0.25">
      <c r="A49" s="20"/>
      <c r="B49" s="20">
        <v>21</v>
      </c>
      <c r="C49" s="122" t="s">
        <v>424</v>
      </c>
      <c r="D49" s="158">
        <f>D157</f>
        <v>10127</v>
      </c>
      <c r="E49" s="158">
        <v>10127</v>
      </c>
      <c r="F49" s="159">
        <v>9620</v>
      </c>
      <c r="G49" s="51">
        <v>2.75</v>
      </c>
      <c r="H49" s="51"/>
      <c r="I49" s="52">
        <v>1</v>
      </c>
      <c r="J49" s="160"/>
      <c r="K49" s="158">
        <v>1.4</v>
      </c>
      <c r="L49" s="158">
        <v>1.68</v>
      </c>
      <c r="M49" s="158">
        <v>2.23</v>
      </c>
      <c r="N49" s="158">
        <v>2.39</v>
      </c>
      <c r="O49" s="161">
        <v>2.57</v>
      </c>
      <c r="P49" s="162"/>
      <c r="Q49" s="48">
        <f t="shared" ref="Q49:Q57" si="41">(P49*$F49*$G49*$I49*$K49*Q$13)</f>
        <v>0</v>
      </c>
      <c r="R49" s="87"/>
      <c r="S49" s="48">
        <f t="shared" si="12"/>
        <v>0</v>
      </c>
      <c r="T49" s="162"/>
      <c r="U49" s="48">
        <f t="shared" ref="U49:U57" si="42">(T49/12*1*$D49*$G49*$I49*$K49*U$12)+(T49/12*5*$E49*$G49*$I49*$K49*U$13)+(T49/12*6*$F49*$G49*$I49*$K49*U$13)</f>
        <v>0</v>
      </c>
      <c r="V49" s="163">
        <f t="shared" ref="V49:W57" si="43">SUM(P49,R49)</f>
        <v>0</v>
      </c>
      <c r="W49" s="163">
        <f t="shared" si="43"/>
        <v>0</v>
      </c>
    </row>
    <row r="50" spans="1:23" ht="45" x14ac:dyDescent="0.25">
      <c r="A50" s="20"/>
      <c r="B50" s="20">
        <v>22</v>
      </c>
      <c r="C50" s="122" t="s">
        <v>425</v>
      </c>
      <c r="D50" s="158">
        <f>D47</f>
        <v>10127</v>
      </c>
      <c r="E50" s="158">
        <v>10127</v>
      </c>
      <c r="F50" s="159">
        <v>9620</v>
      </c>
      <c r="G50" s="51">
        <v>1.1000000000000001</v>
      </c>
      <c r="H50" s="51"/>
      <c r="I50" s="52">
        <v>1</v>
      </c>
      <c r="J50" s="160"/>
      <c r="K50" s="158">
        <v>1.4</v>
      </c>
      <c r="L50" s="158">
        <v>1.68</v>
      </c>
      <c r="M50" s="158">
        <v>2.23</v>
      </c>
      <c r="N50" s="158">
        <v>2.39</v>
      </c>
      <c r="O50" s="161">
        <v>2.57</v>
      </c>
      <c r="P50" s="162"/>
      <c r="Q50" s="48">
        <f t="shared" si="41"/>
        <v>0</v>
      </c>
      <c r="R50" s="87"/>
      <c r="S50" s="48">
        <f t="shared" si="12"/>
        <v>0</v>
      </c>
      <c r="T50" s="162"/>
      <c r="U50" s="48">
        <f t="shared" si="42"/>
        <v>0</v>
      </c>
      <c r="V50" s="163">
        <f t="shared" si="43"/>
        <v>0</v>
      </c>
      <c r="W50" s="163">
        <f t="shared" si="43"/>
        <v>0</v>
      </c>
    </row>
    <row r="51" spans="1:23" ht="45" x14ac:dyDescent="0.25">
      <c r="A51" s="20"/>
      <c r="B51" s="20">
        <v>23</v>
      </c>
      <c r="C51" s="122" t="s">
        <v>426</v>
      </c>
      <c r="D51" s="158">
        <f>D50</f>
        <v>10127</v>
      </c>
      <c r="E51" s="158">
        <v>10127</v>
      </c>
      <c r="F51" s="159">
        <v>9620</v>
      </c>
      <c r="G51" s="51">
        <v>9</v>
      </c>
      <c r="H51" s="51"/>
      <c r="I51" s="52">
        <v>1</v>
      </c>
      <c r="J51" s="160"/>
      <c r="K51" s="158">
        <v>1.4</v>
      </c>
      <c r="L51" s="158">
        <v>1.68</v>
      </c>
      <c r="M51" s="158">
        <v>2.23</v>
      </c>
      <c r="N51" s="158">
        <v>2.39</v>
      </c>
      <c r="O51" s="161">
        <v>2.57</v>
      </c>
      <c r="P51" s="162"/>
      <c r="Q51" s="48">
        <f t="shared" si="41"/>
        <v>0</v>
      </c>
      <c r="R51" s="87"/>
      <c r="S51" s="48">
        <f t="shared" si="12"/>
        <v>0</v>
      </c>
      <c r="T51" s="162"/>
      <c r="U51" s="48">
        <f t="shared" si="42"/>
        <v>0</v>
      </c>
      <c r="V51" s="163">
        <f t="shared" si="43"/>
        <v>0</v>
      </c>
      <c r="W51" s="163">
        <f t="shared" si="43"/>
        <v>0</v>
      </c>
    </row>
    <row r="52" spans="1:23" ht="45" x14ac:dyDescent="0.25">
      <c r="A52" s="20"/>
      <c r="B52" s="20">
        <v>24</v>
      </c>
      <c r="C52" s="122" t="s">
        <v>427</v>
      </c>
      <c r="D52" s="158">
        <v>10127</v>
      </c>
      <c r="E52" s="158">
        <v>10127</v>
      </c>
      <c r="F52" s="159">
        <v>9620</v>
      </c>
      <c r="G52" s="51">
        <v>12.85</v>
      </c>
      <c r="H52" s="51"/>
      <c r="I52" s="52">
        <v>1</v>
      </c>
      <c r="J52" s="160"/>
      <c r="K52" s="158">
        <v>1.4</v>
      </c>
      <c r="L52" s="158">
        <v>1.68</v>
      </c>
      <c r="M52" s="158">
        <v>2.23</v>
      </c>
      <c r="N52" s="158">
        <v>2.39</v>
      </c>
      <c r="O52" s="161">
        <v>2.57</v>
      </c>
      <c r="P52" s="162"/>
      <c r="Q52" s="48">
        <f t="shared" si="41"/>
        <v>0</v>
      </c>
      <c r="R52" s="87"/>
      <c r="S52" s="48">
        <f t="shared" si="12"/>
        <v>0</v>
      </c>
      <c r="T52" s="162"/>
      <c r="U52" s="48">
        <f t="shared" si="42"/>
        <v>0</v>
      </c>
      <c r="V52" s="163">
        <f t="shared" si="43"/>
        <v>0</v>
      </c>
      <c r="W52" s="163">
        <f t="shared" si="43"/>
        <v>0</v>
      </c>
    </row>
    <row r="53" spans="1:23" x14ac:dyDescent="0.25">
      <c r="A53" s="20"/>
      <c r="B53" s="20">
        <v>25</v>
      </c>
      <c r="C53" s="122" t="s">
        <v>428</v>
      </c>
      <c r="D53" s="158">
        <f t="shared" ref="D53" si="44">D50</f>
        <v>10127</v>
      </c>
      <c r="E53" s="158">
        <v>10127</v>
      </c>
      <c r="F53" s="159">
        <v>9620</v>
      </c>
      <c r="G53" s="51">
        <v>0.97</v>
      </c>
      <c r="H53" s="51"/>
      <c r="I53" s="52">
        <v>1</v>
      </c>
      <c r="J53" s="160"/>
      <c r="K53" s="158">
        <v>1.4</v>
      </c>
      <c r="L53" s="158">
        <v>1.68</v>
      </c>
      <c r="M53" s="158">
        <v>2.23</v>
      </c>
      <c r="N53" s="158">
        <v>2.39</v>
      </c>
      <c r="O53" s="161">
        <v>2.57</v>
      </c>
      <c r="P53" s="162"/>
      <c r="Q53" s="48">
        <f t="shared" si="41"/>
        <v>0</v>
      </c>
      <c r="R53" s="87"/>
      <c r="S53" s="48">
        <f t="shared" si="12"/>
        <v>0</v>
      </c>
      <c r="T53" s="162"/>
      <c r="U53" s="48">
        <f t="shared" si="42"/>
        <v>0</v>
      </c>
      <c r="V53" s="163">
        <f t="shared" si="43"/>
        <v>0</v>
      </c>
      <c r="W53" s="163">
        <f t="shared" si="43"/>
        <v>0</v>
      </c>
    </row>
    <row r="54" spans="1:23" ht="30" x14ac:dyDescent="0.25">
      <c r="A54" s="20"/>
      <c r="B54" s="20">
        <v>26</v>
      </c>
      <c r="C54" s="122" t="s">
        <v>518</v>
      </c>
      <c r="D54" s="158">
        <f>D53</f>
        <v>10127</v>
      </c>
      <c r="E54" s="158">
        <v>10127</v>
      </c>
      <c r="F54" s="159">
        <v>9620</v>
      </c>
      <c r="G54" s="51">
        <v>1.1599999999999999</v>
      </c>
      <c r="H54" s="51"/>
      <c r="I54" s="52">
        <v>1</v>
      </c>
      <c r="J54" s="160"/>
      <c r="K54" s="158">
        <v>1.4</v>
      </c>
      <c r="L54" s="158">
        <v>1.68</v>
      </c>
      <c r="M54" s="158">
        <v>2.23</v>
      </c>
      <c r="N54" s="158">
        <v>2.39</v>
      </c>
      <c r="O54" s="161">
        <v>2.57</v>
      </c>
      <c r="P54" s="162"/>
      <c r="Q54" s="48">
        <f t="shared" si="41"/>
        <v>0</v>
      </c>
      <c r="R54" s="87"/>
      <c r="S54" s="48">
        <f t="shared" si="12"/>
        <v>0</v>
      </c>
      <c r="T54" s="162"/>
      <c r="U54" s="48">
        <f t="shared" si="42"/>
        <v>0</v>
      </c>
      <c r="V54" s="163">
        <f t="shared" si="43"/>
        <v>0</v>
      </c>
      <c r="W54" s="163">
        <f t="shared" si="43"/>
        <v>0</v>
      </c>
    </row>
    <row r="55" spans="1:23" x14ac:dyDescent="0.25">
      <c r="A55" s="20"/>
      <c r="B55" s="20">
        <v>27</v>
      </c>
      <c r="C55" s="122" t="s">
        <v>519</v>
      </c>
      <c r="D55" s="158">
        <f t="shared" ref="D55:D56" si="45">D54</f>
        <v>10127</v>
      </c>
      <c r="E55" s="158">
        <v>10127</v>
      </c>
      <c r="F55" s="159">
        <v>9620</v>
      </c>
      <c r="G55" s="51">
        <v>0.97</v>
      </c>
      <c r="H55" s="51"/>
      <c r="I55" s="52">
        <v>1</v>
      </c>
      <c r="J55" s="160"/>
      <c r="K55" s="158">
        <v>1.4</v>
      </c>
      <c r="L55" s="158">
        <v>1.68</v>
      </c>
      <c r="M55" s="158">
        <v>2.23</v>
      </c>
      <c r="N55" s="158">
        <v>2.39</v>
      </c>
      <c r="O55" s="161">
        <v>2.57</v>
      </c>
      <c r="P55" s="162"/>
      <c r="Q55" s="48">
        <f t="shared" si="41"/>
        <v>0</v>
      </c>
      <c r="R55" s="87"/>
      <c r="S55" s="48">
        <f t="shared" si="12"/>
        <v>0</v>
      </c>
      <c r="T55" s="162"/>
      <c r="U55" s="48">
        <f t="shared" si="42"/>
        <v>0</v>
      </c>
      <c r="V55" s="163">
        <f t="shared" si="43"/>
        <v>0</v>
      </c>
      <c r="W55" s="163">
        <f t="shared" si="43"/>
        <v>0</v>
      </c>
    </row>
    <row r="56" spans="1:23" ht="30" x14ac:dyDescent="0.25">
      <c r="A56" s="20"/>
      <c r="B56" s="20">
        <v>28</v>
      </c>
      <c r="C56" s="121" t="s">
        <v>429</v>
      </c>
      <c r="D56" s="158">
        <f t="shared" si="45"/>
        <v>10127</v>
      </c>
      <c r="E56" s="158">
        <v>10127</v>
      </c>
      <c r="F56" s="159">
        <v>9620</v>
      </c>
      <c r="G56" s="51">
        <v>0.52</v>
      </c>
      <c r="H56" s="51"/>
      <c r="I56" s="52">
        <v>1</v>
      </c>
      <c r="J56" s="160"/>
      <c r="K56" s="158">
        <v>1.4</v>
      </c>
      <c r="L56" s="158">
        <v>1.68</v>
      </c>
      <c r="M56" s="158">
        <v>2.23</v>
      </c>
      <c r="N56" s="158">
        <v>2.39</v>
      </c>
      <c r="O56" s="161">
        <v>2.57</v>
      </c>
      <c r="P56" s="162"/>
      <c r="Q56" s="48">
        <f t="shared" si="41"/>
        <v>0</v>
      </c>
      <c r="R56" s="87"/>
      <c r="S56" s="48">
        <f t="shared" si="12"/>
        <v>0</v>
      </c>
      <c r="T56" s="162"/>
      <c r="U56" s="48">
        <f t="shared" si="42"/>
        <v>0</v>
      </c>
      <c r="V56" s="163">
        <f t="shared" si="43"/>
        <v>0</v>
      </c>
      <c r="W56" s="163">
        <f t="shared" si="43"/>
        <v>0</v>
      </c>
    </row>
    <row r="57" spans="1:23" ht="30" x14ac:dyDescent="0.25">
      <c r="A57" s="20"/>
      <c r="B57" s="20">
        <v>29</v>
      </c>
      <c r="C57" s="121" t="s">
        <v>18</v>
      </c>
      <c r="D57" s="158">
        <f>D56</f>
        <v>10127</v>
      </c>
      <c r="E57" s="158">
        <v>10127</v>
      </c>
      <c r="F57" s="159">
        <v>9620</v>
      </c>
      <c r="G57" s="51">
        <v>0.65</v>
      </c>
      <c r="H57" s="51"/>
      <c r="I57" s="52">
        <v>1</v>
      </c>
      <c r="J57" s="160"/>
      <c r="K57" s="158">
        <v>1.4</v>
      </c>
      <c r="L57" s="158">
        <v>1.68</v>
      </c>
      <c r="M57" s="158">
        <v>2.23</v>
      </c>
      <c r="N57" s="158">
        <v>2.39</v>
      </c>
      <c r="O57" s="161">
        <v>2.57</v>
      </c>
      <c r="P57" s="162"/>
      <c r="Q57" s="48">
        <f t="shared" si="41"/>
        <v>0</v>
      </c>
      <c r="R57" s="92"/>
      <c r="S57" s="48">
        <f t="shared" si="12"/>
        <v>0</v>
      </c>
      <c r="T57" s="162"/>
      <c r="U57" s="48">
        <f t="shared" si="42"/>
        <v>0</v>
      </c>
      <c r="V57" s="163">
        <f t="shared" si="43"/>
        <v>0</v>
      </c>
      <c r="W57" s="163">
        <f t="shared" si="43"/>
        <v>0</v>
      </c>
    </row>
    <row r="58" spans="1:23" x14ac:dyDescent="0.25">
      <c r="A58" s="153">
        <v>13</v>
      </c>
      <c r="B58" s="153"/>
      <c r="C58" s="156" t="s">
        <v>19</v>
      </c>
      <c r="D58" s="175"/>
      <c r="E58" s="175"/>
      <c r="F58" s="170"/>
      <c r="G58" s="176"/>
      <c r="H58" s="176"/>
      <c r="I58" s="177">
        <v>1</v>
      </c>
      <c r="J58" s="178"/>
      <c r="K58" s="175">
        <v>1.4</v>
      </c>
      <c r="L58" s="175">
        <v>1.68</v>
      </c>
      <c r="M58" s="175">
        <v>2.23</v>
      </c>
      <c r="N58" s="175">
        <v>2.39</v>
      </c>
      <c r="O58" s="172">
        <v>2.57</v>
      </c>
      <c r="P58" s="179">
        <f t="shared" ref="P58:W58" si="46">P59+P60</f>
        <v>0</v>
      </c>
      <c r="Q58" s="179">
        <f t="shared" si="46"/>
        <v>0</v>
      </c>
      <c r="R58" s="179">
        <f t="shared" si="46"/>
        <v>15</v>
      </c>
      <c r="S58" s="179">
        <f t="shared" si="46"/>
        <v>193939.19999999998</v>
      </c>
      <c r="T58" s="179">
        <f t="shared" si="46"/>
        <v>0</v>
      </c>
      <c r="U58" s="179">
        <f t="shared" si="46"/>
        <v>0</v>
      </c>
      <c r="V58" s="179">
        <f t="shared" si="46"/>
        <v>15</v>
      </c>
      <c r="W58" s="179">
        <f t="shared" si="46"/>
        <v>193939.19999999998</v>
      </c>
    </row>
    <row r="59" spans="1:23" ht="20.25" customHeight="1" x14ac:dyDescent="0.25">
      <c r="A59" s="20"/>
      <c r="B59" s="20">
        <v>30</v>
      </c>
      <c r="C59" s="121" t="s">
        <v>74</v>
      </c>
      <c r="D59" s="158">
        <f>D57</f>
        <v>10127</v>
      </c>
      <c r="E59" s="158">
        <v>10127</v>
      </c>
      <c r="F59" s="159">
        <v>9620</v>
      </c>
      <c r="G59" s="51">
        <v>0.8</v>
      </c>
      <c r="H59" s="51"/>
      <c r="I59" s="52">
        <v>1</v>
      </c>
      <c r="J59" s="160"/>
      <c r="K59" s="158">
        <v>1.4</v>
      </c>
      <c r="L59" s="158">
        <v>1.68</v>
      </c>
      <c r="M59" s="158">
        <v>2.23</v>
      </c>
      <c r="N59" s="158">
        <v>2.39</v>
      </c>
      <c r="O59" s="161">
        <v>2.57</v>
      </c>
      <c r="P59" s="162"/>
      <c r="Q59" s="48">
        <f t="shared" ref="Q59:Q60" si="47">(P59*$F59*$G59*$I59*$K59*Q$13)</f>
        <v>0</v>
      </c>
      <c r="R59" s="182">
        <v>15</v>
      </c>
      <c r="S59" s="48">
        <f t="shared" si="12"/>
        <v>193939.19999999998</v>
      </c>
      <c r="T59" s="162"/>
      <c r="U59" s="48">
        <f t="shared" ref="U59:U60" si="48">(T59/12*1*$D59*$G59*$I59*$K59*U$12)+(T59/12*5*$E59*$G59*$I59*$K59*U$13)+(T59/12*6*$F59*$G59*$I59*$K59*U$13)</f>
        <v>0</v>
      </c>
      <c r="V59" s="163">
        <f t="shared" ref="V59:W60" si="49">SUM(P59,R59)</f>
        <v>15</v>
      </c>
      <c r="W59" s="163">
        <f t="shared" si="49"/>
        <v>193939.19999999998</v>
      </c>
    </row>
    <row r="60" spans="1:23" ht="30" x14ac:dyDescent="0.25">
      <c r="A60" s="20"/>
      <c r="B60" s="20">
        <v>31</v>
      </c>
      <c r="C60" s="121" t="s">
        <v>430</v>
      </c>
      <c r="D60" s="158">
        <v>10127</v>
      </c>
      <c r="E60" s="158">
        <v>10127</v>
      </c>
      <c r="F60" s="159">
        <v>9620</v>
      </c>
      <c r="G60" s="51">
        <v>3.39</v>
      </c>
      <c r="H60" s="51"/>
      <c r="I60" s="52">
        <v>1</v>
      </c>
      <c r="J60" s="160"/>
      <c r="K60" s="158">
        <v>1.4</v>
      </c>
      <c r="L60" s="158">
        <v>1.68</v>
      </c>
      <c r="M60" s="158">
        <v>2.23</v>
      </c>
      <c r="N60" s="158">
        <v>2.39</v>
      </c>
      <c r="O60" s="161">
        <v>2.57</v>
      </c>
      <c r="P60" s="162"/>
      <c r="Q60" s="48">
        <f t="shared" si="47"/>
        <v>0</v>
      </c>
      <c r="R60" s="92"/>
      <c r="S60" s="48">
        <f t="shared" si="12"/>
        <v>0</v>
      </c>
      <c r="T60" s="162"/>
      <c r="U60" s="48">
        <f t="shared" si="48"/>
        <v>0</v>
      </c>
      <c r="V60" s="163">
        <f t="shared" si="49"/>
        <v>0</v>
      </c>
      <c r="W60" s="163">
        <f t="shared" si="49"/>
        <v>0</v>
      </c>
    </row>
    <row r="61" spans="1:23" x14ac:dyDescent="0.25">
      <c r="A61" s="153">
        <v>14</v>
      </c>
      <c r="B61" s="153"/>
      <c r="C61" s="156" t="s">
        <v>190</v>
      </c>
      <c r="D61" s="175"/>
      <c r="E61" s="175"/>
      <c r="F61" s="170"/>
      <c r="G61" s="176"/>
      <c r="H61" s="176"/>
      <c r="I61" s="177">
        <v>1</v>
      </c>
      <c r="J61" s="178"/>
      <c r="K61" s="175">
        <v>1.4</v>
      </c>
      <c r="L61" s="175">
        <v>1.68</v>
      </c>
      <c r="M61" s="175">
        <v>2.23</v>
      </c>
      <c r="N61" s="175">
        <v>2.39</v>
      </c>
      <c r="O61" s="172">
        <v>2.57</v>
      </c>
      <c r="P61" s="183">
        <f t="shared" ref="P61:S61" si="50">SUM(P62:P63)</f>
        <v>0</v>
      </c>
      <c r="Q61" s="183">
        <f t="shared" si="50"/>
        <v>0</v>
      </c>
      <c r="R61" s="183">
        <f t="shared" si="50"/>
        <v>0</v>
      </c>
      <c r="S61" s="183">
        <f t="shared" si="50"/>
        <v>0</v>
      </c>
      <c r="T61" s="183">
        <f t="shared" ref="T61:W61" si="51">SUM(T62:T63)</f>
        <v>0</v>
      </c>
      <c r="U61" s="183">
        <f t="shared" si="51"/>
        <v>0</v>
      </c>
      <c r="V61" s="183">
        <f t="shared" si="51"/>
        <v>0</v>
      </c>
      <c r="W61" s="183">
        <f t="shared" si="51"/>
        <v>0</v>
      </c>
    </row>
    <row r="62" spans="1:23" ht="30" x14ac:dyDescent="0.25">
      <c r="A62" s="20"/>
      <c r="B62" s="20">
        <v>32</v>
      </c>
      <c r="C62" s="121" t="s">
        <v>431</v>
      </c>
      <c r="D62" s="158">
        <f>D59</f>
        <v>10127</v>
      </c>
      <c r="E62" s="158">
        <v>10127</v>
      </c>
      <c r="F62" s="159">
        <v>9620</v>
      </c>
      <c r="G62" s="51">
        <v>1.53</v>
      </c>
      <c r="H62" s="51"/>
      <c r="I62" s="52">
        <v>1</v>
      </c>
      <c r="J62" s="160"/>
      <c r="K62" s="158">
        <v>1.4</v>
      </c>
      <c r="L62" s="158">
        <v>1.68</v>
      </c>
      <c r="M62" s="158">
        <v>2.23</v>
      </c>
      <c r="N62" s="158">
        <v>2.39</v>
      </c>
      <c r="O62" s="161">
        <v>2.57</v>
      </c>
      <c r="P62" s="162"/>
      <c r="Q62" s="48">
        <f t="shared" ref="Q62:Q63" si="52">(P62*$F62*$G62*$I62*$K62*Q$13)</f>
        <v>0</v>
      </c>
      <c r="R62" s="87"/>
      <c r="S62" s="48">
        <f t="shared" si="12"/>
        <v>0</v>
      </c>
      <c r="T62" s="162"/>
      <c r="U62" s="48">
        <f t="shared" ref="U62:U63" si="53">(T62/12*1*$D62*$G62*$I62*$K62*U$12)+(T62/12*5*$E62*$G62*$I62*$K62*U$13)+(T62/12*6*$F62*$G62*$I62*$K62*U$13)</f>
        <v>0</v>
      </c>
      <c r="V62" s="163">
        <f t="shared" ref="V62:W63" si="54">SUM(P62,R62)</f>
        <v>0</v>
      </c>
      <c r="W62" s="163">
        <f t="shared" si="54"/>
        <v>0</v>
      </c>
    </row>
    <row r="63" spans="1:23" ht="30" x14ac:dyDescent="0.25">
      <c r="A63" s="20"/>
      <c r="B63" s="20">
        <v>33</v>
      </c>
      <c r="C63" s="121" t="s">
        <v>432</v>
      </c>
      <c r="D63" s="158">
        <f t="shared" ref="D63:D103" si="55">D62</f>
        <v>10127</v>
      </c>
      <c r="E63" s="158">
        <v>10127</v>
      </c>
      <c r="F63" s="159">
        <v>9620</v>
      </c>
      <c r="G63" s="51">
        <v>3.17</v>
      </c>
      <c r="H63" s="51"/>
      <c r="I63" s="52">
        <v>1</v>
      </c>
      <c r="J63" s="160"/>
      <c r="K63" s="158">
        <v>1.4</v>
      </c>
      <c r="L63" s="158">
        <v>1.68</v>
      </c>
      <c r="M63" s="158">
        <v>2.23</v>
      </c>
      <c r="N63" s="158">
        <v>2.39</v>
      </c>
      <c r="O63" s="161">
        <v>2.57</v>
      </c>
      <c r="P63" s="162"/>
      <c r="Q63" s="48">
        <f t="shared" si="52"/>
        <v>0</v>
      </c>
      <c r="R63" s="87"/>
      <c r="S63" s="48">
        <f t="shared" si="12"/>
        <v>0</v>
      </c>
      <c r="T63" s="162"/>
      <c r="U63" s="48">
        <f t="shared" si="53"/>
        <v>0</v>
      </c>
      <c r="V63" s="163">
        <f t="shared" si="54"/>
        <v>0</v>
      </c>
      <c r="W63" s="163">
        <f t="shared" si="54"/>
        <v>0</v>
      </c>
    </row>
    <row r="64" spans="1:23" s="24" customFormat="1" x14ac:dyDescent="0.25">
      <c r="A64" s="168">
        <v>15</v>
      </c>
      <c r="B64" s="168"/>
      <c r="C64" s="156" t="s">
        <v>22</v>
      </c>
      <c r="D64" s="169"/>
      <c r="E64" s="169"/>
      <c r="F64" s="170"/>
      <c r="G64" s="164"/>
      <c r="H64" s="164"/>
      <c r="I64" s="171">
        <v>1</v>
      </c>
      <c r="J64" s="167"/>
      <c r="K64" s="169">
        <v>1.4</v>
      </c>
      <c r="L64" s="169">
        <v>1.68</v>
      </c>
      <c r="M64" s="169">
        <v>2.23</v>
      </c>
      <c r="N64" s="169">
        <v>2.39</v>
      </c>
      <c r="O64" s="172">
        <v>2.57</v>
      </c>
      <c r="P64" s="183">
        <f t="shared" ref="P64:W64" si="56">SUM(P65:P67)</f>
        <v>37</v>
      </c>
      <c r="Q64" s="183">
        <f t="shared" si="56"/>
        <v>493233.17680000002</v>
      </c>
      <c r="R64" s="183">
        <f t="shared" si="56"/>
        <v>0</v>
      </c>
      <c r="S64" s="183">
        <f t="shared" si="56"/>
        <v>0</v>
      </c>
      <c r="T64" s="183">
        <f t="shared" ref="T64:U64" si="57">SUM(T65:T67)</f>
        <v>0</v>
      </c>
      <c r="U64" s="183">
        <f t="shared" si="57"/>
        <v>0</v>
      </c>
      <c r="V64" s="183">
        <f t="shared" si="56"/>
        <v>37</v>
      </c>
      <c r="W64" s="183">
        <f t="shared" si="56"/>
        <v>493233.17680000002</v>
      </c>
    </row>
    <row r="65" spans="1:24" ht="30" x14ac:dyDescent="0.25">
      <c r="A65" s="20"/>
      <c r="B65" s="20">
        <v>34</v>
      </c>
      <c r="C65" s="122" t="s">
        <v>75</v>
      </c>
      <c r="D65" s="158">
        <f>D63</f>
        <v>10127</v>
      </c>
      <c r="E65" s="158">
        <v>10127</v>
      </c>
      <c r="F65" s="159">
        <v>9620</v>
      </c>
      <c r="G65" s="51">
        <v>0.98</v>
      </c>
      <c r="H65" s="51"/>
      <c r="I65" s="52">
        <v>1</v>
      </c>
      <c r="J65" s="160"/>
      <c r="K65" s="158">
        <v>1.4</v>
      </c>
      <c r="L65" s="158">
        <v>1.68</v>
      </c>
      <c r="M65" s="158">
        <v>2.23</v>
      </c>
      <c r="N65" s="158">
        <v>2.39</v>
      </c>
      <c r="O65" s="161">
        <v>2.57</v>
      </c>
      <c r="P65" s="162">
        <f>24+13</f>
        <v>37</v>
      </c>
      <c r="Q65" s="48">
        <f>(P65*$F65*$G65*$I65*$K65*Q$13)</f>
        <v>493233.17680000002</v>
      </c>
      <c r="R65" s="174"/>
      <c r="S65" s="48">
        <f t="shared" si="12"/>
        <v>0</v>
      </c>
      <c r="T65" s="162"/>
      <c r="U65" s="48">
        <f t="shared" ref="U65:U67" si="58">(T65/12*1*$D65*$G65*$I65*$K65*U$12)+(T65/12*5*$E65*$G65*$I65*$K65*U$13)+(T65/12*6*$F65*$G65*$I65*$K65*U$13)</f>
        <v>0</v>
      </c>
      <c r="V65" s="163">
        <f>SUM(P65,R65)</f>
        <v>37</v>
      </c>
      <c r="W65" s="163">
        <f>SUM(Q65,S65)</f>
        <v>493233.17680000002</v>
      </c>
      <c r="X65" s="189">
        <f>Q65/P65</f>
        <v>13330.626400000001</v>
      </c>
    </row>
    <row r="66" spans="1:24" ht="30" x14ac:dyDescent="0.25">
      <c r="A66" s="20"/>
      <c r="B66" s="20">
        <v>35</v>
      </c>
      <c r="C66" s="122" t="s">
        <v>201</v>
      </c>
      <c r="D66" s="158">
        <f>D65</f>
        <v>10127</v>
      </c>
      <c r="E66" s="158">
        <v>10127</v>
      </c>
      <c r="F66" s="159">
        <v>9620</v>
      </c>
      <c r="G66" s="51">
        <v>2.79</v>
      </c>
      <c r="H66" s="51"/>
      <c r="I66" s="52">
        <v>1</v>
      </c>
      <c r="J66" s="160"/>
      <c r="K66" s="158">
        <v>1.4</v>
      </c>
      <c r="L66" s="158">
        <v>1.68</v>
      </c>
      <c r="M66" s="158">
        <v>2.23</v>
      </c>
      <c r="N66" s="158">
        <v>2.39</v>
      </c>
      <c r="O66" s="161">
        <v>2.57</v>
      </c>
      <c r="P66" s="162"/>
      <c r="Q66" s="48">
        <f t="shared" ref="Q66:Q67" si="59">(P66*$F66*$G66*$I66*$K66*Q$13)</f>
        <v>0</v>
      </c>
      <c r="R66" s="87"/>
      <c r="S66" s="48">
        <f t="shared" si="12"/>
        <v>0</v>
      </c>
      <c r="T66" s="162"/>
      <c r="U66" s="48">
        <f t="shared" si="58"/>
        <v>0</v>
      </c>
      <c r="V66" s="163">
        <f t="shared" ref="V66:W67" si="60">SUM(P66,R66)</f>
        <v>0</v>
      </c>
      <c r="W66" s="163">
        <f t="shared" si="60"/>
        <v>0</v>
      </c>
    </row>
    <row r="67" spans="1:24" ht="30" x14ac:dyDescent="0.25">
      <c r="A67" s="20"/>
      <c r="B67" s="20">
        <v>36</v>
      </c>
      <c r="C67" s="122" t="s">
        <v>433</v>
      </c>
      <c r="D67" s="158">
        <f>D66</f>
        <v>10127</v>
      </c>
      <c r="E67" s="158">
        <v>10127</v>
      </c>
      <c r="F67" s="159">
        <v>9620</v>
      </c>
      <c r="G67" s="51">
        <v>7.86</v>
      </c>
      <c r="H67" s="51"/>
      <c r="I67" s="52">
        <v>1</v>
      </c>
      <c r="J67" s="160"/>
      <c r="K67" s="158">
        <v>1.4</v>
      </c>
      <c r="L67" s="158">
        <v>1.68</v>
      </c>
      <c r="M67" s="158">
        <v>2.23</v>
      </c>
      <c r="N67" s="158">
        <v>2.39</v>
      </c>
      <c r="O67" s="161">
        <v>2.57</v>
      </c>
      <c r="P67" s="162"/>
      <c r="Q67" s="48">
        <f t="shared" si="59"/>
        <v>0</v>
      </c>
      <c r="R67" s="87"/>
      <c r="S67" s="48">
        <f t="shared" si="12"/>
        <v>0</v>
      </c>
      <c r="T67" s="162"/>
      <c r="U67" s="48">
        <f t="shared" si="58"/>
        <v>0</v>
      </c>
      <c r="V67" s="163">
        <f t="shared" si="60"/>
        <v>0</v>
      </c>
      <c r="W67" s="163">
        <f t="shared" si="60"/>
        <v>0</v>
      </c>
    </row>
    <row r="68" spans="1:24" x14ac:dyDescent="0.25">
      <c r="A68" s="153">
        <v>16</v>
      </c>
      <c r="B68" s="153"/>
      <c r="C68" s="184" t="s">
        <v>25</v>
      </c>
      <c r="D68" s="175"/>
      <c r="E68" s="175"/>
      <c r="F68" s="170"/>
      <c r="G68" s="176"/>
      <c r="H68" s="176"/>
      <c r="I68" s="177">
        <v>1</v>
      </c>
      <c r="J68" s="178"/>
      <c r="K68" s="175">
        <v>1.4</v>
      </c>
      <c r="L68" s="175">
        <v>1.68</v>
      </c>
      <c r="M68" s="175">
        <v>2.23</v>
      </c>
      <c r="N68" s="175">
        <v>2.39</v>
      </c>
      <c r="O68" s="172">
        <v>2.57</v>
      </c>
      <c r="P68" s="183">
        <f t="shared" ref="P68:S68" si="61">SUM(P69:P70)</f>
        <v>0</v>
      </c>
      <c r="Q68" s="183">
        <f t="shared" si="61"/>
        <v>0</v>
      </c>
      <c r="R68" s="183">
        <f t="shared" si="61"/>
        <v>0</v>
      </c>
      <c r="S68" s="183">
        <f t="shared" si="61"/>
        <v>0</v>
      </c>
      <c r="T68" s="183">
        <f t="shared" ref="T68:W68" si="62">SUM(T69:T70)</f>
        <v>0</v>
      </c>
      <c r="U68" s="183">
        <f t="shared" si="62"/>
        <v>0</v>
      </c>
      <c r="V68" s="183">
        <f t="shared" si="62"/>
        <v>0</v>
      </c>
      <c r="W68" s="183">
        <f t="shared" si="62"/>
        <v>0</v>
      </c>
    </row>
    <row r="69" spans="1:24" ht="45" x14ac:dyDescent="0.25">
      <c r="A69" s="20"/>
      <c r="B69" s="20">
        <v>37</v>
      </c>
      <c r="C69" s="121" t="s">
        <v>76</v>
      </c>
      <c r="D69" s="158">
        <f>D67</f>
        <v>10127</v>
      </c>
      <c r="E69" s="158">
        <v>10127</v>
      </c>
      <c r="F69" s="159">
        <v>9620</v>
      </c>
      <c r="G69" s="51">
        <v>0.94</v>
      </c>
      <c r="H69" s="51"/>
      <c r="I69" s="52">
        <v>1</v>
      </c>
      <c r="J69" s="160"/>
      <c r="K69" s="158">
        <v>1.4</v>
      </c>
      <c r="L69" s="158">
        <v>1.68</v>
      </c>
      <c r="M69" s="158">
        <v>2.23</v>
      </c>
      <c r="N69" s="158">
        <v>2.39</v>
      </c>
      <c r="O69" s="161">
        <v>2.57</v>
      </c>
      <c r="P69" s="162"/>
      <c r="Q69" s="48">
        <f t="shared" ref="Q69:Q70" si="63">(P69*$F69*$G69*$I69*$K69*Q$13)</f>
        <v>0</v>
      </c>
      <c r="R69" s="174"/>
      <c r="S69" s="48">
        <f t="shared" si="12"/>
        <v>0</v>
      </c>
      <c r="T69" s="162"/>
      <c r="U69" s="48">
        <f t="shared" ref="U69:U70" si="64">(T69/12*1*$D69*$G69*$I69*$K69*U$12)+(T69/12*5*$E69*$G69*$I69*$K69*U$13)+(T69/12*6*$F69*$G69*$I69*$K69*U$13)</f>
        <v>0</v>
      </c>
      <c r="V69" s="163">
        <f t="shared" ref="V69:W70" si="65">SUM(P69,R69)</f>
        <v>0</v>
      </c>
      <c r="W69" s="163">
        <f t="shared" si="65"/>
        <v>0</v>
      </c>
    </row>
    <row r="70" spans="1:24" ht="30" x14ac:dyDescent="0.25">
      <c r="A70" s="20"/>
      <c r="B70" s="20">
        <v>38</v>
      </c>
      <c r="C70" s="122" t="s">
        <v>434</v>
      </c>
      <c r="D70" s="158">
        <f>D69</f>
        <v>10127</v>
      </c>
      <c r="E70" s="158">
        <v>10127</v>
      </c>
      <c r="F70" s="159">
        <v>9620</v>
      </c>
      <c r="G70" s="51">
        <v>2.57</v>
      </c>
      <c r="H70" s="51"/>
      <c r="I70" s="52">
        <v>1</v>
      </c>
      <c r="J70" s="160"/>
      <c r="K70" s="158">
        <v>1.4</v>
      </c>
      <c r="L70" s="158">
        <v>1.68</v>
      </c>
      <c r="M70" s="158">
        <v>2.23</v>
      </c>
      <c r="N70" s="158">
        <v>2.39</v>
      </c>
      <c r="O70" s="161">
        <v>2.57</v>
      </c>
      <c r="P70" s="162"/>
      <c r="Q70" s="48">
        <f t="shared" si="63"/>
        <v>0</v>
      </c>
      <c r="R70" s="87"/>
      <c r="S70" s="48">
        <f t="shared" si="12"/>
        <v>0</v>
      </c>
      <c r="T70" s="162"/>
      <c r="U70" s="48">
        <f t="shared" si="64"/>
        <v>0</v>
      </c>
      <c r="V70" s="163">
        <f t="shared" si="65"/>
        <v>0</v>
      </c>
      <c r="W70" s="163">
        <f t="shared" si="65"/>
        <v>0</v>
      </c>
    </row>
    <row r="71" spans="1:24" x14ac:dyDescent="0.25">
      <c r="A71" s="153">
        <v>17</v>
      </c>
      <c r="B71" s="153"/>
      <c r="C71" s="156" t="s">
        <v>26</v>
      </c>
      <c r="D71" s="175"/>
      <c r="E71" s="175"/>
      <c r="F71" s="170"/>
      <c r="G71" s="176"/>
      <c r="H71" s="176"/>
      <c r="I71" s="177">
        <v>1</v>
      </c>
      <c r="J71" s="178"/>
      <c r="K71" s="175">
        <v>1.4</v>
      </c>
      <c r="L71" s="175">
        <v>1.68</v>
      </c>
      <c r="M71" s="175">
        <v>2.23</v>
      </c>
      <c r="N71" s="175">
        <v>2.39</v>
      </c>
      <c r="O71" s="172">
        <v>2.57</v>
      </c>
      <c r="P71" s="183">
        <f t="shared" ref="P71:S71" si="66">SUM(P72:P72)</f>
        <v>0</v>
      </c>
      <c r="Q71" s="183">
        <f t="shared" si="66"/>
        <v>0</v>
      </c>
      <c r="R71" s="183">
        <f t="shared" si="66"/>
        <v>0</v>
      </c>
      <c r="S71" s="183">
        <f t="shared" si="66"/>
        <v>0</v>
      </c>
      <c r="T71" s="183">
        <f t="shared" ref="T71:W71" si="67">SUM(T72:T72)</f>
        <v>0</v>
      </c>
      <c r="U71" s="183">
        <f t="shared" si="67"/>
        <v>0</v>
      </c>
      <c r="V71" s="183">
        <f t="shared" si="67"/>
        <v>0</v>
      </c>
      <c r="W71" s="183">
        <f t="shared" si="67"/>
        <v>0</v>
      </c>
    </row>
    <row r="72" spans="1:24" ht="30" x14ac:dyDescent="0.25">
      <c r="A72" s="20"/>
      <c r="B72" s="20">
        <v>39</v>
      </c>
      <c r="C72" s="121" t="s">
        <v>435</v>
      </c>
      <c r="D72" s="158">
        <f>D70</f>
        <v>10127</v>
      </c>
      <c r="E72" s="158">
        <v>10127</v>
      </c>
      <c r="F72" s="159">
        <v>9620</v>
      </c>
      <c r="G72" s="51">
        <v>1.79</v>
      </c>
      <c r="H72" s="51"/>
      <c r="I72" s="52">
        <v>1</v>
      </c>
      <c r="J72" s="160"/>
      <c r="K72" s="158">
        <v>1.4</v>
      </c>
      <c r="L72" s="158">
        <v>1.68</v>
      </c>
      <c r="M72" s="158">
        <v>2.23</v>
      </c>
      <c r="N72" s="158">
        <v>2.39</v>
      </c>
      <c r="O72" s="161">
        <v>2.57</v>
      </c>
      <c r="P72" s="162"/>
      <c r="Q72" s="48">
        <f t="shared" ref="Q72" si="68">(P72*$F72*$G72*$I72*$K72*Q$13)</f>
        <v>0</v>
      </c>
      <c r="R72" s="87"/>
      <c r="S72" s="48">
        <f t="shared" si="12"/>
        <v>0</v>
      </c>
      <c r="T72" s="162"/>
      <c r="U72" s="48">
        <f>(T72/12*1*$D72*$G72*$I72*$K72*U$12)+(T72/12*5*$E72*$G72*$I72*$K72*U$13)+(T72/12*6*$F72*$G72*$I72*$K72*U$13)</f>
        <v>0</v>
      </c>
      <c r="V72" s="163">
        <f>SUM(P72,R72)</f>
        <v>0</v>
      </c>
      <c r="W72" s="163">
        <f>SUM(Q72,S72)</f>
        <v>0</v>
      </c>
    </row>
    <row r="73" spans="1:24" x14ac:dyDescent="0.25">
      <c r="A73" s="153">
        <v>18</v>
      </c>
      <c r="B73" s="153"/>
      <c r="C73" s="156" t="s">
        <v>467</v>
      </c>
      <c r="D73" s="175"/>
      <c r="E73" s="175"/>
      <c r="F73" s="170"/>
      <c r="G73" s="176"/>
      <c r="H73" s="176"/>
      <c r="I73" s="177">
        <v>1</v>
      </c>
      <c r="J73" s="178"/>
      <c r="K73" s="175">
        <v>1.4</v>
      </c>
      <c r="L73" s="175">
        <v>1.68</v>
      </c>
      <c r="M73" s="175">
        <v>2.23</v>
      </c>
      <c r="N73" s="175">
        <v>2.39</v>
      </c>
      <c r="O73" s="172">
        <v>2.57</v>
      </c>
      <c r="P73" s="183">
        <f t="shared" ref="P73:W73" si="69">SUM(P74:P77)</f>
        <v>15</v>
      </c>
      <c r="Q73" s="183">
        <f t="shared" si="69"/>
        <v>163232.16</v>
      </c>
      <c r="R73" s="183">
        <f t="shared" si="69"/>
        <v>2</v>
      </c>
      <c r="S73" s="183">
        <f t="shared" si="69"/>
        <v>25858.559999999998</v>
      </c>
      <c r="T73" s="183">
        <f t="shared" ref="T73:U73" si="70">SUM(T74:T77)</f>
        <v>0</v>
      </c>
      <c r="U73" s="183">
        <f t="shared" si="70"/>
        <v>0</v>
      </c>
      <c r="V73" s="183">
        <f t="shared" si="69"/>
        <v>17</v>
      </c>
      <c r="W73" s="183">
        <f t="shared" si="69"/>
        <v>189090.72</v>
      </c>
    </row>
    <row r="74" spans="1:24" ht="30" x14ac:dyDescent="0.25">
      <c r="A74" s="20"/>
      <c r="B74" s="20">
        <v>40</v>
      </c>
      <c r="C74" s="122" t="s">
        <v>436</v>
      </c>
      <c r="D74" s="158">
        <f>D72</f>
        <v>10127</v>
      </c>
      <c r="E74" s="158">
        <v>10127</v>
      </c>
      <c r="F74" s="159">
        <v>9620</v>
      </c>
      <c r="G74" s="51">
        <v>1.6</v>
      </c>
      <c r="H74" s="51"/>
      <c r="I74" s="52">
        <v>1</v>
      </c>
      <c r="J74" s="160"/>
      <c r="K74" s="158">
        <v>1.4</v>
      </c>
      <c r="L74" s="158">
        <v>1.68</v>
      </c>
      <c r="M74" s="158">
        <v>2.23</v>
      </c>
      <c r="N74" s="158">
        <v>2.39</v>
      </c>
      <c r="O74" s="161">
        <v>2.57</v>
      </c>
      <c r="P74" s="162"/>
      <c r="Q74" s="48">
        <f t="shared" ref="Q74:Q76" si="71">(P74*$F74*$G74*$I74*$K74*Q$13)</f>
        <v>0</v>
      </c>
      <c r="R74" s="87"/>
      <c r="S74" s="48">
        <f t="shared" si="12"/>
        <v>0</v>
      </c>
      <c r="T74" s="162"/>
      <c r="U74" s="48">
        <f t="shared" ref="U74:U77" si="72">(T74/12*1*$D74*$G74*$I74*$K74*U$12)+(T74/12*5*$E74*$G74*$I74*$K74*U$13)+(T74/12*6*$F74*$G74*$I74*$K74*U$13)</f>
        <v>0</v>
      </c>
      <c r="V74" s="163">
        <f t="shared" ref="V74:W77" si="73">SUM(P74,R74)</f>
        <v>0</v>
      </c>
      <c r="W74" s="163">
        <f t="shared" si="73"/>
        <v>0</v>
      </c>
    </row>
    <row r="75" spans="1:24" ht="30" x14ac:dyDescent="0.25">
      <c r="A75" s="20"/>
      <c r="B75" s="20">
        <v>41</v>
      </c>
      <c r="C75" s="122" t="s">
        <v>437</v>
      </c>
      <c r="D75" s="158">
        <f t="shared" si="55"/>
        <v>10127</v>
      </c>
      <c r="E75" s="158">
        <v>10127</v>
      </c>
      <c r="F75" s="159">
        <v>9620</v>
      </c>
      <c r="G75" s="51">
        <v>3.25</v>
      </c>
      <c r="H75" s="51"/>
      <c r="I75" s="52">
        <v>1</v>
      </c>
      <c r="J75" s="160"/>
      <c r="K75" s="158">
        <v>1.4</v>
      </c>
      <c r="L75" s="158">
        <v>1.68</v>
      </c>
      <c r="M75" s="158">
        <v>2.23</v>
      </c>
      <c r="N75" s="158">
        <v>2.39</v>
      </c>
      <c r="O75" s="161">
        <v>2.57</v>
      </c>
      <c r="P75" s="162"/>
      <c r="Q75" s="48">
        <f t="shared" si="71"/>
        <v>0</v>
      </c>
      <c r="R75" s="87"/>
      <c r="S75" s="48">
        <f t="shared" si="12"/>
        <v>0</v>
      </c>
      <c r="T75" s="162"/>
      <c r="U75" s="48">
        <f t="shared" si="72"/>
        <v>0</v>
      </c>
      <c r="V75" s="163">
        <f t="shared" si="73"/>
        <v>0</v>
      </c>
      <c r="W75" s="163">
        <f t="shared" si="73"/>
        <v>0</v>
      </c>
    </row>
    <row r="76" spans="1:24" ht="30" x14ac:dyDescent="0.25">
      <c r="A76" s="20"/>
      <c r="B76" s="20">
        <v>42</v>
      </c>
      <c r="C76" s="121" t="s">
        <v>438</v>
      </c>
      <c r="D76" s="158">
        <f>D75</f>
        <v>10127</v>
      </c>
      <c r="E76" s="158">
        <v>10127</v>
      </c>
      <c r="F76" s="159">
        <v>9620</v>
      </c>
      <c r="G76" s="51">
        <v>3.18</v>
      </c>
      <c r="H76" s="51"/>
      <c r="I76" s="52">
        <v>1</v>
      </c>
      <c r="J76" s="160"/>
      <c r="K76" s="158">
        <v>1.4</v>
      </c>
      <c r="L76" s="158">
        <v>1.68</v>
      </c>
      <c r="M76" s="158">
        <v>2.23</v>
      </c>
      <c r="N76" s="158">
        <v>2.39</v>
      </c>
      <c r="O76" s="161">
        <v>2.57</v>
      </c>
      <c r="P76" s="162"/>
      <c r="Q76" s="48">
        <f t="shared" si="71"/>
        <v>0</v>
      </c>
      <c r="R76" s="92"/>
      <c r="S76" s="48">
        <f t="shared" si="12"/>
        <v>0</v>
      </c>
      <c r="T76" s="162"/>
      <c r="U76" s="48">
        <f t="shared" si="72"/>
        <v>0</v>
      </c>
      <c r="V76" s="163">
        <f t="shared" si="73"/>
        <v>0</v>
      </c>
      <c r="W76" s="163">
        <f t="shared" si="73"/>
        <v>0</v>
      </c>
    </row>
    <row r="77" spans="1:24" x14ac:dyDescent="0.25">
      <c r="A77" s="20"/>
      <c r="B77" s="20">
        <v>43</v>
      </c>
      <c r="C77" s="121" t="s">
        <v>77</v>
      </c>
      <c r="D77" s="158">
        <f>D76</f>
        <v>10127</v>
      </c>
      <c r="E77" s="158">
        <v>10127</v>
      </c>
      <c r="F77" s="159">
        <v>9620</v>
      </c>
      <c r="G77" s="51">
        <v>0.8</v>
      </c>
      <c r="H77" s="51"/>
      <c r="I77" s="52">
        <v>1</v>
      </c>
      <c r="J77" s="160"/>
      <c r="K77" s="158">
        <v>1.4</v>
      </c>
      <c r="L77" s="158">
        <v>1.68</v>
      </c>
      <c r="M77" s="158">
        <v>2.23</v>
      </c>
      <c r="N77" s="158">
        <v>2.39</v>
      </c>
      <c r="O77" s="161">
        <v>2.57</v>
      </c>
      <c r="P77" s="162">
        <f>10+5</f>
        <v>15</v>
      </c>
      <c r="Q77" s="48">
        <f>(P77*$F77*$G77*$I77*$K77*Q$13)</f>
        <v>163232.16</v>
      </c>
      <c r="R77" s="181">
        <v>2</v>
      </c>
      <c r="S77" s="48">
        <f t="shared" si="12"/>
        <v>25858.559999999998</v>
      </c>
      <c r="T77" s="162"/>
      <c r="U77" s="48">
        <f t="shared" si="72"/>
        <v>0</v>
      </c>
      <c r="V77" s="163">
        <f t="shared" si="73"/>
        <v>17</v>
      </c>
      <c r="W77" s="163">
        <f t="shared" si="73"/>
        <v>189090.72</v>
      </c>
      <c r="X77" s="189">
        <f>Q77/P77</f>
        <v>10882.144</v>
      </c>
    </row>
    <row r="78" spans="1:24" x14ac:dyDescent="0.25">
      <c r="A78" s="153">
        <v>19</v>
      </c>
      <c r="B78" s="153"/>
      <c r="C78" s="156" t="s">
        <v>27</v>
      </c>
      <c r="D78" s="175"/>
      <c r="E78" s="175"/>
      <c r="F78" s="170"/>
      <c r="G78" s="176"/>
      <c r="H78" s="176"/>
      <c r="I78" s="177"/>
      <c r="J78" s="178"/>
      <c r="K78" s="175"/>
      <c r="L78" s="175"/>
      <c r="M78" s="175"/>
      <c r="N78" s="175"/>
      <c r="O78" s="172">
        <v>2.57</v>
      </c>
      <c r="P78" s="183">
        <f t="shared" ref="P78:S78" si="74">SUM(P79:P89)</f>
        <v>0</v>
      </c>
      <c r="Q78" s="183">
        <f t="shared" si="74"/>
        <v>0</v>
      </c>
      <c r="R78" s="183">
        <f t="shared" si="74"/>
        <v>0</v>
      </c>
      <c r="S78" s="183">
        <f t="shared" si="74"/>
        <v>0</v>
      </c>
      <c r="T78" s="183">
        <f t="shared" ref="T78:W78" si="75">SUM(T79:T89)</f>
        <v>0</v>
      </c>
      <c r="U78" s="183">
        <f t="shared" si="75"/>
        <v>0</v>
      </c>
      <c r="V78" s="183">
        <f t="shared" si="75"/>
        <v>0</v>
      </c>
      <c r="W78" s="183">
        <f t="shared" si="75"/>
        <v>0</v>
      </c>
    </row>
    <row r="79" spans="1:24" x14ac:dyDescent="0.25">
      <c r="A79" s="20"/>
      <c r="B79" s="20">
        <v>44</v>
      </c>
      <c r="C79" s="121" t="s">
        <v>257</v>
      </c>
      <c r="D79" s="158">
        <f>D77</f>
        <v>10127</v>
      </c>
      <c r="E79" s="158">
        <v>10127</v>
      </c>
      <c r="F79" s="159">
        <v>9620</v>
      </c>
      <c r="G79" s="51">
        <v>3.64</v>
      </c>
      <c r="H79" s="51"/>
      <c r="I79" s="52">
        <v>1</v>
      </c>
      <c r="J79" s="160"/>
      <c r="K79" s="158">
        <v>1.4</v>
      </c>
      <c r="L79" s="158">
        <v>1.68</v>
      </c>
      <c r="M79" s="158">
        <v>2.23</v>
      </c>
      <c r="N79" s="158">
        <v>2.39</v>
      </c>
      <c r="O79" s="161">
        <v>2.57</v>
      </c>
      <c r="P79" s="162"/>
      <c r="Q79" s="48">
        <f t="shared" ref="Q79:Q89" si="76">(P79*$F79*$G79*$I79*$K79*Q$13)</f>
        <v>0</v>
      </c>
      <c r="R79" s="87"/>
      <c r="S79" s="48">
        <f t="shared" si="12"/>
        <v>0</v>
      </c>
      <c r="T79" s="162"/>
      <c r="U79" s="48">
        <f t="shared" ref="U79:U89" si="77">(T79/12*1*$D79*$G79*$I79*$K79*U$12)+(T79/12*5*$E79*$G79*$I79*$K79*U$13)+(T79/12*6*$F79*$G79*$I79*$K79*U$13)</f>
        <v>0</v>
      </c>
      <c r="V79" s="163">
        <f t="shared" ref="V79:W89" si="78">SUM(P79,R79)</f>
        <v>0</v>
      </c>
      <c r="W79" s="163">
        <f t="shared" si="78"/>
        <v>0</v>
      </c>
    </row>
    <row r="80" spans="1:24" x14ac:dyDescent="0.25">
      <c r="A80" s="20"/>
      <c r="B80" s="20">
        <v>45</v>
      </c>
      <c r="C80" s="121" t="s">
        <v>258</v>
      </c>
      <c r="D80" s="158">
        <f>D79</f>
        <v>10127</v>
      </c>
      <c r="E80" s="158">
        <v>10127</v>
      </c>
      <c r="F80" s="159">
        <v>9620</v>
      </c>
      <c r="G80" s="51">
        <v>4.0199999999999996</v>
      </c>
      <c r="H80" s="51"/>
      <c r="I80" s="52">
        <v>1</v>
      </c>
      <c r="J80" s="160"/>
      <c r="K80" s="158">
        <v>1.4</v>
      </c>
      <c r="L80" s="158">
        <v>1.68</v>
      </c>
      <c r="M80" s="158">
        <v>2.23</v>
      </c>
      <c r="N80" s="158">
        <v>2.39</v>
      </c>
      <c r="O80" s="161">
        <v>2.57</v>
      </c>
      <c r="P80" s="162"/>
      <c r="Q80" s="48">
        <f t="shared" si="76"/>
        <v>0</v>
      </c>
      <c r="R80" s="87"/>
      <c r="S80" s="48">
        <f t="shared" si="12"/>
        <v>0</v>
      </c>
      <c r="T80" s="162"/>
      <c r="U80" s="48">
        <f t="shared" si="77"/>
        <v>0</v>
      </c>
      <c r="V80" s="163">
        <f t="shared" si="78"/>
        <v>0</v>
      </c>
      <c r="W80" s="163">
        <f t="shared" si="78"/>
        <v>0</v>
      </c>
    </row>
    <row r="81" spans="1:23" x14ac:dyDescent="0.25">
      <c r="A81" s="20"/>
      <c r="B81" s="20">
        <v>46</v>
      </c>
      <c r="C81" s="121" t="s">
        <v>259</v>
      </c>
      <c r="D81" s="158">
        <f>D80</f>
        <v>10127</v>
      </c>
      <c r="E81" s="158">
        <v>10127</v>
      </c>
      <c r="F81" s="159">
        <v>9620</v>
      </c>
      <c r="G81" s="51">
        <v>6.42</v>
      </c>
      <c r="H81" s="51"/>
      <c r="I81" s="52">
        <v>1</v>
      </c>
      <c r="J81" s="160"/>
      <c r="K81" s="158">
        <v>1.4</v>
      </c>
      <c r="L81" s="158">
        <v>1.68</v>
      </c>
      <c r="M81" s="158">
        <v>2.23</v>
      </c>
      <c r="N81" s="158">
        <v>2.39</v>
      </c>
      <c r="O81" s="161">
        <v>2.57</v>
      </c>
      <c r="P81" s="162"/>
      <c r="Q81" s="48">
        <f t="shared" si="76"/>
        <v>0</v>
      </c>
      <c r="R81" s="87"/>
      <c r="S81" s="48">
        <f t="shared" si="12"/>
        <v>0</v>
      </c>
      <c r="T81" s="162"/>
      <c r="U81" s="48">
        <f t="shared" si="77"/>
        <v>0</v>
      </c>
      <c r="V81" s="163">
        <f t="shared" si="78"/>
        <v>0</v>
      </c>
      <c r="W81" s="163">
        <f t="shared" si="78"/>
        <v>0</v>
      </c>
    </row>
    <row r="82" spans="1:23" ht="30" x14ac:dyDescent="0.25">
      <c r="A82" s="20"/>
      <c r="B82" s="20">
        <v>47</v>
      </c>
      <c r="C82" s="122" t="s">
        <v>239</v>
      </c>
      <c r="D82" s="158">
        <f>D81</f>
        <v>10127</v>
      </c>
      <c r="E82" s="158">
        <v>10127</v>
      </c>
      <c r="F82" s="159">
        <v>9620</v>
      </c>
      <c r="G82" s="51">
        <v>2.35</v>
      </c>
      <c r="H82" s="51"/>
      <c r="I82" s="52">
        <v>1</v>
      </c>
      <c r="J82" s="160"/>
      <c r="K82" s="158">
        <v>1.4</v>
      </c>
      <c r="L82" s="158">
        <v>1.68</v>
      </c>
      <c r="M82" s="158">
        <v>2.23</v>
      </c>
      <c r="N82" s="158">
        <v>2.39</v>
      </c>
      <c r="O82" s="161">
        <v>2.57</v>
      </c>
      <c r="P82" s="162"/>
      <c r="Q82" s="48">
        <f t="shared" si="76"/>
        <v>0</v>
      </c>
      <c r="R82" s="87"/>
      <c r="S82" s="48">
        <f t="shared" si="12"/>
        <v>0</v>
      </c>
      <c r="T82" s="162"/>
      <c r="U82" s="48">
        <f t="shared" si="77"/>
        <v>0</v>
      </c>
      <c r="V82" s="163">
        <f t="shared" si="78"/>
        <v>0</v>
      </c>
      <c r="W82" s="163">
        <f t="shared" si="78"/>
        <v>0</v>
      </c>
    </row>
    <row r="83" spans="1:23" ht="30" x14ac:dyDescent="0.25">
      <c r="A83" s="20"/>
      <c r="B83" s="20">
        <v>48</v>
      </c>
      <c r="C83" s="122" t="s">
        <v>240</v>
      </c>
      <c r="D83" s="158">
        <f>D82</f>
        <v>10127</v>
      </c>
      <c r="E83" s="158">
        <v>10127</v>
      </c>
      <c r="F83" s="159">
        <v>9620</v>
      </c>
      <c r="G83" s="51">
        <v>2.48</v>
      </c>
      <c r="H83" s="51"/>
      <c r="I83" s="52">
        <v>1</v>
      </c>
      <c r="J83" s="160"/>
      <c r="K83" s="158">
        <v>1.4</v>
      </c>
      <c r="L83" s="158">
        <v>1.68</v>
      </c>
      <c r="M83" s="158">
        <v>2.23</v>
      </c>
      <c r="N83" s="158">
        <v>2.39</v>
      </c>
      <c r="O83" s="161">
        <v>2.57</v>
      </c>
      <c r="P83" s="162"/>
      <c r="Q83" s="48">
        <f t="shared" si="76"/>
        <v>0</v>
      </c>
      <c r="R83" s="87"/>
      <c r="S83" s="48">
        <f t="shared" si="12"/>
        <v>0</v>
      </c>
      <c r="T83" s="162"/>
      <c r="U83" s="48">
        <f t="shared" si="77"/>
        <v>0</v>
      </c>
      <c r="V83" s="163">
        <f t="shared" si="78"/>
        <v>0</v>
      </c>
      <c r="W83" s="163">
        <f t="shared" si="78"/>
        <v>0</v>
      </c>
    </row>
    <row r="84" spans="1:23" ht="45.75" customHeight="1" x14ac:dyDescent="0.25">
      <c r="A84" s="20"/>
      <c r="B84" s="20">
        <v>49</v>
      </c>
      <c r="C84" s="122" t="s">
        <v>520</v>
      </c>
      <c r="D84" s="158">
        <f>D86</f>
        <v>10127</v>
      </c>
      <c r="E84" s="158">
        <v>10127</v>
      </c>
      <c r="F84" s="159">
        <v>9620</v>
      </c>
      <c r="G84" s="51">
        <v>0.5</v>
      </c>
      <c r="H84" s="51"/>
      <c r="I84" s="52">
        <v>1</v>
      </c>
      <c r="J84" s="160"/>
      <c r="K84" s="158">
        <v>1.4</v>
      </c>
      <c r="L84" s="158">
        <v>1.68</v>
      </c>
      <c r="M84" s="158">
        <v>2.23</v>
      </c>
      <c r="N84" s="158">
        <v>2.39</v>
      </c>
      <c r="O84" s="161">
        <v>2.57</v>
      </c>
      <c r="P84" s="162"/>
      <c r="Q84" s="48">
        <f t="shared" si="76"/>
        <v>0</v>
      </c>
      <c r="R84" s="174"/>
      <c r="S84" s="48">
        <f t="shared" si="12"/>
        <v>0</v>
      </c>
      <c r="T84" s="162"/>
      <c r="U84" s="48">
        <f t="shared" si="77"/>
        <v>0</v>
      </c>
      <c r="V84" s="163">
        <f t="shared" si="78"/>
        <v>0</v>
      </c>
      <c r="W84" s="163">
        <f t="shared" si="78"/>
        <v>0</v>
      </c>
    </row>
    <row r="85" spans="1:23" ht="30" x14ac:dyDescent="0.25">
      <c r="A85" s="20"/>
      <c r="B85" s="20">
        <v>50</v>
      </c>
      <c r="C85" s="121" t="s">
        <v>252</v>
      </c>
      <c r="D85" s="158">
        <f>D37</f>
        <v>10127</v>
      </c>
      <c r="E85" s="158">
        <v>10127</v>
      </c>
      <c r="F85" s="159">
        <v>9620</v>
      </c>
      <c r="G85" s="51">
        <v>7.77</v>
      </c>
      <c r="H85" s="51"/>
      <c r="I85" s="52">
        <v>1</v>
      </c>
      <c r="J85" s="160"/>
      <c r="K85" s="158">
        <v>1.4</v>
      </c>
      <c r="L85" s="158">
        <v>1.68</v>
      </c>
      <c r="M85" s="158">
        <v>2.23</v>
      </c>
      <c r="N85" s="158">
        <v>2.39</v>
      </c>
      <c r="O85" s="161">
        <v>2.57</v>
      </c>
      <c r="P85" s="162"/>
      <c r="Q85" s="48">
        <f t="shared" si="76"/>
        <v>0</v>
      </c>
      <c r="R85" s="87"/>
      <c r="S85" s="48">
        <f t="shared" si="12"/>
        <v>0</v>
      </c>
      <c r="T85" s="162"/>
      <c r="U85" s="48">
        <f t="shared" si="77"/>
        <v>0</v>
      </c>
      <c r="V85" s="163">
        <f t="shared" si="78"/>
        <v>0</v>
      </c>
      <c r="W85" s="163">
        <f t="shared" si="78"/>
        <v>0</v>
      </c>
    </row>
    <row r="86" spans="1:23" ht="30" x14ac:dyDescent="0.25">
      <c r="A86" s="20"/>
      <c r="B86" s="20">
        <v>51</v>
      </c>
      <c r="C86" s="121" t="s">
        <v>439</v>
      </c>
      <c r="D86" s="158">
        <f>D85</f>
        <v>10127</v>
      </c>
      <c r="E86" s="158">
        <v>10127</v>
      </c>
      <c r="F86" s="159">
        <v>9620</v>
      </c>
      <c r="G86" s="51">
        <v>6.3</v>
      </c>
      <c r="H86" s="51"/>
      <c r="I86" s="52">
        <v>1</v>
      </c>
      <c r="J86" s="160"/>
      <c r="K86" s="158">
        <v>1.4</v>
      </c>
      <c r="L86" s="158">
        <v>1.68</v>
      </c>
      <c r="M86" s="158">
        <v>2.23</v>
      </c>
      <c r="N86" s="158">
        <v>2.39</v>
      </c>
      <c r="O86" s="161">
        <v>2.57</v>
      </c>
      <c r="P86" s="162"/>
      <c r="Q86" s="48">
        <f t="shared" si="76"/>
        <v>0</v>
      </c>
      <c r="R86" s="87"/>
      <c r="S86" s="48">
        <f t="shared" si="12"/>
        <v>0</v>
      </c>
      <c r="T86" s="162"/>
      <c r="U86" s="48">
        <f t="shared" si="77"/>
        <v>0</v>
      </c>
      <c r="V86" s="163">
        <f t="shared" si="78"/>
        <v>0</v>
      </c>
      <c r="W86" s="163">
        <f t="shared" si="78"/>
        <v>0</v>
      </c>
    </row>
    <row r="87" spans="1:23" ht="45" x14ac:dyDescent="0.25">
      <c r="A87" s="20"/>
      <c r="B87" s="20">
        <v>52</v>
      </c>
      <c r="C87" s="122" t="s">
        <v>440</v>
      </c>
      <c r="D87" s="158">
        <f>D86</f>
        <v>10127</v>
      </c>
      <c r="E87" s="158">
        <v>10127</v>
      </c>
      <c r="F87" s="159">
        <v>9620</v>
      </c>
      <c r="G87" s="51">
        <v>3.73</v>
      </c>
      <c r="H87" s="51"/>
      <c r="I87" s="52">
        <v>1</v>
      </c>
      <c r="J87" s="160"/>
      <c r="K87" s="158">
        <v>1.4</v>
      </c>
      <c r="L87" s="158">
        <v>1.68</v>
      </c>
      <c r="M87" s="158">
        <v>2.23</v>
      </c>
      <c r="N87" s="158">
        <v>2.39</v>
      </c>
      <c r="O87" s="161">
        <v>2.57</v>
      </c>
      <c r="P87" s="162"/>
      <c r="Q87" s="48">
        <f t="shared" si="76"/>
        <v>0</v>
      </c>
      <c r="R87" s="87"/>
      <c r="S87" s="48">
        <f t="shared" si="12"/>
        <v>0</v>
      </c>
      <c r="T87" s="162"/>
      <c r="U87" s="48">
        <f t="shared" si="77"/>
        <v>0</v>
      </c>
      <c r="V87" s="163">
        <f t="shared" si="78"/>
        <v>0</v>
      </c>
      <c r="W87" s="163">
        <f t="shared" si="78"/>
        <v>0</v>
      </c>
    </row>
    <row r="88" spans="1:23" ht="45" x14ac:dyDescent="0.25">
      <c r="A88" s="20"/>
      <c r="B88" s="20">
        <v>53</v>
      </c>
      <c r="C88" s="122" t="s">
        <v>441</v>
      </c>
      <c r="D88" s="158">
        <f>D87</f>
        <v>10127</v>
      </c>
      <c r="E88" s="158">
        <v>10127</v>
      </c>
      <c r="F88" s="159">
        <v>9620</v>
      </c>
      <c r="G88" s="51">
        <v>5.0999999999999996</v>
      </c>
      <c r="H88" s="51"/>
      <c r="I88" s="52">
        <v>1</v>
      </c>
      <c r="J88" s="160"/>
      <c r="K88" s="158">
        <v>1.4</v>
      </c>
      <c r="L88" s="158">
        <v>1.68</v>
      </c>
      <c r="M88" s="158">
        <v>2.23</v>
      </c>
      <c r="N88" s="158">
        <v>2.39</v>
      </c>
      <c r="O88" s="161">
        <v>2.57</v>
      </c>
      <c r="P88" s="162"/>
      <c r="Q88" s="48">
        <f t="shared" si="76"/>
        <v>0</v>
      </c>
      <c r="R88" s="87"/>
      <c r="S88" s="48">
        <f t="shared" ref="S88:S89" si="79">(R88*$F88*$G88*$I88*$L88*S$13)</f>
        <v>0</v>
      </c>
      <c r="T88" s="162"/>
      <c r="U88" s="48">
        <f t="shared" si="77"/>
        <v>0</v>
      </c>
      <c r="V88" s="163">
        <f t="shared" si="78"/>
        <v>0</v>
      </c>
      <c r="W88" s="163">
        <f t="shared" si="78"/>
        <v>0</v>
      </c>
    </row>
    <row r="89" spans="1:23" ht="60" x14ac:dyDescent="0.25">
      <c r="A89" s="20"/>
      <c r="B89" s="20">
        <v>54</v>
      </c>
      <c r="C89" s="121" t="s">
        <v>256</v>
      </c>
      <c r="D89" s="158">
        <f>D88</f>
        <v>10127</v>
      </c>
      <c r="E89" s="158">
        <v>10127</v>
      </c>
      <c r="F89" s="159">
        <v>9620</v>
      </c>
      <c r="G89" s="51">
        <v>14.41</v>
      </c>
      <c r="H89" s="51"/>
      <c r="I89" s="52">
        <v>1</v>
      </c>
      <c r="J89" s="160"/>
      <c r="K89" s="158">
        <v>1.4</v>
      </c>
      <c r="L89" s="158">
        <v>1.68</v>
      </c>
      <c r="M89" s="158">
        <v>2.23</v>
      </c>
      <c r="N89" s="158">
        <v>2.39</v>
      </c>
      <c r="O89" s="161">
        <v>2.57</v>
      </c>
      <c r="P89" s="162"/>
      <c r="Q89" s="48">
        <f t="shared" si="76"/>
        <v>0</v>
      </c>
      <c r="R89" s="92"/>
      <c r="S89" s="48">
        <f t="shared" si="79"/>
        <v>0</v>
      </c>
      <c r="T89" s="162"/>
      <c r="U89" s="48">
        <f t="shared" si="77"/>
        <v>0</v>
      </c>
      <c r="V89" s="163">
        <f t="shared" si="78"/>
        <v>0</v>
      </c>
      <c r="W89" s="163">
        <f t="shared" si="78"/>
        <v>0</v>
      </c>
    </row>
    <row r="90" spans="1:23" x14ac:dyDescent="0.25">
      <c r="A90" s="153">
        <v>20</v>
      </c>
      <c r="B90" s="153"/>
      <c r="C90" s="156" t="s">
        <v>29</v>
      </c>
      <c r="D90" s="175"/>
      <c r="E90" s="175"/>
      <c r="F90" s="170"/>
      <c r="G90" s="176"/>
      <c r="H90" s="176"/>
      <c r="I90" s="177"/>
      <c r="J90" s="178"/>
      <c r="K90" s="175"/>
      <c r="L90" s="175"/>
      <c r="M90" s="175"/>
      <c r="N90" s="175"/>
      <c r="O90" s="172">
        <v>2.57</v>
      </c>
      <c r="P90" s="183">
        <f t="shared" ref="P90:W90" si="80">SUM(P91:P96)</f>
        <v>0</v>
      </c>
      <c r="Q90" s="183">
        <f t="shared" si="80"/>
        <v>0</v>
      </c>
      <c r="R90" s="183">
        <f t="shared" si="80"/>
        <v>0</v>
      </c>
      <c r="S90" s="183">
        <f t="shared" si="80"/>
        <v>0</v>
      </c>
      <c r="T90" s="183">
        <f t="shared" si="80"/>
        <v>0</v>
      </c>
      <c r="U90" s="183">
        <f t="shared" si="80"/>
        <v>0</v>
      </c>
      <c r="V90" s="183">
        <f t="shared" si="80"/>
        <v>0</v>
      </c>
      <c r="W90" s="183">
        <f t="shared" si="80"/>
        <v>0</v>
      </c>
    </row>
    <row r="91" spans="1:23" x14ac:dyDescent="0.25">
      <c r="A91" s="20"/>
      <c r="B91" s="20">
        <v>55</v>
      </c>
      <c r="C91" s="121" t="s">
        <v>521</v>
      </c>
      <c r="D91" s="158">
        <f>D89</f>
        <v>10127</v>
      </c>
      <c r="E91" s="158">
        <v>10127</v>
      </c>
      <c r="F91" s="159">
        <v>9620</v>
      </c>
      <c r="G91" s="51">
        <v>0.74</v>
      </c>
      <c r="H91" s="51"/>
      <c r="I91" s="52">
        <v>1</v>
      </c>
      <c r="J91" s="160"/>
      <c r="K91" s="158">
        <v>1.4</v>
      </c>
      <c r="L91" s="158">
        <v>1.68</v>
      </c>
      <c r="M91" s="158">
        <v>2.23</v>
      </c>
      <c r="N91" s="158">
        <v>2.39</v>
      </c>
      <c r="O91" s="161">
        <v>2.57</v>
      </c>
      <c r="P91" s="162"/>
      <c r="Q91" s="48">
        <f t="shared" ref="Q91:Q96" si="81">(P91*$F91*$G91*$I91*$K91*Q$13)</f>
        <v>0</v>
      </c>
      <c r="R91" s="87"/>
      <c r="S91" s="48">
        <f t="shared" ref="S91:S96" si="82">(R91*$F91*$G91*$I91*$L91*S$13)</f>
        <v>0</v>
      </c>
      <c r="T91" s="162"/>
      <c r="U91" s="48">
        <f t="shared" ref="U91:U96" si="83">(T91/12*1*$D91*$G91*$I91*$K91*U$12)+(T91/12*5*$E91*$G91*$I91*$K91*U$13)+(T91/12*6*$F91*$G91*$I91*$K91*U$13)</f>
        <v>0</v>
      </c>
      <c r="V91" s="163">
        <f t="shared" ref="V91:W96" si="84">SUM(P91,R91)</f>
        <v>0</v>
      </c>
      <c r="W91" s="163">
        <f t="shared" si="84"/>
        <v>0</v>
      </c>
    </row>
    <row r="92" spans="1:23" ht="45" x14ac:dyDescent="0.25">
      <c r="A92" s="20"/>
      <c r="B92" s="20">
        <v>56</v>
      </c>
      <c r="C92" s="121" t="s">
        <v>263</v>
      </c>
      <c r="D92" s="158">
        <f>D91</f>
        <v>10127</v>
      </c>
      <c r="E92" s="158">
        <v>10127</v>
      </c>
      <c r="F92" s="159">
        <v>9620</v>
      </c>
      <c r="G92" s="51">
        <v>1.1200000000000001</v>
      </c>
      <c r="H92" s="51"/>
      <c r="I92" s="52">
        <v>1</v>
      </c>
      <c r="J92" s="160"/>
      <c r="K92" s="158">
        <v>1.4</v>
      </c>
      <c r="L92" s="158">
        <v>1.68</v>
      </c>
      <c r="M92" s="158">
        <v>2.23</v>
      </c>
      <c r="N92" s="158">
        <v>2.39</v>
      </c>
      <c r="O92" s="161">
        <v>2.57</v>
      </c>
      <c r="P92" s="162"/>
      <c r="Q92" s="48">
        <f t="shared" si="81"/>
        <v>0</v>
      </c>
      <c r="R92" s="87"/>
      <c r="S92" s="48">
        <f t="shared" si="82"/>
        <v>0</v>
      </c>
      <c r="T92" s="162"/>
      <c r="U92" s="48">
        <f t="shared" si="83"/>
        <v>0</v>
      </c>
      <c r="V92" s="163">
        <f t="shared" si="84"/>
        <v>0</v>
      </c>
      <c r="W92" s="163">
        <f t="shared" si="84"/>
        <v>0</v>
      </c>
    </row>
    <row r="93" spans="1:23" ht="45" x14ac:dyDescent="0.25">
      <c r="A93" s="20"/>
      <c r="B93" s="20">
        <v>57</v>
      </c>
      <c r="C93" s="121" t="s">
        <v>31</v>
      </c>
      <c r="D93" s="158">
        <f t="shared" si="55"/>
        <v>10127</v>
      </c>
      <c r="E93" s="158">
        <v>10127</v>
      </c>
      <c r="F93" s="159">
        <v>9620</v>
      </c>
      <c r="G93" s="51">
        <v>1.66</v>
      </c>
      <c r="H93" s="51"/>
      <c r="I93" s="52">
        <v>1</v>
      </c>
      <c r="J93" s="160"/>
      <c r="K93" s="158">
        <v>1.4</v>
      </c>
      <c r="L93" s="158">
        <v>1.68</v>
      </c>
      <c r="M93" s="158">
        <v>2.23</v>
      </c>
      <c r="N93" s="158">
        <v>2.39</v>
      </c>
      <c r="O93" s="161">
        <v>2.57</v>
      </c>
      <c r="P93" s="162"/>
      <c r="Q93" s="48">
        <f t="shared" si="81"/>
        <v>0</v>
      </c>
      <c r="R93" s="87"/>
      <c r="S93" s="48">
        <f t="shared" si="82"/>
        <v>0</v>
      </c>
      <c r="T93" s="162"/>
      <c r="U93" s="48">
        <f t="shared" si="83"/>
        <v>0</v>
      </c>
      <c r="V93" s="163">
        <f t="shared" si="84"/>
        <v>0</v>
      </c>
      <c r="W93" s="163">
        <f t="shared" si="84"/>
        <v>0</v>
      </c>
    </row>
    <row r="94" spans="1:23" ht="45" x14ac:dyDescent="0.25">
      <c r="A94" s="20"/>
      <c r="B94" s="20">
        <v>58</v>
      </c>
      <c r="C94" s="121" t="s">
        <v>32</v>
      </c>
      <c r="D94" s="158">
        <f t="shared" si="55"/>
        <v>10127</v>
      </c>
      <c r="E94" s="158">
        <v>10127</v>
      </c>
      <c r="F94" s="159">
        <v>9620</v>
      </c>
      <c r="G94" s="51">
        <v>2</v>
      </c>
      <c r="H94" s="51"/>
      <c r="I94" s="52">
        <v>1</v>
      </c>
      <c r="J94" s="160"/>
      <c r="K94" s="158">
        <v>1.4</v>
      </c>
      <c r="L94" s="158">
        <v>1.68</v>
      </c>
      <c r="M94" s="158">
        <v>2.23</v>
      </c>
      <c r="N94" s="158">
        <v>2.39</v>
      </c>
      <c r="O94" s="161">
        <v>2.57</v>
      </c>
      <c r="P94" s="162"/>
      <c r="Q94" s="48">
        <f t="shared" si="81"/>
        <v>0</v>
      </c>
      <c r="R94" s="87"/>
      <c r="S94" s="48">
        <f t="shared" si="82"/>
        <v>0</v>
      </c>
      <c r="T94" s="162"/>
      <c r="U94" s="48">
        <f t="shared" si="83"/>
        <v>0</v>
      </c>
      <c r="V94" s="163">
        <f t="shared" si="84"/>
        <v>0</v>
      </c>
      <c r="W94" s="163">
        <f t="shared" si="84"/>
        <v>0</v>
      </c>
    </row>
    <row r="95" spans="1:23" ht="45" x14ac:dyDescent="0.25">
      <c r="A95" s="20"/>
      <c r="B95" s="20">
        <v>59</v>
      </c>
      <c r="C95" s="121" t="s">
        <v>33</v>
      </c>
      <c r="D95" s="158">
        <f t="shared" si="55"/>
        <v>10127</v>
      </c>
      <c r="E95" s="158">
        <v>10127</v>
      </c>
      <c r="F95" s="159">
        <v>9620</v>
      </c>
      <c r="G95" s="51">
        <v>2.46</v>
      </c>
      <c r="H95" s="51"/>
      <c r="I95" s="52">
        <v>1</v>
      </c>
      <c r="J95" s="160"/>
      <c r="K95" s="158">
        <v>1.4</v>
      </c>
      <c r="L95" s="158">
        <v>1.68</v>
      </c>
      <c r="M95" s="158">
        <v>2.23</v>
      </c>
      <c r="N95" s="158">
        <v>2.39</v>
      </c>
      <c r="O95" s="161">
        <v>2.57</v>
      </c>
      <c r="P95" s="162"/>
      <c r="Q95" s="48">
        <f t="shared" si="81"/>
        <v>0</v>
      </c>
      <c r="R95" s="87"/>
      <c r="S95" s="48">
        <f t="shared" si="82"/>
        <v>0</v>
      </c>
      <c r="T95" s="162"/>
      <c r="U95" s="48">
        <f t="shared" si="83"/>
        <v>0</v>
      </c>
      <c r="V95" s="163">
        <f t="shared" si="84"/>
        <v>0</v>
      </c>
      <c r="W95" s="163">
        <f t="shared" si="84"/>
        <v>0</v>
      </c>
    </row>
    <row r="96" spans="1:23" x14ac:dyDescent="0.25">
      <c r="A96" s="20"/>
      <c r="B96" s="20">
        <v>60</v>
      </c>
      <c r="C96" s="121" t="s">
        <v>265</v>
      </c>
      <c r="D96" s="158">
        <f>D95</f>
        <v>10127</v>
      </c>
      <c r="E96" s="158">
        <v>10127</v>
      </c>
      <c r="F96" s="159">
        <v>9620</v>
      </c>
      <c r="G96" s="51">
        <v>45.5</v>
      </c>
      <c r="H96" s="51"/>
      <c r="I96" s="52">
        <v>1</v>
      </c>
      <c r="J96" s="160"/>
      <c r="K96" s="158">
        <v>1.4</v>
      </c>
      <c r="L96" s="158">
        <v>1.68</v>
      </c>
      <c r="M96" s="158">
        <v>2.23</v>
      </c>
      <c r="N96" s="158">
        <v>2.39</v>
      </c>
      <c r="O96" s="161">
        <v>2.57</v>
      </c>
      <c r="P96" s="162"/>
      <c r="Q96" s="48">
        <f t="shared" si="81"/>
        <v>0</v>
      </c>
      <c r="R96" s="92"/>
      <c r="S96" s="48">
        <f t="shared" si="82"/>
        <v>0</v>
      </c>
      <c r="T96" s="162"/>
      <c r="U96" s="48">
        <f t="shared" si="83"/>
        <v>0</v>
      </c>
      <c r="V96" s="163">
        <f t="shared" si="84"/>
        <v>0</v>
      </c>
      <c r="W96" s="163">
        <f t="shared" si="84"/>
        <v>0</v>
      </c>
    </row>
    <row r="97" spans="1:24" x14ac:dyDescent="0.25">
      <c r="A97" s="153">
        <v>21</v>
      </c>
      <c r="B97" s="153"/>
      <c r="C97" s="156" t="s">
        <v>34</v>
      </c>
      <c r="D97" s="175">
        <f>D95</f>
        <v>10127</v>
      </c>
      <c r="E97" s="175"/>
      <c r="F97" s="170"/>
      <c r="G97" s="176"/>
      <c r="H97" s="176"/>
      <c r="I97" s="177">
        <v>1</v>
      </c>
      <c r="J97" s="167"/>
      <c r="K97" s="175">
        <v>1.4</v>
      </c>
      <c r="L97" s="175">
        <v>1.68</v>
      </c>
      <c r="M97" s="175">
        <v>2.23</v>
      </c>
      <c r="N97" s="175">
        <v>2.39</v>
      </c>
      <c r="O97" s="172">
        <v>2.57</v>
      </c>
      <c r="P97" s="183">
        <f t="shared" ref="P97:S97" si="85">SUM(P98:P103)</f>
        <v>0</v>
      </c>
      <c r="Q97" s="183">
        <f t="shared" si="85"/>
        <v>0</v>
      </c>
      <c r="R97" s="183">
        <f t="shared" si="85"/>
        <v>0</v>
      </c>
      <c r="S97" s="183">
        <f t="shared" si="85"/>
        <v>0</v>
      </c>
      <c r="T97" s="183">
        <f t="shared" ref="T97:W97" si="86">SUM(T98:T103)</f>
        <v>0</v>
      </c>
      <c r="U97" s="179">
        <f t="shared" si="86"/>
        <v>0</v>
      </c>
      <c r="V97" s="183">
        <f t="shared" si="86"/>
        <v>0</v>
      </c>
      <c r="W97" s="183">
        <f t="shared" si="86"/>
        <v>0</v>
      </c>
    </row>
    <row r="98" spans="1:24" x14ac:dyDescent="0.25">
      <c r="A98" s="20"/>
      <c r="B98" s="20">
        <v>61</v>
      </c>
      <c r="C98" s="121" t="s">
        <v>444</v>
      </c>
      <c r="D98" s="158">
        <f>D103</f>
        <v>10127</v>
      </c>
      <c r="E98" s="158">
        <v>10127</v>
      </c>
      <c r="F98" s="159">
        <v>9620</v>
      </c>
      <c r="G98" s="51">
        <v>0.39</v>
      </c>
      <c r="H98" s="51"/>
      <c r="I98" s="52">
        <v>1</v>
      </c>
      <c r="J98" s="160"/>
      <c r="K98" s="158">
        <v>1.4</v>
      </c>
      <c r="L98" s="158">
        <v>1.68</v>
      </c>
      <c r="M98" s="158">
        <v>2.23</v>
      </c>
      <c r="N98" s="158">
        <v>2.39</v>
      </c>
      <c r="O98" s="161">
        <v>2.57</v>
      </c>
      <c r="P98" s="162"/>
      <c r="Q98" s="48">
        <f t="shared" ref="Q98:Q103" si="87">(P98*$F98*$G98*$I98*$K98*Q$13)</f>
        <v>0</v>
      </c>
      <c r="R98" s="87"/>
      <c r="S98" s="48">
        <f t="shared" ref="S98:S161" si="88">(R98*$F98*$G98*$I98*$L98*S$13)</f>
        <v>0</v>
      </c>
      <c r="T98" s="162"/>
      <c r="U98" s="48">
        <f>(T98*$F98*$G98*$I98*$K98*U$13)</f>
        <v>0</v>
      </c>
      <c r="V98" s="163">
        <f t="shared" ref="V98:W103" si="89">SUM(P98,R98)</f>
        <v>0</v>
      </c>
      <c r="W98" s="163">
        <f t="shared" si="89"/>
        <v>0</v>
      </c>
    </row>
    <row r="99" spans="1:24" x14ac:dyDescent="0.25">
      <c r="A99" s="20"/>
      <c r="B99" s="20">
        <v>62</v>
      </c>
      <c r="C99" s="121" t="s">
        <v>35</v>
      </c>
      <c r="D99" s="158">
        <f>D97</f>
        <v>10127</v>
      </c>
      <c r="E99" s="158">
        <v>10127</v>
      </c>
      <c r="F99" s="159">
        <v>9620</v>
      </c>
      <c r="G99" s="51">
        <v>0.96</v>
      </c>
      <c r="H99" s="51"/>
      <c r="I99" s="52">
        <v>1</v>
      </c>
      <c r="J99" s="160"/>
      <c r="K99" s="158">
        <v>1.4</v>
      </c>
      <c r="L99" s="158">
        <v>1.68</v>
      </c>
      <c r="M99" s="158">
        <v>2.23</v>
      </c>
      <c r="N99" s="158">
        <v>2.39</v>
      </c>
      <c r="O99" s="161">
        <v>2.57</v>
      </c>
      <c r="P99" s="162"/>
      <c r="Q99" s="48">
        <f t="shared" si="87"/>
        <v>0</v>
      </c>
      <c r="R99" s="87"/>
      <c r="S99" s="48">
        <f t="shared" si="88"/>
        <v>0</v>
      </c>
      <c r="T99" s="162"/>
      <c r="U99" s="48">
        <f t="shared" ref="U99:U103" si="90">(T99*$F99*$G99*$I99*$K99*U$13)</f>
        <v>0</v>
      </c>
      <c r="V99" s="163">
        <f t="shared" si="89"/>
        <v>0</v>
      </c>
      <c r="W99" s="163">
        <f t="shared" si="89"/>
        <v>0</v>
      </c>
    </row>
    <row r="100" spans="1:24" x14ac:dyDescent="0.25">
      <c r="A100" s="20"/>
      <c r="B100" s="20">
        <v>63</v>
      </c>
      <c r="C100" s="121" t="s">
        <v>266</v>
      </c>
      <c r="D100" s="158">
        <f t="shared" si="55"/>
        <v>10127</v>
      </c>
      <c r="E100" s="158">
        <v>10127</v>
      </c>
      <c r="F100" s="159">
        <v>9620</v>
      </c>
      <c r="G100" s="51">
        <v>1.44</v>
      </c>
      <c r="H100" s="51"/>
      <c r="I100" s="52">
        <v>1</v>
      </c>
      <c r="J100" s="160"/>
      <c r="K100" s="158">
        <v>1.4</v>
      </c>
      <c r="L100" s="158">
        <v>1.68</v>
      </c>
      <c r="M100" s="158">
        <v>2.23</v>
      </c>
      <c r="N100" s="158">
        <v>2.39</v>
      </c>
      <c r="O100" s="161">
        <v>2.57</v>
      </c>
      <c r="P100" s="162"/>
      <c r="Q100" s="48">
        <f t="shared" si="87"/>
        <v>0</v>
      </c>
      <c r="R100" s="87"/>
      <c r="S100" s="48">
        <f t="shared" si="88"/>
        <v>0</v>
      </c>
      <c r="T100" s="162"/>
      <c r="U100" s="48">
        <f t="shared" si="90"/>
        <v>0</v>
      </c>
      <c r="V100" s="163">
        <f t="shared" si="89"/>
        <v>0</v>
      </c>
      <c r="W100" s="163">
        <f t="shared" si="89"/>
        <v>0</v>
      </c>
    </row>
    <row r="101" spans="1:24" ht="24" customHeight="1" x14ac:dyDescent="0.25">
      <c r="A101" s="20"/>
      <c r="B101" s="20">
        <v>64</v>
      </c>
      <c r="C101" s="121" t="s">
        <v>36</v>
      </c>
      <c r="D101" s="158">
        <f t="shared" si="55"/>
        <v>10127</v>
      </c>
      <c r="E101" s="158">
        <v>10127</v>
      </c>
      <c r="F101" s="159">
        <v>9620</v>
      </c>
      <c r="G101" s="51">
        <v>1.95</v>
      </c>
      <c r="H101" s="51"/>
      <c r="I101" s="52">
        <v>1</v>
      </c>
      <c r="J101" s="167">
        <v>0.97</v>
      </c>
      <c r="K101" s="158">
        <v>1.4</v>
      </c>
      <c r="L101" s="158">
        <v>1.68</v>
      </c>
      <c r="M101" s="158">
        <v>2.23</v>
      </c>
      <c r="N101" s="158">
        <v>2.39</v>
      </c>
      <c r="O101" s="161">
        <v>2.57</v>
      </c>
      <c r="P101" s="162"/>
      <c r="Q101" s="48">
        <f t="shared" si="87"/>
        <v>0</v>
      </c>
      <c r="R101" s="87"/>
      <c r="S101" s="55">
        <f>(R101*$F101*$G101*$J101*$L101*S$13)</f>
        <v>0</v>
      </c>
      <c r="T101" s="162"/>
      <c r="U101" s="55">
        <f>(T101*$F101*$G101*$J101*$K101*U$13)</f>
        <v>0</v>
      </c>
      <c r="V101" s="163">
        <f t="shared" si="89"/>
        <v>0</v>
      </c>
      <c r="W101" s="163">
        <f t="shared" si="89"/>
        <v>0</v>
      </c>
    </row>
    <row r="102" spans="1:24" x14ac:dyDescent="0.25">
      <c r="A102" s="20"/>
      <c r="B102" s="20">
        <v>65</v>
      </c>
      <c r="C102" s="121" t="s">
        <v>37</v>
      </c>
      <c r="D102" s="158">
        <f t="shared" si="55"/>
        <v>10127</v>
      </c>
      <c r="E102" s="158">
        <v>10127</v>
      </c>
      <c r="F102" s="159">
        <v>9620</v>
      </c>
      <c r="G102" s="51">
        <v>2.17</v>
      </c>
      <c r="H102" s="51"/>
      <c r="I102" s="52">
        <v>1</v>
      </c>
      <c r="J102" s="160"/>
      <c r="K102" s="158">
        <v>1.4</v>
      </c>
      <c r="L102" s="158">
        <v>1.68</v>
      </c>
      <c r="M102" s="158">
        <v>2.23</v>
      </c>
      <c r="N102" s="158">
        <v>2.39</v>
      </c>
      <c r="O102" s="161">
        <v>2.57</v>
      </c>
      <c r="P102" s="162"/>
      <c r="Q102" s="48">
        <f t="shared" si="87"/>
        <v>0</v>
      </c>
      <c r="R102" s="87"/>
      <c r="S102" s="48">
        <f t="shared" si="88"/>
        <v>0</v>
      </c>
      <c r="T102" s="162"/>
      <c r="U102" s="48">
        <f t="shared" si="90"/>
        <v>0</v>
      </c>
      <c r="V102" s="163">
        <f t="shared" si="89"/>
        <v>0</v>
      </c>
      <c r="W102" s="163">
        <f t="shared" si="89"/>
        <v>0</v>
      </c>
    </row>
    <row r="103" spans="1:24" x14ac:dyDescent="0.25">
      <c r="A103" s="20"/>
      <c r="B103" s="20">
        <v>66</v>
      </c>
      <c r="C103" s="121" t="s">
        <v>38</v>
      </c>
      <c r="D103" s="158">
        <f t="shared" si="55"/>
        <v>10127</v>
      </c>
      <c r="E103" s="158">
        <v>10127</v>
      </c>
      <c r="F103" s="159">
        <v>9620</v>
      </c>
      <c r="G103" s="51">
        <v>3.84</v>
      </c>
      <c r="H103" s="51"/>
      <c r="I103" s="52">
        <v>1</v>
      </c>
      <c r="J103" s="160"/>
      <c r="K103" s="158">
        <v>1.4</v>
      </c>
      <c r="L103" s="158">
        <v>1.68</v>
      </c>
      <c r="M103" s="158">
        <v>2.23</v>
      </c>
      <c r="N103" s="158">
        <v>2.39</v>
      </c>
      <c r="O103" s="161">
        <v>2.57</v>
      </c>
      <c r="P103" s="162"/>
      <c r="Q103" s="48">
        <f t="shared" si="87"/>
        <v>0</v>
      </c>
      <c r="R103" s="87"/>
      <c r="S103" s="48">
        <f t="shared" si="88"/>
        <v>0</v>
      </c>
      <c r="T103" s="162"/>
      <c r="U103" s="48">
        <f t="shared" si="90"/>
        <v>0</v>
      </c>
      <c r="V103" s="163">
        <f t="shared" si="89"/>
        <v>0</v>
      </c>
      <c r="W103" s="163">
        <f t="shared" si="89"/>
        <v>0</v>
      </c>
    </row>
    <row r="104" spans="1:24" x14ac:dyDescent="0.25">
      <c r="A104" s="153">
        <v>22</v>
      </c>
      <c r="B104" s="153"/>
      <c r="C104" s="156" t="s">
        <v>40</v>
      </c>
      <c r="D104" s="175"/>
      <c r="E104" s="175"/>
      <c r="F104" s="170"/>
      <c r="G104" s="176"/>
      <c r="H104" s="176"/>
      <c r="I104" s="177"/>
      <c r="J104" s="178"/>
      <c r="K104" s="175"/>
      <c r="L104" s="175"/>
      <c r="M104" s="175"/>
      <c r="N104" s="175"/>
      <c r="O104" s="172">
        <v>2.57</v>
      </c>
      <c r="P104" s="183">
        <f t="shared" ref="P104:S104" si="91">SUM(P105:P106)</f>
        <v>22</v>
      </c>
      <c r="Q104" s="183">
        <f t="shared" si="91"/>
        <v>266340.47440000001</v>
      </c>
      <c r="R104" s="183">
        <f t="shared" si="91"/>
        <v>0</v>
      </c>
      <c r="S104" s="183">
        <f t="shared" si="91"/>
        <v>0</v>
      </c>
      <c r="T104" s="183">
        <f t="shared" ref="T104:W104" si="92">SUM(T105:T106)</f>
        <v>0</v>
      </c>
      <c r="U104" s="183">
        <f t="shared" si="92"/>
        <v>0</v>
      </c>
      <c r="V104" s="183">
        <f t="shared" si="92"/>
        <v>22</v>
      </c>
      <c r="W104" s="183">
        <f t="shared" si="92"/>
        <v>266340.47440000001</v>
      </c>
    </row>
    <row r="105" spans="1:24" ht="30" x14ac:dyDescent="0.25">
      <c r="A105" s="20"/>
      <c r="B105" s="20">
        <v>67</v>
      </c>
      <c r="C105" s="122" t="s">
        <v>445</v>
      </c>
      <c r="D105" s="158">
        <f>D103</f>
        <v>10127</v>
      </c>
      <c r="E105" s="158">
        <v>10127</v>
      </c>
      <c r="F105" s="159">
        <v>9620</v>
      </c>
      <c r="G105" s="51">
        <v>2.31</v>
      </c>
      <c r="H105" s="51"/>
      <c r="I105" s="52">
        <v>1</v>
      </c>
      <c r="J105" s="160"/>
      <c r="K105" s="158">
        <v>1.4</v>
      </c>
      <c r="L105" s="158">
        <v>1.68</v>
      </c>
      <c r="M105" s="158">
        <v>2.23</v>
      </c>
      <c r="N105" s="158">
        <v>2.39</v>
      </c>
      <c r="O105" s="161">
        <v>2.57</v>
      </c>
      <c r="P105" s="162"/>
      <c r="Q105" s="48">
        <f t="shared" ref="Q105:Q106" si="93">(P105*$F105*$G105*$I105*$K105*Q$13)</f>
        <v>0</v>
      </c>
      <c r="R105" s="87"/>
      <c r="S105" s="48">
        <f t="shared" si="88"/>
        <v>0</v>
      </c>
      <c r="T105" s="162"/>
      <c r="U105" s="48">
        <f t="shared" ref="U105:U106" si="94">(T105/12*1*$D105*$G105*$I105*$K105*U$12)+(T105/12*5*$E105*$G105*$I105*$K105*U$13)+(T105/12*6*$F105*$G105*$I105*$K105*U$13)</f>
        <v>0</v>
      </c>
      <c r="V105" s="163">
        <f t="shared" ref="V105:W106" si="95">SUM(P105,R105)</f>
        <v>0</v>
      </c>
      <c r="W105" s="163">
        <f t="shared" si="95"/>
        <v>0</v>
      </c>
    </row>
    <row r="106" spans="1:24" x14ac:dyDescent="0.25">
      <c r="A106" s="20"/>
      <c r="B106" s="20">
        <v>68</v>
      </c>
      <c r="C106" s="122" t="s">
        <v>41</v>
      </c>
      <c r="D106" s="158">
        <f>D27</f>
        <v>10127</v>
      </c>
      <c r="E106" s="158">
        <v>10127</v>
      </c>
      <c r="F106" s="159">
        <v>9620</v>
      </c>
      <c r="G106" s="173">
        <v>0.89</v>
      </c>
      <c r="H106" s="173"/>
      <c r="I106" s="52">
        <v>1</v>
      </c>
      <c r="J106" s="160"/>
      <c r="K106" s="158">
        <v>1.4</v>
      </c>
      <c r="L106" s="158">
        <v>1.68</v>
      </c>
      <c r="M106" s="158">
        <v>2.23</v>
      </c>
      <c r="N106" s="158">
        <v>2.39</v>
      </c>
      <c r="O106" s="161">
        <v>2.57</v>
      </c>
      <c r="P106" s="162">
        <f>16+6</f>
        <v>22</v>
      </c>
      <c r="Q106" s="48">
        <f t="shared" si="93"/>
        <v>266340.47440000001</v>
      </c>
      <c r="R106" s="87"/>
      <c r="S106" s="48">
        <f t="shared" si="88"/>
        <v>0</v>
      </c>
      <c r="T106" s="162"/>
      <c r="U106" s="48">
        <f t="shared" si="94"/>
        <v>0</v>
      </c>
      <c r="V106" s="163">
        <f t="shared" si="95"/>
        <v>22</v>
      </c>
      <c r="W106" s="163">
        <f t="shared" si="95"/>
        <v>266340.47440000001</v>
      </c>
      <c r="X106" s="189">
        <f>Q106/P106</f>
        <v>12106.385200000001</v>
      </c>
    </row>
    <row r="107" spans="1:24" x14ac:dyDescent="0.25">
      <c r="A107" s="153">
        <v>23</v>
      </c>
      <c r="B107" s="153"/>
      <c r="C107" s="156" t="s">
        <v>42</v>
      </c>
      <c r="D107" s="175"/>
      <c r="E107" s="175"/>
      <c r="F107" s="170"/>
      <c r="G107" s="176"/>
      <c r="H107" s="176"/>
      <c r="I107" s="177">
        <v>1</v>
      </c>
      <c r="J107" s="178"/>
      <c r="K107" s="175">
        <v>1.4</v>
      </c>
      <c r="L107" s="175">
        <v>1.68</v>
      </c>
      <c r="M107" s="175">
        <v>2.23</v>
      </c>
      <c r="N107" s="175">
        <v>2.39</v>
      </c>
      <c r="O107" s="172">
        <v>2.57</v>
      </c>
      <c r="P107" s="183">
        <f t="shared" ref="P107:W107" si="96">P108</f>
        <v>0</v>
      </c>
      <c r="Q107" s="183">
        <f t="shared" si="96"/>
        <v>0</v>
      </c>
      <c r="R107" s="183">
        <f t="shared" si="96"/>
        <v>0</v>
      </c>
      <c r="S107" s="183">
        <f t="shared" si="96"/>
        <v>0</v>
      </c>
      <c r="T107" s="183">
        <f t="shared" si="96"/>
        <v>0</v>
      </c>
      <c r="U107" s="183">
        <f t="shared" si="96"/>
        <v>0</v>
      </c>
      <c r="V107" s="183">
        <f t="shared" si="96"/>
        <v>0</v>
      </c>
      <c r="W107" s="183">
        <f t="shared" si="96"/>
        <v>0</v>
      </c>
    </row>
    <row r="108" spans="1:24" x14ac:dyDescent="0.25">
      <c r="A108" s="20"/>
      <c r="B108" s="20">
        <v>69</v>
      </c>
      <c r="C108" s="121" t="s">
        <v>446</v>
      </c>
      <c r="D108" s="158">
        <f>D106</f>
        <v>10127</v>
      </c>
      <c r="E108" s="158">
        <v>10127</v>
      </c>
      <c r="F108" s="159">
        <v>9620</v>
      </c>
      <c r="G108" s="51">
        <v>0.9</v>
      </c>
      <c r="H108" s="51"/>
      <c r="I108" s="52">
        <v>1</v>
      </c>
      <c r="J108" s="160"/>
      <c r="K108" s="158">
        <v>1.4</v>
      </c>
      <c r="L108" s="158">
        <v>1.68</v>
      </c>
      <c r="M108" s="158">
        <v>2.23</v>
      </c>
      <c r="N108" s="158">
        <v>2.39</v>
      </c>
      <c r="O108" s="161">
        <v>2.57</v>
      </c>
      <c r="P108" s="162"/>
      <c r="Q108" s="48">
        <f t="shared" ref="Q108" si="97">(P108*$F108*$G108*$I108*$K108*Q$13)</f>
        <v>0</v>
      </c>
      <c r="R108" s="174"/>
      <c r="S108" s="48">
        <f t="shared" si="88"/>
        <v>0</v>
      </c>
      <c r="T108" s="162"/>
      <c r="U108" s="48">
        <f>(T108/12*1*$D108*$G108*$I108*$K108*U$12)+(T108/12*5*$E108*$G108*$I108*$K108*U$13)+(T108/12*6*$F108*$G108*$I108*$K108*U$13)</f>
        <v>0</v>
      </c>
      <c r="V108" s="163">
        <f>SUM(P108,R108)</f>
        <v>0</v>
      </c>
      <c r="W108" s="163">
        <f>SUM(Q108,S108)</f>
        <v>0</v>
      </c>
    </row>
    <row r="109" spans="1:24" x14ac:dyDescent="0.25">
      <c r="A109" s="153">
        <v>24</v>
      </c>
      <c r="B109" s="153"/>
      <c r="C109" s="156" t="s">
        <v>46</v>
      </c>
      <c r="D109" s="175"/>
      <c r="E109" s="175"/>
      <c r="F109" s="170"/>
      <c r="G109" s="176"/>
      <c r="H109" s="176"/>
      <c r="I109" s="177"/>
      <c r="J109" s="178"/>
      <c r="K109" s="175"/>
      <c r="L109" s="175"/>
      <c r="M109" s="175"/>
      <c r="N109" s="175"/>
      <c r="O109" s="172">
        <v>2.57</v>
      </c>
      <c r="P109" s="183">
        <f t="shared" ref="P109:W109" si="98">P110</f>
        <v>0</v>
      </c>
      <c r="Q109" s="183">
        <f t="shared" si="98"/>
        <v>0</v>
      </c>
      <c r="R109" s="183">
        <f t="shared" si="98"/>
        <v>0</v>
      </c>
      <c r="S109" s="183">
        <f t="shared" si="98"/>
        <v>0</v>
      </c>
      <c r="T109" s="183">
        <f t="shared" si="98"/>
        <v>0</v>
      </c>
      <c r="U109" s="183">
        <f t="shared" si="98"/>
        <v>0</v>
      </c>
      <c r="V109" s="183">
        <f t="shared" si="98"/>
        <v>0</v>
      </c>
      <c r="W109" s="183">
        <f t="shared" si="98"/>
        <v>0</v>
      </c>
    </row>
    <row r="110" spans="1:24" ht="37.5" customHeight="1" x14ac:dyDescent="0.25">
      <c r="A110" s="20"/>
      <c r="B110" s="20">
        <v>70</v>
      </c>
      <c r="C110" s="121" t="s">
        <v>447</v>
      </c>
      <c r="D110" s="158">
        <f>D108</f>
        <v>10127</v>
      </c>
      <c r="E110" s="158">
        <v>10127</v>
      </c>
      <c r="F110" s="159">
        <v>9620</v>
      </c>
      <c r="G110" s="51">
        <v>1.46</v>
      </c>
      <c r="H110" s="51"/>
      <c r="I110" s="52">
        <v>1</v>
      </c>
      <c r="J110" s="160"/>
      <c r="K110" s="158">
        <v>1.4</v>
      </c>
      <c r="L110" s="158">
        <v>1.68</v>
      </c>
      <c r="M110" s="158">
        <v>2.23</v>
      </c>
      <c r="N110" s="158">
        <v>2.39</v>
      </c>
      <c r="O110" s="161">
        <v>2.57</v>
      </c>
      <c r="P110" s="162"/>
      <c r="Q110" s="48">
        <f t="shared" ref="Q110" si="99">(P110*$F110*$G110*$I110*$K110*Q$13)</f>
        <v>0</v>
      </c>
      <c r="R110" s="174"/>
      <c r="S110" s="48">
        <f t="shared" si="88"/>
        <v>0</v>
      </c>
      <c r="T110" s="162"/>
      <c r="U110" s="48">
        <f>(T110/12*1*$D110*$G110*$I110*$K110*U$12)+(T110/12*5*$E110*$G110*$I110*$K110*U$13)+(T110/12*6*$F110*$G110*$I110*$K110*U$13)</f>
        <v>0</v>
      </c>
      <c r="V110" s="163">
        <f>SUM(P110,R110)</f>
        <v>0</v>
      </c>
      <c r="W110" s="163">
        <f>SUM(Q110,S110)</f>
        <v>0</v>
      </c>
    </row>
    <row r="111" spans="1:24" x14ac:dyDescent="0.25">
      <c r="A111" s="153">
        <v>25</v>
      </c>
      <c r="B111" s="153"/>
      <c r="C111" s="156" t="s">
        <v>49</v>
      </c>
      <c r="D111" s="175"/>
      <c r="E111" s="175"/>
      <c r="F111" s="170"/>
      <c r="G111" s="176"/>
      <c r="H111" s="176"/>
      <c r="I111" s="177"/>
      <c r="J111" s="178"/>
      <c r="K111" s="175"/>
      <c r="L111" s="175"/>
      <c r="M111" s="175"/>
      <c r="N111" s="175"/>
      <c r="O111" s="172">
        <v>2.57</v>
      </c>
      <c r="P111" s="183">
        <f t="shared" ref="P111:S111" si="100">SUM(P112:P114)</f>
        <v>0</v>
      </c>
      <c r="Q111" s="183">
        <f t="shared" si="100"/>
        <v>0</v>
      </c>
      <c r="R111" s="183">
        <f t="shared" si="100"/>
        <v>0</v>
      </c>
      <c r="S111" s="183">
        <f t="shared" si="100"/>
        <v>0</v>
      </c>
      <c r="T111" s="183">
        <f t="shared" ref="T111:W111" si="101">SUM(T112:T114)</f>
        <v>0</v>
      </c>
      <c r="U111" s="183">
        <f t="shared" si="101"/>
        <v>0</v>
      </c>
      <c r="V111" s="183">
        <f t="shared" si="101"/>
        <v>0</v>
      </c>
      <c r="W111" s="183">
        <f t="shared" si="101"/>
        <v>0</v>
      </c>
    </row>
    <row r="112" spans="1:24" ht="30" x14ac:dyDescent="0.25">
      <c r="A112" s="20"/>
      <c r="B112" s="20">
        <v>71</v>
      </c>
      <c r="C112" s="122" t="s">
        <v>448</v>
      </c>
      <c r="D112" s="158">
        <f>D110</f>
        <v>10127</v>
      </c>
      <c r="E112" s="158">
        <v>10127</v>
      </c>
      <c r="F112" s="159">
        <v>9620</v>
      </c>
      <c r="G112" s="51">
        <v>1.84</v>
      </c>
      <c r="H112" s="51"/>
      <c r="I112" s="52">
        <v>1</v>
      </c>
      <c r="J112" s="160"/>
      <c r="K112" s="158">
        <v>1.4</v>
      </c>
      <c r="L112" s="158">
        <v>1.68</v>
      </c>
      <c r="M112" s="158">
        <v>2.23</v>
      </c>
      <c r="N112" s="158">
        <v>2.39</v>
      </c>
      <c r="O112" s="161">
        <v>2.57</v>
      </c>
      <c r="P112" s="162"/>
      <c r="Q112" s="48">
        <f t="shared" ref="Q112:Q114" si="102">(P112*$F112*$G112*$I112*$K112*Q$13)</f>
        <v>0</v>
      </c>
      <c r="R112" s="87"/>
      <c r="S112" s="48">
        <f t="shared" si="88"/>
        <v>0</v>
      </c>
      <c r="T112" s="162"/>
      <c r="U112" s="48">
        <f t="shared" ref="U112:U114" si="103">(T112/12*1*$D112*$G112*$I112*$K112*U$12)+(T112/12*5*$E112*$G112*$I112*$K112*U$13)+(T112/12*6*$F112*$G112*$I112*$K112*U$13)</f>
        <v>0</v>
      </c>
      <c r="V112" s="163">
        <f t="shared" ref="V112:W114" si="104">SUM(P112,R112)</f>
        <v>0</v>
      </c>
      <c r="W112" s="163">
        <f t="shared" si="104"/>
        <v>0</v>
      </c>
    </row>
    <row r="113" spans="1:23" x14ac:dyDescent="0.25">
      <c r="A113" s="20"/>
      <c r="B113" s="20">
        <v>72</v>
      </c>
      <c r="C113" s="121" t="s">
        <v>283</v>
      </c>
      <c r="D113" s="158">
        <f>D112</f>
        <v>10127</v>
      </c>
      <c r="E113" s="158">
        <v>10127</v>
      </c>
      <c r="F113" s="159">
        <v>9620</v>
      </c>
      <c r="G113" s="51">
        <v>2.1800000000000002</v>
      </c>
      <c r="H113" s="51"/>
      <c r="I113" s="52">
        <v>1</v>
      </c>
      <c r="J113" s="160"/>
      <c r="K113" s="158">
        <v>1.4</v>
      </c>
      <c r="L113" s="158">
        <v>1.68</v>
      </c>
      <c r="M113" s="158">
        <v>2.23</v>
      </c>
      <c r="N113" s="158">
        <v>2.39</v>
      </c>
      <c r="O113" s="161">
        <v>2.57</v>
      </c>
      <c r="P113" s="162"/>
      <c r="Q113" s="48">
        <f t="shared" si="102"/>
        <v>0</v>
      </c>
      <c r="R113" s="87"/>
      <c r="S113" s="48">
        <f t="shared" si="88"/>
        <v>0</v>
      </c>
      <c r="T113" s="162"/>
      <c r="U113" s="48">
        <f t="shared" si="103"/>
        <v>0</v>
      </c>
      <c r="V113" s="163">
        <f t="shared" si="104"/>
        <v>0</v>
      </c>
      <c r="W113" s="163">
        <f t="shared" si="104"/>
        <v>0</v>
      </c>
    </row>
    <row r="114" spans="1:23" x14ac:dyDescent="0.25">
      <c r="A114" s="20"/>
      <c r="B114" s="20">
        <v>73</v>
      </c>
      <c r="C114" s="121" t="s">
        <v>284</v>
      </c>
      <c r="D114" s="158">
        <f t="shared" ref="D114:D132" si="105">D113</f>
        <v>10127</v>
      </c>
      <c r="E114" s="158">
        <v>10127</v>
      </c>
      <c r="F114" s="159">
        <v>9620</v>
      </c>
      <c r="G114" s="51">
        <v>4.3099999999999996</v>
      </c>
      <c r="H114" s="51"/>
      <c r="I114" s="52">
        <v>1</v>
      </c>
      <c r="J114" s="160"/>
      <c r="K114" s="158">
        <v>1.4</v>
      </c>
      <c r="L114" s="158">
        <v>1.68</v>
      </c>
      <c r="M114" s="158">
        <v>2.23</v>
      </c>
      <c r="N114" s="158">
        <v>2.39</v>
      </c>
      <c r="O114" s="161">
        <v>2.57</v>
      </c>
      <c r="P114" s="162"/>
      <c r="Q114" s="48">
        <f t="shared" si="102"/>
        <v>0</v>
      </c>
      <c r="R114" s="87"/>
      <c r="S114" s="48">
        <f t="shared" si="88"/>
        <v>0</v>
      </c>
      <c r="T114" s="162"/>
      <c r="U114" s="48">
        <f t="shared" si="103"/>
        <v>0</v>
      </c>
      <c r="V114" s="163">
        <f t="shared" si="104"/>
        <v>0</v>
      </c>
      <c r="W114" s="163">
        <f t="shared" si="104"/>
        <v>0</v>
      </c>
    </row>
    <row r="115" spans="1:23" x14ac:dyDescent="0.25">
      <c r="A115" s="153">
        <v>26</v>
      </c>
      <c r="B115" s="153"/>
      <c r="C115" s="156" t="s">
        <v>285</v>
      </c>
      <c r="D115" s="175"/>
      <c r="E115" s="175"/>
      <c r="F115" s="170"/>
      <c r="G115" s="176"/>
      <c r="H115" s="176"/>
      <c r="I115" s="177"/>
      <c r="J115" s="178"/>
      <c r="K115" s="175"/>
      <c r="L115" s="175"/>
      <c r="M115" s="175"/>
      <c r="N115" s="175"/>
      <c r="O115" s="172">
        <v>2.57</v>
      </c>
      <c r="P115" s="183">
        <f t="shared" ref="P115:W115" si="106">P116</f>
        <v>0</v>
      </c>
      <c r="Q115" s="183">
        <f t="shared" si="106"/>
        <v>0</v>
      </c>
      <c r="R115" s="183">
        <f t="shared" si="106"/>
        <v>0</v>
      </c>
      <c r="S115" s="183">
        <f t="shared" si="106"/>
        <v>0</v>
      </c>
      <c r="T115" s="183">
        <f t="shared" si="106"/>
        <v>0</v>
      </c>
      <c r="U115" s="183">
        <f t="shared" si="106"/>
        <v>0</v>
      </c>
      <c r="V115" s="183">
        <f t="shared" si="106"/>
        <v>0</v>
      </c>
      <c r="W115" s="183">
        <f t="shared" si="106"/>
        <v>0</v>
      </c>
    </row>
    <row r="116" spans="1:23" ht="45" x14ac:dyDescent="0.25">
      <c r="A116" s="20"/>
      <c r="B116" s="20">
        <v>74</v>
      </c>
      <c r="C116" s="121" t="s">
        <v>286</v>
      </c>
      <c r="D116" s="158">
        <f>D150</f>
        <v>10127</v>
      </c>
      <c r="E116" s="158">
        <v>10127</v>
      </c>
      <c r="F116" s="159">
        <v>9620</v>
      </c>
      <c r="G116" s="51">
        <v>0.98</v>
      </c>
      <c r="H116" s="51"/>
      <c r="I116" s="52">
        <v>1</v>
      </c>
      <c r="J116" s="160"/>
      <c r="K116" s="158">
        <v>1.4</v>
      </c>
      <c r="L116" s="158">
        <v>1.68</v>
      </c>
      <c r="M116" s="158">
        <v>2.23</v>
      </c>
      <c r="N116" s="158">
        <v>2.39</v>
      </c>
      <c r="O116" s="161">
        <v>2.57</v>
      </c>
      <c r="P116" s="162"/>
      <c r="Q116" s="48">
        <f t="shared" ref="Q116" si="107">(P116*$F116*$G116*$I116*$K116*Q$13)</f>
        <v>0</v>
      </c>
      <c r="R116" s="87"/>
      <c r="S116" s="48">
        <f t="shared" si="88"/>
        <v>0</v>
      </c>
      <c r="T116" s="162"/>
      <c r="U116" s="48">
        <f>(T116/12*1*$D116*$G116*$I116*$K116*U$12)+(T116/12*5*$E116*$G116*$I116*$K116*U$13)+(T116/12*6*$F116*$G116*$I116*$K116*U$13)</f>
        <v>0</v>
      </c>
      <c r="V116" s="163">
        <f>SUM(P116,R116)</f>
        <v>0</v>
      </c>
      <c r="W116" s="163">
        <f>SUM(Q116,S116)</f>
        <v>0</v>
      </c>
    </row>
    <row r="117" spans="1:23" x14ac:dyDescent="0.25">
      <c r="A117" s="153">
        <v>27</v>
      </c>
      <c r="B117" s="153"/>
      <c r="C117" s="156" t="s">
        <v>54</v>
      </c>
      <c r="D117" s="175"/>
      <c r="E117" s="175"/>
      <c r="F117" s="170"/>
      <c r="G117" s="176"/>
      <c r="H117" s="176"/>
      <c r="I117" s="177"/>
      <c r="J117" s="178"/>
      <c r="K117" s="175"/>
      <c r="L117" s="175"/>
      <c r="M117" s="175"/>
      <c r="N117" s="175"/>
      <c r="O117" s="172">
        <v>2.57</v>
      </c>
      <c r="P117" s="183">
        <f t="shared" ref="P117:W117" si="108">P118</f>
        <v>0</v>
      </c>
      <c r="Q117" s="183">
        <f t="shared" si="108"/>
        <v>0</v>
      </c>
      <c r="R117" s="183"/>
      <c r="S117" s="183">
        <f t="shared" si="108"/>
        <v>0</v>
      </c>
      <c r="T117" s="183">
        <f t="shared" si="108"/>
        <v>0</v>
      </c>
      <c r="U117" s="183">
        <f t="shared" si="108"/>
        <v>0</v>
      </c>
      <c r="V117" s="183">
        <f t="shared" si="108"/>
        <v>0</v>
      </c>
      <c r="W117" s="183">
        <f t="shared" si="108"/>
        <v>0</v>
      </c>
    </row>
    <row r="118" spans="1:23" ht="30" x14ac:dyDescent="0.25">
      <c r="A118" s="20"/>
      <c r="B118" s="20">
        <v>75</v>
      </c>
      <c r="C118" s="122" t="s">
        <v>449</v>
      </c>
      <c r="D118" s="158">
        <f>D114</f>
        <v>10127</v>
      </c>
      <c r="E118" s="158">
        <v>10127</v>
      </c>
      <c r="F118" s="159">
        <v>9620</v>
      </c>
      <c r="G118" s="173">
        <v>0.74</v>
      </c>
      <c r="H118" s="173"/>
      <c r="I118" s="52">
        <v>1</v>
      </c>
      <c r="J118" s="160"/>
      <c r="K118" s="158">
        <v>1.4</v>
      </c>
      <c r="L118" s="158">
        <v>1.68</v>
      </c>
      <c r="M118" s="158">
        <v>2.23</v>
      </c>
      <c r="N118" s="158">
        <v>2.39</v>
      </c>
      <c r="O118" s="161">
        <v>2.57</v>
      </c>
      <c r="P118" s="162"/>
      <c r="Q118" s="48">
        <f t="shared" ref="Q118" si="109">(P118*$F118*$G118*$I118*$K118*Q$13)</f>
        <v>0</v>
      </c>
      <c r="R118" s="87"/>
      <c r="S118" s="48">
        <f t="shared" si="88"/>
        <v>0</v>
      </c>
      <c r="T118" s="162"/>
      <c r="U118" s="48">
        <f>(T118/12*1*$D118*$G118*$I118*$K118*U$12)+(T118/12*5*$E118*$G118*$I118*$K118*U$13)+(T118/12*6*$F118*$G118*$I118*$K118*U$13)</f>
        <v>0</v>
      </c>
      <c r="V118" s="163">
        <f>SUM(P118,R118)</f>
        <v>0</v>
      </c>
      <c r="W118" s="163">
        <f>SUM(Q118,S118)</f>
        <v>0</v>
      </c>
    </row>
    <row r="119" spans="1:23" s="24" customFormat="1" x14ac:dyDescent="0.25">
      <c r="A119" s="168">
        <v>28</v>
      </c>
      <c r="B119" s="168"/>
      <c r="C119" s="156" t="s">
        <v>64</v>
      </c>
      <c r="D119" s="169"/>
      <c r="E119" s="169"/>
      <c r="F119" s="170"/>
      <c r="G119" s="164"/>
      <c r="H119" s="164"/>
      <c r="I119" s="171"/>
      <c r="J119" s="167"/>
      <c r="K119" s="169"/>
      <c r="L119" s="169"/>
      <c r="M119" s="169"/>
      <c r="N119" s="169"/>
      <c r="O119" s="172">
        <v>2.57</v>
      </c>
      <c r="P119" s="183">
        <f t="shared" ref="P119:S119" si="110">SUM(P120:P120)</f>
        <v>0</v>
      </c>
      <c r="Q119" s="183">
        <f t="shared" si="110"/>
        <v>0</v>
      </c>
      <c r="R119" s="183">
        <f t="shared" si="110"/>
        <v>0</v>
      </c>
      <c r="S119" s="183">
        <f t="shared" si="110"/>
        <v>0</v>
      </c>
      <c r="T119" s="183">
        <f t="shared" ref="T119:W119" si="111">SUM(T120:T120)</f>
        <v>0</v>
      </c>
      <c r="U119" s="183">
        <f t="shared" si="111"/>
        <v>0</v>
      </c>
      <c r="V119" s="183">
        <f t="shared" si="111"/>
        <v>0</v>
      </c>
      <c r="W119" s="183">
        <f t="shared" si="111"/>
        <v>0</v>
      </c>
    </row>
    <row r="120" spans="1:23" ht="30" x14ac:dyDescent="0.25">
      <c r="A120" s="20"/>
      <c r="B120" s="20">
        <v>76</v>
      </c>
      <c r="C120" s="121" t="s">
        <v>450</v>
      </c>
      <c r="D120" s="158">
        <f>D118</f>
        <v>10127</v>
      </c>
      <c r="E120" s="158">
        <v>10127</v>
      </c>
      <c r="F120" s="159">
        <v>9620</v>
      </c>
      <c r="G120" s="51">
        <v>1.32</v>
      </c>
      <c r="H120" s="51"/>
      <c r="I120" s="52">
        <v>1</v>
      </c>
      <c r="J120" s="160"/>
      <c r="K120" s="158">
        <v>1.4</v>
      </c>
      <c r="L120" s="158">
        <v>1.68</v>
      </c>
      <c r="M120" s="158">
        <v>2.23</v>
      </c>
      <c r="N120" s="158">
        <v>2.39</v>
      </c>
      <c r="O120" s="161">
        <v>2.57</v>
      </c>
      <c r="P120" s="162"/>
      <c r="Q120" s="48">
        <f t="shared" ref="Q120" si="112">(P120*$F120*$G120*$I120*$K120*Q$13)</f>
        <v>0</v>
      </c>
      <c r="R120" s="87"/>
      <c r="S120" s="48">
        <f t="shared" si="88"/>
        <v>0</v>
      </c>
      <c r="T120" s="162"/>
      <c r="U120" s="48">
        <f>(T120/12*1*$D120*$G120*$I120*$K120*U$12)+(T120/12*5*$E120*$G120*$I120*$K120*U$13)+(T120/12*6*$F120*$G120*$I120*$K120*U$13)</f>
        <v>0</v>
      </c>
      <c r="V120" s="163">
        <f>SUM(P120,R120)</f>
        <v>0</v>
      </c>
      <c r="W120" s="163">
        <f>SUM(Q120,S120)</f>
        <v>0</v>
      </c>
    </row>
    <row r="121" spans="1:23" x14ac:dyDescent="0.25">
      <c r="A121" s="153">
        <v>29</v>
      </c>
      <c r="B121" s="153"/>
      <c r="C121" s="156" t="s">
        <v>65</v>
      </c>
      <c r="D121" s="175"/>
      <c r="E121" s="175"/>
      <c r="F121" s="170"/>
      <c r="G121" s="176"/>
      <c r="H121" s="176"/>
      <c r="I121" s="177"/>
      <c r="J121" s="178"/>
      <c r="K121" s="175"/>
      <c r="L121" s="175"/>
      <c r="M121" s="175"/>
      <c r="N121" s="175"/>
      <c r="O121" s="172">
        <v>2.57</v>
      </c>
      <c r="P121" s="183">
        <f t="shared" ref="P121:W121" si="113">SUM(P122:P125)</f>
        <v>0</v>
      </c>
      <c r="Q121" s="183">
        <f t="shared" si="113"/>
        <v>0</v>
      </c>
      <c r="R121" s="183">
        <f t="shared" si="113"/>
        <v>13</v>
      </c>
      <c r="S121" s="183">
        <f t="shared" si="113"/>
        <v>220605.84</v>
      </c>
      <c r="T121" s="183">
        <f t="shared" ref="T121:U121" si="114">SUM(T122:T125)</f>
        <v>0</v>
      </c>
      <c r="U121" s="183">
        <f t="shared" si="114"/>
        <v>0</v>
      </c>
      <c r="V121" s="183">
        <f t="shared" si="113"/>
        <v>13</v>
      </c>
      <c r="W121" s="183">
        <f t="shared" si="113"/>
        <v>220605.84</v>
      </c>
    </row>
    <row r="122" spans="1:23" ht="30" x14ac:dyDescent="0.25">
      <c r="A122" s="20"/>
      <c r="B122" s="20">
        <v>77</v>
      </c>
      <c r="C122" s="121" t="s">
        <v>307</v>
      </c>
      <c r="D122" s="158">
        <f>D120</f>
        <v>10127</v>
      </c>
      <c r="E122" s="158">
        <v>10127</v>
      </c>
      <c r="F122" s="159">
        <v>9620</v>
      </c>
      <c r="G122" s="51">
        <v>1.44</v>
      </c>
      <c r="H122" s="51"/>
      <c r="I122" s="52">
        <v>1</v>
      </c>
      <c r="J122" s="160"/>
      <c r="K122" s="158">
        <v>1.4</v>
      </c>
      <c r="L122" s="158">
        <v>1.68</v>
      </c>
      <c r="M122" s="158">
        <v>2.23</v>
      </c>
      <c r="N122" s="158">
        <v>2.39</v>
      </c>
      <c r="O122" s="161">
        <v>2.57</v>
      </c>
      <c r="P122" s="162"/>
      <c r="Q122" s="48">
        <f t="shared" ref="Q122:Q125" si="115">(P122*$F122*$G122*$I122*$K122*Q$13)</f>
        <v>0</v>
      </c>
      <c r="R122" s="87"/>
      <c r="S122" s="48">
        <f t="shared" si="88"/>
        <v>0</v>
      </c>
      <c r="T122" s="162"/>
      <c r="U122" s="48">
        <f t="shared" ref="U122:U125" si="116">(T122/12*1*$D122*$G122*$I122*$K122*U$12)+(T122/12*5*$E122*$G122*$I122*$K122*U$13)+(T122/12*6*$F122*$G122*$I122*$K122*U$13)</f>
        <v>0</v>
      </c>
      <c r="V122" s="163">
        <f t="shared" ref="V122:W125" si="117">SUM(P122,R122)</f>
        <v>0</v>
      </c>
      <c r="W122" s="163">
        <f t="shared" si="117"/>
        <v>0</v>
      </c>
    </row>
    <row r="123" spans="1:23" ht="30" x14ac:dyDescent="0.25">
      <c r="A123" s="20"/>
      <c r="B123" s="20">
        <v>78</v>
      </c>
      <c r="C123" s="121" t="s">
        <v>308</v>
      </c>
      <c r="D123" s="158">
        <f t="shared" si="105"/>
        <v>10127</v>
      </c>
      <c r="E123" s="158">
        <v>10127</v>
      </c>
      <c r="F123" s="159">
        <v>9620</v>
      </c>
      <c r="G123" s="51">
        <v>1.69</v>
      </c>
      <c r="H123" s="51"/>
      <c r="I123" s="52">
        <v>1</v>
      </c>
      <c r="J123" s="160"/>
      <c r="K123" s="158">
        <v>1.4</v>
      </c>
      <c r="L123" s="158">
        <v>1.68</v>
      </c>
      <c r="M123" s="158">
        <v>2.23</v>
      </c>
      <c r="N123" s="158">
        <v>2.39</v>
      </c>
      <c r="O123" s="161">
        <v>2.57</v>
      </c>
      <c r="P123" s="162"/>
      <c r="Q123" s="48">
        <f t="shared" si="115"/>
        <v>0</v>
      </c>
      <c r="R123" s="87"/>
      <c r="S123" s="48">
        <f t="shared" si="88"/>
        <v>0</v>
      </c>
      <c r="T123" s="162"/>
      <c r="U123" s="48">
        <f t="shared" si="116"/>
        <v>0</v>
      </c>
      <c r="V123" s="163">
        <f t="shared" si="117"/>
        <v>0</v>
      </c>
      <c r="W123" s="163">
        <f t="shared" si="117"/>
        <v>0</v>
      </c>
    </row>
    <row r="124" spans="1:23" ht="30" x14ac:dyDescent="0.25">
      <c r="A124" s="20"/>
      <c r="B124" s="20">
        <v>79</v>
      </c>
      <c r="C124" s="121" t="s">
        <v>309</v>
      </c>
      <c r="D124" s="158">
        <f t="shared" si="105"/>
        <v>10127</v>
      </c>
      <c r="E124" s="158">
        <v>10127</v>
      </c>
      <c r="F124" s="159">
        <v>9620</v>
      </c>
      <c r="G124" s="51">
        <v>2.4900000000000002</v>
      </c>
      <c r="H124" s="51"/>
      <c r="I124" s="52">
        <v>1</v>
      </c>
      <c r="J124" s="160"/>
      <c r="K124" s="158">
        <v>1.4</v>
      </c>
      <c r="L124" s="158">
        <v>1.68</v>
      </c>
      <c r="M124" s="158">
        <v>2.23</v>
      </c>
      <c r="N124" s="158">
        <v>2.39</v>
      </c>
      <c r="O124" s="161">
        <v>2.57</v>
      </c>
      <c r="P124" s="162"/>
      <c r="Q124" s="48">
        <f t="shared" si="115"/>
        <v>0</v>
      </c>
      <c r="R124" s="87"/>
      <c r="S124" s="48">
        <f t="shared" si="88"/>
        <v>0</v>
      </c>
      <c r="T124" s="162"/>
      <c r="U124" s="48">
        <f t="shared" si="116"/>
        <v>0</v>
      </c>
      <c r="V124" s="163">
        <f t="shared" si="117"/>
        <v>0</v>
      </c>
      <c r="W124" s="163">
        <f t="shared" si="117"/>
        <v>0</v>
      </c>
    </row>
    <row r="125" spans="1:23" ht="30" x14ac:dyDescent="0.25">
      <c r="A125" s="20"/>
      <c r="B125" s="20">
        <v>80</v>
      </c>
      <c r="C125" s="121" t="s">
        <v>78</v>
      </c>
      <c r="D125" s="158">
        <f>D124</f>
        <v>10127</v>
      </c>
      <c r="E125" s="158">
        <v>10127</v>
      </c>
      <c r="F125" s="159">
        <v>9620</v>
      </c>
      <c r="G125" s="51">
        <v>1.05</v>
      </c>
      <c r="H125" s="51"/>
      <c r="I125" s="52">
        <v>1</v>
      </c>
      <c r="J125" s="160"/>
      <c r="K125" s="158">
        <v>1.4</v>
      </c>
      <c r="L125" s="158">
        <v>1.68</v>
      </c>
      <c r="M125" s="158">
        <v>2.23</v>
      </c>
      <c r="N125" s="158">
        <v>2.39</v>
      </c>
      <c r="O125" s="161">
        <v>2.57</v>
      </c>
      <c r="P125" s="162"/>
      <c r="Q125" s="48">
        <f t="shared" si="115"/>
        <v>0</v>
      </c>
      <c r="R125" s="181">
        <v>13</v>
      </c>
      <c r="S125" s="48">
        <f t="shared" si="88"/>
        <v>220605.84</v>
      </c>
      <c r="T125" s="162"/>
      <c r="U125" s="48">
        <f t="shared" si="116"/>
        <v>0</v>
      </c>
      <c r="V125" s="163">
        <f t="shared" si="117"/>
        <v>13</v>
      </c>
      <c r="W125" s="163">
        <f t="shared" si="117"/>
        <v>220605.84</v>
      </c>
    </row>
    <row r="126" spans="1:23" x14ac:dyDescent="0.25">
      <c r="A126" s="153">
        <v>30</v>
      </c>
      <c r="B126" s="153"/>
      <c r="C126" s="156" t="s">
        <v>66</v>
      </c>
      <c r="D126" s="175"/>
      <c r="E126" s="175"/>
      <c r="F126" s="170"/>
      <c r="G126" s="176"/>
      <c r="H126" s="176"/>
      <c r="I126" s="177"/>
      <c r="J126" s="178"/>
      <c r="K126" s="175"/>
      <c r="L126" s="175"/>
      <c r="M126" s="175"/>
      <c r="N126" s="175"/>
      <c r="O126" s="172">
        <v>2.57</v>
      </c>
      <c r="P126" s="183">
        <f t="shared" ref="P126:S126" si="118">SUM(P127:P132)</f>
        <v>0</v>
      </c>
      <c r="Q126" s="183">
        <f t="shared" si="118"/>
        <v>0</v>
      </c>
      <c r="R126" s="183">
        <f t="shared" si="118"/>
        <v>0</v>
      </c>
      <c r="S126" s="183">
        <f t="shared" si="118"/>
        <v>0</v>
      </c>
      <c r="T126" s="183">
        <f t="shared" ref="T126:W126" si="119">SUM(T127:T132)</f>
        <v>0</v>
      </c>
      <c r="U126" s="183">
        <f t="shared" si="119"/>
        <v>0</v>
      </c>
      <c r="V126" s="183">
        <f t="shared" si="119"/>
        <v>0</v>
      </c>
      <c r="W126" s="183">
        <f t="shared" si="119"/>
        <v>0</v>
      </c>
    </row>
    <row r="127" spans="1:23" ht="45" x14ac:dyDescent="0.25">
      <c r="A127" s="20"/>
      <c r="B127" s="20">
        <v>81</v>
      </c>
      <c r="C127" s="121" t="s">
        <v>451</v>
      </c>
      <c r="D127" s="158">
        <f>D125</f>
        <v>10127</v>
      </c>
      <c r="E127" s="158">
        <v>10127</v>
      </c>
      <c r="F127" s="159">
        <v>9620</v>
      </c>
      <c r="G127" s="51">
        <v>0.8</v>
      </c>
      <c r="H127" s="51"/>
      <c r="I127" s="52">
        <v>1</v>
      </c>
      <c r="J127" s="160"/>
      <c r="K127" s="158">
        <v>1.4</v>
      </c>
      <c r="L127" s="158">
        <v>1.68</v>
      </c>
      <c r="M127" s="158">
        <v>2.23</v>
      </c>
      <c r="N127" s="158">
        <v>2.39</v>
      </c>
      <c r="O127" s="161">
        <v>2.57</v>
      </c>
      <c r="P127" s="162"/>
      <c r="Q127" s="48">
        <f t="shared" ref="Q127:Q132" si="120">(P127*$F127*$G127*$I127*$K127*Q$13)</f>
        <v>0</v>
      </c>
      <c r="R127" s="174"/>
      <c r="S127" s="48">
        <f t="shared" si="88"/>
        <v>0</v>
      </c>
      <c r="T127" s="162"/>
      <c r="U127" s="48">
        <f t="shared" ref="U127:U132" si="121">(T127/12*1*$D127*$G127*$I127*$K127*U$12)+(T127/12*5*$E127*$G127*$I127*$K127*U$13)+(T127/12*6*$F127*$G127*$I127*$K127*U$13)</f>
        <v>0</v>
      </c>
      <c r="V127" s="163">
        <f t="shared" ref="V127:W132" si="122">SUM(P127,R127)</f>
        <v>0</v>
      </c>
      <c r="W127" s="163">
        <f t="shared" si="122"/>
        <v>0</v>
      </c>
    </row>
    <row r="128" spans="1:23" ht="30" x14ac:dyDescent="0.25">
      <c r="A128" s="20"/>
      <c r="B128" s="20">
        <v>82</v>
      </c>
      <c r="C128" s="122" t="s">
        <v>315</v>
      </c>
      <c r="D128" s="158">
        <f>D127</f>
        <v>10127</v>
      </c>
      <c r="E128" s="158">
        <v>10127</v>
      </c>
      <c r="F128" s="159">
        <v>9620</v>
      </c>
      <c r="G128" s="51">
        <v>2.1800000000000002</v>
      </c>
      <c r="H128" s="51"/>
      <c r="I128" s="52">
        <v>1</v>
      </c>
      <c r="J128" s="160"/>
      <c r="K128" s="158">
        <v>1.4</v>
      </c>
      <c r="L128" s="158">
        <v>1.68</v>
      </c>
      <c r="M128" s="158">
        <v>2.23</v>
      </c>
      <c r="N128" s="158">
        <v>2.39</v>
      </c>
      <c r="O128" s="161">
        <v>2.57</v>
      </c>
      <c r="P128" s="162"/>
      <c r="Q128" s="48">
        <f t="shared" si="120"/>
        <v>0</v>
      </c>
      <c r="R128" s="87"/>
      <c r="S128" s="48">
        <f t="shared" si="88"/>
        <v>0</v>
      </c>
      <c r="T128" s="162"/>
      <c r="U128" s="48">
        <f t="shared" si="121"/>
        <v>0</v>
      </c>
      <c r="V128" s="163">
        <f t="shared" si="122"/>
        <v>0</v>
      </c>
      <c r="W128" s="163">
        <f t="shared" si="122"/>
        <v>0</v>
      </c>
    </row>
    <row r="129" spans="1:23" ht="30" x14ac:dyDescent="0.25">
      <c r="A129" s="20"/>
      <c r="B129" s="20">
        <v>83</v>
      </c>
      <c r="C129" s="122" t="s">
        <v>316</v>
      </c>
      <c r="D129" s="158">
        <f t="shared" si="105"/>
        <v>10127</v>
      </c>
      <c r="E129" s="158">
        <v>10127</v>
      </c>
      <c r="F129" s="159">
        <v>9620</v>
      </c>
      <c r="G129" s="51">
        <v>2.58</v>
      </c>
      <c r="H129" s="51"/>
      <c r="I129" s="52">
        <v>1</v>
      </c>
      <c r="J129" s="160"/>
      <c r="K129" s="158">
        <v>1.4</v>
      </c>
      <c r="L129" s="158">
        <v>1.68</v>
      </c>
      <c r="M129" s="158">
        <v>2.23</v>
      </c>
      <c r="N129" s="158">
        <v>2.39</v>
      </c>
      <c r="O129" s="161">
        <v>2.57</v>
      </c>
      <c r="P129" s="162"/>
      <c r="Q129" s="48">
        <f t="shared" si="120"/>
        <v>0</v>
      </c>
      <c r="R129" s="87"/>
      <c r="S129" s="48">
        <f t="shared" si="88"/>
        <v>0</v>
      </c>
      <c r="T129" s="162"/>
      <c r="U129" s="48">
        <f t="shared" si="121"/>
        <v>0</v>
      </c>
      <c r="V129" s="163">
        <f t="shared" si="122"/>
        <v>0</v>
      </c>
      <c r="W129" s="163">
        <f t="shared" si="122"/>
        <v>0</v>
      </c>
    </row>
    <row r="130" spans="1:23" ht="30" x14ac:dyDescent="0.25">
      <c r="A130" s="20"/>
      <c r="B130" s="20">
        <v>84</v>
      </c>
      <c r="C130" s="122" t="s">
        <v>319</v>
      </c>
      <c r="D130" s="158">
        <f>D129</f>
        <v>10127</v>
      </c>
      <c r="E130" s="158">
        <v>10127</v>
      </c>
      <c r="F130" s="159">
        <v>9620</v>
      </c>
      <c r="G130" s="51">
        <v>1.97</v>
      </c>
      <c r="H130" s="51"/>
      <c r="I130" s="52">
        <v>1</v>
      </c>
      <c r="J130" s="160"/>
      <c r="K130" s="158">
        <v>1.4</v>
      </c>
      <c r="L130" s="158">
        <v>1.68</v>
      </c>
      <c r="M130" s="158">
        <v>2.23</v>
      </c>
      <c r="N130" s="158">
        <v>2.39</v>
      </c>
      <c r="O130" s="161">
        <v>2.57</v>
      </c>
      <c r="P130" s="162"/>
      <c r="Q130" s="48">
        <f t="shared" si="120"/>
        <v>0</v>
      </c>
      <c r="R130" s="87"/>
      <c r="S130" s="48">
        <f t="shared" si="88"/>
        <v>0</v>
      </c>
      <c r="T130" s="162"/>
      <c r="U130" s="48">
        <f t="shared" si="121"/>
        <v>0</v>
      </c>
      <c r="V130" s="163">
        <f t="shared" si="122"/>
        <v>0</v>
      </c>
      <c r="W130" s="163">
        <f t="shared" si="122"/>
        <v>0</v>
      </c>
    </row>
    <row r="131" spans="1:23" ht="30" x14ac:dyDescent="0.25">
      <c r="A131" s="20"/>
      <c r="B131" s="20">
        <v>85</v>
      </c>
      <c r="C131" s="122" t="s">
        <v>320</v>
      </c>
      <c r="D131" s="158">
        <f t="shared" si="105"/>
        <v>10127</v>
      </c>
      <c r="E131" s="158">
        <v>10127</v>
      </c>
      <c r="F131" s="159">
        <v>9620</v>
      </c>
      <c r="G131" s="51">
        <v>2.04</v>
      </c>
      <c r="H131" s="51"/>
      <c r="I131" s="52">
        <v>1</v>
      </c>
      <c r="J131" s="160"/>
      <c r="K131" s="158">
        <v>1.4</v>
      </c>
      <c r="L131" s="158">
        <v>1.68</v>
      </c>
      <c r="M131" s="158">
        <v>2.23</v>
      </c>
      <c r="N131" s="158">
        <v>2.39</v>
      </c>
      <c r="O131" s="161">
        <v>2.57</v>
      </c>
      <c r="P131" s="162"/>
      <c r="Q131" s="48">
        <f t="shared" si="120"/>
        <v>0</v>
      </c>
      <c r="R131" s="87"/>
      <c r="S131" s="48">
        <f t="shared" si="88"/>
        <v>0</v>
      </c>
      <c r="T131" s="162"/>
      <c r="U131" s="48">
        <f t="shared" si="121"/>
        <v>0</v>
      </c>
      <c r="V131" s="163">
        <f t="shared" si="122"/>
        <v>0</v>
      </c>
      <c r="W131" s="163">
        <f t="shared" si="122"/>
        <v>0</v>
      </c>
    </row>
    <row r="132" spans="1:23" ht="30" x14ac:dyDescent="0.25">
      <c r="A132" s="20"/>
      <c r="B132" s="20">
        <v>86</v>
      </c>
      <c r="C132" s="122" t="s">
        <v>321</v>
      </c>
      <c r="D132" s="158">
        <f t="shared" si="105"/>
        <v>10127</v>
      </c>
      <c r="E132" s="158">
        <v>10127</v>
      </c>
      <c r="F132" s="159">
        <v>9620</v>
      </c>
      <c r="G132" s="51">
        <v>2.95</v>
      </c>
      <c r="H132" s="51"/>
      <c r="I132" s="52">
        <v>1</v>
      </c>
      <c r="J132" s="160"/>
      <c r="K132" s="158">
        <v>1.4</v>
      </c>
      <c r="L132" s="158">
        <v>1.68</v>
      </c>
      <c r="M132" s="158">
        <v>2.23</v>
      </c>
      <c r="N132" s="158">
        <v>2.39</v>
      </c>
      <c r="O132" s="161">
        <v>2.57</v>
      </c>
      <c r="P132" s="162"/>
      <c r="Q132" s="48">
        <f t="shared" si="120"/>
        <v>0</v>
      </c>
      <c r="R132" s="87"/>
      <c r="S132" s="48">
        <f t="shared" si="88"/>
        <v>0</v>
      </c>
      <c r="T132" s="162"/>
      <c r="U132" s="48">
        <f t="shared" si="121"/>
        <v>0</v>
      </c>
      <c r="V132" s="163">
        <f t="shared" si="122"/>
        <v>0</v>
      </c>
      <c r="W132" s="163">
        <f t="shared" si="122"/>
        <v>0</v>
      </c>
    </row>
    <row r="133" spans="1:23" x14ac:dyDescent="0.25">
      <c r="A133" s="153">
        <v>31</v>
      </c>
      <c r="B133" s="153"/>
      <c r="C133" s="156" t="s">
        <v>325</v>
      </c>
      <c r="D133" s="175"/>
      <c r="E133" s="175"/>
      <c r="F133" s="170"/>
      <c r="G133" s="176"/>
      <c r="H133" s="176"/>
      <c r="I133" s="177"/>
      <c r="J133" s="178"/>
      <c r="K133" s="175"/>
      <c r="L133" s="175"/>
      <c r="M133" s="175"/>
      <c r="N133" s="175"/>
      <c r="O133" s="172">
        <v>2.57</v>
      </c>
      <c r="P133" s="183">
        <f t="shared" ref="P133:S133" si="123">SUM(P134:P138)</f>
        <v>0</v>
      </c>
      <c r="Q133" s="183">
        <f t="shared" si="123"/>
        <v>0</v>
      </c>
      <c r="R133" s="183">
        <f t="shared" si="123"/>
        <v>0</v>
      </c>
      <c r="S133" s="183">
        <f t="shared" si="123"/>
        <v>0</v>
      </c>
      <c r="T133" s="183">
        <f t="shared" ref="T133:W133" si="124">SUM(T134:T138)</f>
        <v>0</v>
      </c>
      <c r="U133" s="183">
        <f t="shared" si="124"/>
        <v>0</v>
      </c>
      <c r="V133" s="183">
        <f t="shared" si="124"/>
        <v>0</v>
      </c>
      <c r="W133" s="183">
        <f t="shared" si="124"/>
        <v>0</v>
      </c>
    </row>
    <row r="134" spans="1:23" x14ac:dyDescent="0.25">
      <c r="A134" s="20"/>
      <c r="B134" s="20">
        <v>87</v>
      </c>
      <c r="C134" s="121" t="s">
        <v>452</v>
      </c>
      <c r="D134" s="158">
        <f>D132</f>
        <v>10127</v>
      </c>
      <c r="E134" s="158">
        <v>10127</v>
      </c>
      <c r="F134" s="159">
        <v>9620</v>
      </c>
      <c r="G134" s="51">
        <v>0.89</v>
      </c>
      <c r="H134" s="51"/>
      <c r="I134" s="52">
        <v>1</v>
      </c>
      <c r="J134" s="160"/>
      <c r="K134" s="158">
        <v>1.4</v>
      </c>
      <c r="L134" s="158">
        <v>1.68</v>
      </c>
      <c r="M134" s="158">
        <v>2.23</v>
      </c>
      <c r="N134" s="158">
        <v>2.39</v>
      </c>
      <c r="O134" s="161">
        <v>2.57</v>
      </c>
      <c r="P134" s="162"/>
      <c r="Q134" s="48">
        <f t="shared" ref="Q134:Q138" si="125">(P134*$F134*$G134*$I134*$K134*Q$13)</f>
        <v>0</v>
      </c>
      <c r="R134" s="87"/>
      <c r="S134" s="48">
        <f t="shared" si="88"/>
        <v>0</v>
      </c>
      <c r="T134" s="162"/>
      <c r="U134" s="48">
        <f t="shared" ref="U134:U138" si="126">(T134/12*1*$D134*$G134*$I134*$K134*U$12)+(T134/12*5*$E134*$G134*$I134*$K134*U$13)+(T134/12*6*$F134*$G134*$I134*$K134*U$13)</f>
        <v>0</v>
      </c>
      <c r="V134" s="163">
        <f t="shared" ref="V134:W138" si="127">SUM(P134,R134)</f>
        <v>0</v>
      </c>
      <c r="W134" s="163">
        <f t="shared" si="127"/>
        <v>0</v>
      </c>
    </row>
    <row r="135" spans="1:23" ht="30" x14ac:dyDescent="0.25">
      <c r="A135" s="20"/>
      <c r="B135" s="20">
        <v>88</v>
      </c>
      <c r="C135" s="121" t="s">
        <v>327</v>
      </c>
      <c r="D135" s="158">
        <f>D134</f>
        <v>10127</v>
      </c>
      <c r="E135" s="158">
        <v>10127</v>
      </c>
      <c r="F135" s="159">
        <v>9620</v>
      </c>
      <c r="G135" s="51">
        <v>0.75</v>
      </c>
      <c r="H135" s="51"/>
      <c r="I135" s="52">
        <v>1</v>
      </c>
      <c r="J135" s="160"/>
      <c r="K135" s="158">
        <v>1.4</v>
      </c>
      <c r="L135" s="158">
        <v>1.68</v>
      </c>
      <c r="M135" s="158">
        <v>2.23</v>
      </c>
      <c r="N135" s="158">
        <v>2.39</v>
      </c>
      <c r="O135" s="161">
        <v>2.57</v>
      </c>
      <c r="P135" s="162"/>
      <c r="Q135" s="48">
        <f t="shared" si="125"/>
        <v>0</v>
      </c>
      <c r="R135" s="87"/>
      <c r="S135" s="48">
        <f t="shared" si="88"/>
        <v>0</v>
      </c>
      <c r="T135" s="162"/>
      <c r="U135" s="48">
        <f t="shared" si="126"/>
        <v>0</v>
      </c>
      <c r="V135" s="163">
        <f t="shared" si="127"/>
        <v>0</v>
      </c>
      <c r="W135" s="163">
        <f t="shared" si="127"/>
        <v>0</v>
      </c>
    </row>
    <row r="136" spans="1:23" ht="30" x14ac:dyDescent="0.25">
      <c r="A136" s="20"/>
      <c r="B136" s="20">
        <v>89</v>
      </c>
      <c r="C136" s="121" t="s">
        <v>328</v>
      </c>
      <c r="D136" s="158">
        <f t="shared" ref="D136" si="128">D135</f>
        <v>10127</v>
      </c>
      <c r="E136" s="158">
        <v>10127</v>
      </c>
      <c r="F136" s="159">
        <v>9620</v>
      </c>
      <c r="G136" s="51">
        <v>1</v>
      </c>
      <c r="H136" s="51"/>
      <c r="I136" s="52">
        <v>1</v>
      </c>
      <c r="J136" s="160"/>
      <c r="K136" s="158">
        <v>1.4</v>
      </c>
      <c r="L136" s="158">
        <v>1.68</v>
      </c>
      <c r="M136" s="158">
        <v>2.23</v>
      </c>
      <c r="N136" s="158">
        <v>2.39</v>
      </c>
      <c r="O136" s="161">
        <v>2.57</v>
      </c>
      <c r="P136" s="162"/>
      <c r="Q136" s="48">
        <f t="shared" si="125"/>
        <v>0</v>
      </c>
      <c r="R136" s="87"/>
      <c r="S136" s="48">
        <f t="shared" si="88"/>
        <v>0</v>
      </c>
      <c r="T136" s="162"/>
      <c r="U136" s="48">
        <f t="shared" si="126"/>
        <v>0</v>
      </c>
      <c r="V136" s="163">
        <f t="shared" si="127"/>
        <v>0</v>
      </c>
      <c r="W136" s="163">
        <f t="shared" si="127"/>
        <v>0</v>
      </c>
    </row>
    <row r="137" spans="1:23" ht="30" x14ac:dyDescent="0.25">
      <c r="A137" s="20"/>
      <c r="B137" s="20">
        <v>90</v>
      </c>
      <c r="C137" s="122" t="s">
        <v>453</v>
      </c>
      <c r="D137" s="158">
        <f>D136</f>
        <v>10127</v>
      </c>
      <c r="E137" s="158">
        <v>10127</v>
      </c>
      <c r="F137" s="159">
        <v>9620</v>
      </c>
      <c r="G137" s="51">
        <v>1.29</v>
      </c>
      <c r="H137" s="51"/>
      <c r="I137" s="52">
        <v>1</v>
      </c>
      <c r="J137" s="160"/>
      <c r="K137" s="158">
        <v>1.4</v>
      </c>
      <c r="L137" s="158">
        <v>1.68</v>
      </c>
      <c r="M137" s="158">
        <v>2.23</v>
      </c>
      <c r="N137" s="158">
        <v>2.39</v>
      </c>
      <c r="O137" s="161">
        <v>2.57</v>
      </c>
      <c r="P137" s="162"/>
      <c r="Q137" s="48">
        <f t="shared" si="125"/>
        <v>0</v>
      </c>
      <c r="R137" s="87"/>
      <c r="S137" s="48">
        <f t="shared" si="88"/>
        <v>0</v>
      </c>
      <c r="T137" s="162"/>
      <c r="U137" s="48">
        <f t="shared" si="126"/>
        <v>0</v>
      </c>
      <c r="V137" s="163">
        <f t="shared" si="127"/>
        <v>0</v>
      </c>
      <c r="W137" s="163">
        <f t="shared" si="127"/>
        <v>0</v>
      </c>
    </row>
    <row r="138" spans="1:23" x14ac:dyDescent="0.25">
      <c r="A138" s="20"/>
      <c r="B138" s="20">
        <v>91</v>
      </c>
      <c r="C138" s="122" t="s">
        <v>454</v>
      </c>
      <c r="D138" s="158">
        <f>D137</f>
        <v>10127</v>
      </c>
      <c r="E138" s="158">
        <v>10127</v>
      </c>
      <c r="F138" s="159">
        <v>9620</v>
      </c>
      <c r="G138" s="51">
        <v>2.6</v>
      </c>
      <c r="H138" s="51"/>
      <c r="I138" s="52">
        <v>1</v>
      </c>
      <c r="J138" s="160"/>
      <c r="K138" s="158">
        <v>1.4</v>
      </c>
      <c r="L138" s="158">
        <v>1.68</v>
      </c>
      <c r="M138" s="158">
        <v>2.23</v>
      </c>
      <c r="N138" s="158">
        <v>2.39</v>
      </c>
      <c r="O138" s="161">
        <v>2.57</v>
      </c>
      <c r="P138" s="162"/>
      <c r="Q138" s="48">
        <f t="shared" si="125"/>
        <v>0</v>
      </c>
      <c r="R138" s="87"/>
      <c r="S138" s="48">
        <f t="shared" si="88"/>
        <v>0</v>
      </c>
      <c r="T138" s="162"/>
      <c r="U138" s="48">
        <f t="shared" si="126"/>
        <v>0</v>
      </c>
      <c r="V138" s="163">
        <f t="shared" si="127"/>
        <v>0</v>
      </c>
      <c r="W138" s="163">
        <f t="shared" si="127"/>
        <v>0</v>
      </c>
    </row>
    <row r="139" spans="1:23" x14ac:dyDescent="0.25">
      <c r="A139" s="153">
        <v>32</v>
      </c>
      <c r="B139" s="153"/>
      <c r="C139" s="156" t="s">
        <v>67</v>
      </c>
      <c r="D139" s="175"/>
      <c r="E139" s="175"/>
      <c r="F139" s="170"/>
      <c r="G139" s="176"/>
      <c r="H139" s="176"/>
      <c r="I139" s="177"/>
      <c r="J139" s="178"/>
      <c r="K139" s="175"/>
      <c r="L139" s="175"/>
      <c r="M139" s="175"/>
      <c r="N139" s="175"/>
      <c r="O139" s="172">
        <v>2.57</v>
      </c>
      <c r="P139" s="183">
        <f t="shared" ref="P139:S139" si="129">SUM(P140:P146)</f>
        <v>0</v>
      </c>
      <c r="Q139" s="183">
        <f t="shared" si="129"/>
        <v>0</v>
      </c>
      <c r="R139" s="183">
        <f t="shared" si="129"/>
        <v>0</v>
      </c>
      <c r="S139" s="183">
        <f t="shared" si="129"/>
        <v>0</v>
      </c>
      <c r="T139" s="183">
        <f t="shared" ref="T139:W139" si="130">SUM(T140:T146)</f>
        <v>0</v>
      </c>
      <c r="U139" s="183">
        <f t="shared" si="130"/>
        <v>0</v>
      </c>
      <c r="V139" s="183">
        <f t="shared" si="130"/>
        <v>0</v>
      </c>
      <c r="W139" s="183">
        <f t="shared" si="130"/>
        <v>0</v>
      </c>
    </row>
    <row r="140" spans="1:23" ht="30" x14ac:dyDescent="0.25">
      <c r="A140" s="20"/>
      <c r="B140" s="20">
        <v>92</v>
      </c>
      <c r="C140" s="122" t="s">
        <v>351</v>
      </c>
      <c r="D140" s="158">
        <f>D138</f>
        <v>10127</v>
      </c>
      <c r="E140" s="158">
        <v>10127</v>
      </c>
      <c r="F140" s="159">
        <v>9620</v>
      </c>
      <c r="G140" s="51">
        <v>2.11</v>
      </c>
      <c r="H140" s="51"/>
      <c r="I140" s="52">
        <v>1</v>
      </c>
      <c r="J140" s="160"/>
      <c r="K140" s="158">
        <v>1.4</v>
      </c>
      <c r="L140" s="158">
        <v>1.68</v>
      </c>
      <c r="M140" s="158">
        <v>2.23</v>
      </c>
      <c r="N140" s="158">
        <v>2.39</v>
      </c>
      <c r="O140" s="161">
        <v>2.57</v>
      </c>
      <c r="P140" s="162"/>
      <c r="Q140" s="48">
        <f t="shared" ref="Q140:Q146" si="131">(P140*$F140*$G140*$I140*$K140*Q$13)</f>
        <v>0</v>
      </c>
      <c r="R140" s="87"/>
      <c r="S140" s="48">
        <f t="shared" si="88"/>
        <v>0</v>
      </c>
      <c r="T140" s="162"/>
      <c r="U140" s="48">
        <f t="shared" ref="U140:U146" si="132">(T140/12*1*$D140*$G140*$I140*$K140*U$12)+(T140/12*5*$E140*$G140*$I140*$K140*U$13)+(T140/12*6*$F140*$G140*$I140*$K140*U$13)</f>
        <v>0</v>
      </c>
      <c r="V140" s="163">
        <f t="shared" ref="V140:W146" si="133">SUM(P140,R140)</f>
        <v>0</v>
      </c>
      <c r="W140" s="163">
        <f t="shared" si="133"/>
        <v>0</v>
      </c>
    </row>
    <row r="141" spans="1:23" ht="30" x14ac:dyDescent="0.25">
      <c r="A141" s="20"/>
      <c r="B141" s="20">
        <v>93</v>
      </c>
      <c r="C141" s="122" t="s">
        <v>352</v>
      </c>
      <c r="D141" s="158">
        <f>D140</f>
        <v>10127</v>
      </c>
      <c r="E141" s="158">
        <v>10127</v>
      </c>
      <c r="F141" s="159">
        <v>9620</v>
      </c>
      <c r="G141" s="51">
        <v>3.55</v>
      </c>
      <c r="H141" s="51"/>
      <c r="I141" s="52">
        <v>1</v>
      </c>
      <c r="J141" s="160"/>
      <c r="K141" s="158">
        <v>1.4</v>
      </c>
      <c r="L141" s="158">
        <v>1.68</v>
      </c>
      <c r="M141" s="158">
        <v>2.23</v>
      </c>
      <c r="N141" s="158">
        <v>2.39</v>
      </c>
      <c r="O141" s="161">
        <v>2.57</v>
      </c>
      <c r="P141" s="162"/>
      <c r="Q141" s="48">
        <f t="shared" si="131"/>
        <v>0</v>
      </c>
      <c r="R141" s="87"/>
      <c r="S141" s="48">
        <f t="shared" si="88"/>
        <v>0</v>
      </c>
      <c r="T141" s="162"/>
      <c r="U141" s="48">
        <f t="shared" si="132"/>
        <v>0</v>
      </c>
      <c r="V141" s="163">
        <f t="shared" si="133"/>
        <v>0</v>
      </c>
      <c r="W141" s="163">
        <f t="shared" si="133"/>
        <v>0</v>
      </c>
    </row>
    <row r="142" spans="1:23" ht="30" x14ac:dyDescent="0.25">
      <c r="A142" s="20"/>
      <c r="B142" s="20">
        <v>94</v>
      </c>
      <c r="C142" s="121" t="s">
        <v>69</v>
      </c>
      <c r="D142" s="158">
        <f>D141</f>
        <v>10127</v>
      </c>
      <c r="E142" s="158">
        <v>10127</v>
      </c>
      <c r="F142" s="159">
        <v>9620</v>
      </c>
      <c r="G142" s="51">
        <v>1.57</v>
      </c>
      <c r="H142" s="51"/>
      <c r="I142" s="52">
        <v>1</v>
      </c>
      <c r="J142" s="160"/>
      <c r="K142" s="158">
        <v>1.4</v>
      </c>
      <c r="L142" s="158">
        <v>1.68</v>
      </c>
      <c r="M142" s="158">
        <v>2.23</v>
      </c>
      <c r="N142" s="158">
        <v>2.39</v>
      </c>
      <c r="O142" s="161">
        <v>2.57</v>
      </c>
      <c r="P142" s="162"/>
      <c r="Q142" s="48">
        <f t="shared" si="131"/>
        <v>0</v>
      </c>
      <c r="R142" s="87"/>
      <c r="S142" s="48">
        <f t="shared" si="88"/>
        <v>0</v>
      </c>
      <c r="T142" s="162"/>
      <c r="U142" s="48">
        <f t="shared" si="132"/>
        <v>0</v>
      </c>
      <c r="V142" s="163">
        <f t="shared" si="133"/>
        <v>0</v>
      </c>
      <c r="W142" s="163">
        <f t="shared" si="133"/>
        <v>0</v>
      </c>
    </row>
    <row r="143" spans="1:23" ht="30" x14ac:dyDescent="0.25">
      <c r="A143" s="20"/>
      <c r="B143" s="20">
        <v>95</v>
      </c>
      <c r="C143" s="121" t="s">
        <v>356</v>
      </c>
      <c r="D143" s="158">
        <f>D142</f>
        <v>10127</v>
      </c>
      <c r="E143" s="158">
        <v>10127</v>
      </c>
      <c r="F143" s="159">
        <v>9620</v>
      </c>
      <c r="G143" s="51">
        <v>2.2599999999999998</v>
      </c>
      <c r="H143" s="51"/>
      <c r="I143" s="52">
        <v>1</v>
      </c>
      <c r="J143" s="160"/>
      <c r="K143" s="158">
        <v>1.4</v>
      </c>
      <c r="L143" s="158">
        <v>1.68</v>
      </c>
      <c r="M143" s="158">
        <v>2.23</v>
      </c>
      <c r="N143" s="158">
        <v>2.39</v>
      </c>
      <c r="O143" s="161">
        <v>2.57</v>
      </c>
      <c r="P143" s="162"/>
      <c r="Q143" s="48">
        <f t="shared" si="131"/>
        <v>0</v>
      </c>
      <c r="R143" s="87"/>
      <c r="S143" s="48">
        <f t="shared" si="88"/>
        <v>0</v>
      </c>
      <c r="T143" s="162"/>
      <c r="U143" s="48">
        <f t="shared" si="132"/>
        <v>0</v>
      </c>
      <c r="V143" s="163">
        <f t="shared" si="133"/>
        <v>0</v>
      </c>
      <c r="W143" s="163">
        <f t="shared" si="133"/>
        <v>0</v>
      </c>
    </row>
    <row r="144" spans="1:23" ht="30" x14ac:dyDescent="0.25">
      <c r="A144" s="20"/>
      <c r="B144" s="20">
        <v>96</v>
      </c>
      <c r="C144" s="121" t="s">
        <v>357</v>
      </c>
      <c r="D144" s="158">
        <f>D143</f>
        <v>10127</v>
      </c>
      <c r="E144" s="158">
        <v>10127</v>
      </c>
      <c r="F144" s="159">
        <v>9620</v>
      </c>
      <c r="G144" s="51">
        <v>3.24</v>
      </c>
      <c r="H144" s="51"/>
      <c r="I144" s="52">
        <v>1</v>
      </c>
      <c r="J144" s="160"/>
      <c r="K144" s="158">
        <v>1.4</v>
      </c>
      <c r="L144" s="158">
        <v>1.68</v>
      </c>
      <c r="M144" s="158">
        <v>2.23</v>
      </c>
      <c r="N144" s="158">
        <v>2.39</v>
      </c>
      <c r="O144" s="161">
        <v>2.57</v>
      </c>
      <c r="P144" s="162"/>
      <c r="Q144" s="48">
        <f t="shared" si="131"/>
        <v>0</v>
      </c>
      <c r="R144" s="96"/>
      <c r="S144" s="48">
        <f t="shared" si="88"/>
        <v>0</v>
      </c>
      <c r="T144" s="162"/>
      <c r="U144" s="48">
        <f t="shared" si="132"/>
        <v>0</v>
      </c>
      <c r="V144" s="163">
        <f t="shared" si="133"/>
        <v>0</v>
      </c>
      <c r="W144" s="163">
        <f t="shared" si="133"/>
        <v>0</v>
      </c>
    </row>
    <row r="145" spans="1:23" ht="30" x14ac:dyDescent="0.25">
      <c r="A145" s="20"/>
      <c r="B145" s="20">
        <v>97</v>
      </c>
      <c r="C145" s="122" t="s">
        <v>358</v>
      </c>
      <c r="D145" s="158">
        <f>D143</f>
        <v>10127</v>
      </c>
      <c r="E145" s="158">
        <v>10127</v>
      </c>
      <c r="F145" s="159">
        <v>9620</v>
      </c>
      <c r="G145" s="51">
        <v>2.06</v>
      </c>
      <c r="H145" s="51"/>
      <c r="I145" s="52">
        <v>1</v>
      </c>
      <c r="J145" s="160"/>
      <c r="K145" s="158">
        <v>1.4</v>
      </c>
      <c r="L145" s="158">
        <v>1.68</v>
      </c>
      <c r="M145" s="158">
        <v>2.23</v>
      </c>
      <c r="N145" s="158">
        <v>2.39</v>
      </c>
      <c r="O145" s="161">
        <v>2.57</v>
      </c>
      <c r="P145" s="162"/>
      <c r="Q145" s="48">
        <f t="shared" si="131"/>
        <v>0</v>
      </c>
      <c r="R145" s="87"/>
      <c r="S145" s="48">
        <f t="shared" si="88"/>
        <v>0</v>
      </c>
      <c r="T145" s="162"/>
      <c r="U145" s="48">
        <f t="shared" si="132"/>
        <v>0</v>
      </c>
      <c r="V145" s="163">
        <f t="shared" si="133"/>
        <v>0</v>
      </c>
      <c r="W145" s="163">
        <f t="shared" si="133"/>
        <v>0</v>
      </c>
    </row>
    <row r="146" spans="1:23" ht="30" x14ac:dyDescent="0.25">
      <c r="A146" s="20"/>
      <c r="B146" s="20">
        <v>98</v>
      </c>
      <c r="C146" s="122" t="s">
        <v>359</v>
      </c>
      <c r="D146" s="158">
        <f>D145</f>
        <v>10127</v>
      </c>
      <c r="E146" s="158">
        <v>10127</v>
      </c>
      <c r="F146" s="159">
        <v>9620</v>
      </c>
      <c r="G146" s="51">
        <v>2.17</v>
      </c>
      <c r="H146" s="51"/>
      <c r="I146" s="52">
        <v>1</v>
      </c>
      <c r="J146" s="160"/>
      <c r="K146" s="158">
        <v>1.4</v>
      </c>
      <c r="L146" s="158">
        <v>1.68</v>
      </c>
      <c r="M146" s="158">
        <v>2.23</v>
      </c>
      <c r="N146" s="158">
        <v>2.39</v>
      </c>
      <c r="O146" s="161">
        <v>2.57</v>
      </c>
      <c r="P146" s="162"/>
      <c r="Q146" s="48">
        <f t="shared" si="131"/>
        <v>0</v>
      </c>
      <c r="R146" s="87"/>
      <c r="S146" s="48">
        <f t="shared" si="88"/>
        <v>0</v>
      </c>
      <c r="T146" s="162"/>
      <c r="U146" s="48">
        <f t="shared" si="132"/>
        <v>0</v>
      </c>
      <c r="V146" s="163">
        <f t="shared" si="133"/>
        <v>0</v>
      </c>
      <c r="W146" s="163">
        <f t="shared" si="133"/>
        <v>0</v>
      </c>
    </row>
    <row r="147" spans="1:23" x14ac:dyDescent="0.25">
      <c r="A147" s="153">
        <v>33</v>
      </c>
      <c r="B147" s="153"/>
      <c r="C147" s="156" t="s">
        <v>455</v>
      </c>
      <c r="D147" s="175"/>
      <c r="E147" s="175"/>
      <c r="F147" s="170"/>
      <c r="G147" s="176"/>
      <c r="H147" s="176"/>
      <c r="I147" s="177"/>
      <c r="J147" s="178"/>
      <c r="K147" s="175"/>
      <c r="L147" s="175"/>
      <c r="M147" s="175"/>
      <c r="N147" s="175"/>
      <c r="O147" s="172">
        <v>2.57</v>
      </c>
      <c r="P147" s="183">
        <f t="shared" ref="P147:S147" si="134">SUM(P148:P148)</f>
        <v>0</v>
      </c>
      <c r="Q147" s="183">
        <f t="shared" si="134"/>
        <v>0</v>
      </c>
      <c r="R147" s="183">
        <f t="shared" si="134"/>
        <v>0</v>
      </c>
      <c r="S147" s="183">
        <f t="shared" si="134"/>
        <v>0</v>
      </c>
      <c r="T147" s="183">
        <f t="shared" ref="T147:W147" si="135">SUM(T148:T148)</f>
        <v>0</v>
      </c>
      <c r="U147" s="183">
        <f t="shared" si="135"/>
        <v>0</v>
      </c>
      <c r="V147" s="183">
        <f t="shared" si="135"/>
        <v>0</v>
      </c>
      <c r="W147" s="183">
        <f t="shared" si="135"/>
        <v>0</v>
      </c>
    </row>
    <row r="148" spans="1:23" x14ac:dyDescent="0.25">
      <c r="A148" s="20"/>
      <c r="B148" s="20">
        <v>99</v>
      </c>
      <c r="C148" s="122" t="s">
        <v>456</v>
      </c>
      <c r="D148" s="158">
        <f>D146</f>
        <v>10127</v>
      </c>
      <c r="E148" s="158">
        <v>10127</v>
      </c>
      <c r="F148" s="159">
        <v>9620</v>
      </c>
      <c r="G148" s="51">
        <v>1.1000000000000001</v>
      </c>
      <c r="H148" s="51"/>
      <c r="I148" s="52">
        <v>1</v>
      </c>
      <c r="J148" s="160"/>
      <c r="K148" s="158">
        <v>1.4</v>
      </c>
      <c r="L148" s="158">
        <v>1.68</v>
      </c>
      <c r="M148" s="158">
        <v>2.23</v>
      </c>
      <c r="N148" s="158">
        <v>2.39</v>
      </c>
      <c r="O148" s="161">
        <v>2.57</v>
      </c>
      <c r="P148" s="162"/>
      <c r="Q148" s="48">
        <f t="shared" ref="Q148" si="136">(P148*$F148*$G148*$I148*$K148*Q$13)</f>
        <v>0</v>
      </c>
      <c r="R148" s="87"/>
      <c r="S148" s="48">
        <f t="shared" si="88"/>
        <v>0</v>
      </c>
      <c r="T148" s="162"/>
      <c r="U148" s="48">
        <f>(T148/12*1*$D148*$G148*$I148*$K148*U$12)+(T148/12*5*$E148*$G148*$I148*$K148*U$13)+(T148/12*6*$F148*$G148*$I148*$K148*U$13)</f>
        <v>0</v>
      </c>
      <c r="V148" s="163">
        <f>SUM(P148,R148)</f>
        <v>0</v>
      </c>
      <c r="W148" s="163">
        <f>SUM(Q148,S148)</f>
        <v>0</v>
      </c>
    </row>
    <row r="149" spans="1:23" x14ac:dyDescent="0.25">
      <c r="A149" s="153">
        <v>34</v>
      </c>
      <c r="B149" s="153"/>
      <c r="C149" s="156" t="s">
        <v>70</v>
      </c>
      <c r="D149" s="175"/>
      <c r="E149" s="175"/>
      <c r="F149" s="170"/>
      <c r="G149" s="176"/>
      <c r="H149" s="176"/>
      <c r="I149" s="177"/>
      <c r="J149" s="178"/>
      <c r="K149" s="175"/>
      <c r="L149" s="175"/>
      <c r="M149" s="175"/>
      <c r="N149" s="175"/>
      <c r="O149" s="172">
        <v>2.57</v>
      </c>
      <c r="P149" s="183">
        <f t="shared" ref="P149:S149" si="137">SUM(P150:P152)</f>
        <v>0</v>
      </c>
      <c r="Q149" s="183">
        <f t="shared" si="137"/>
        <v>0</v>
      </c>
      <c r="R149" s="183">
        <f t="shared" si="137"/>
        <v>0</v>
      </c>
      <c r="S149" s="183">
        <f t="shared" si="137"/>
        <v>0</v>
      </c>
      <c r="T149" s="183">
        <f t="shared" ref="T149:W149" si="138">SUM(T150:T152)</f>
        <v>0</v>
      </c>
      <c r="U149" s="183">
        <f t="shared" si="138"/>
        <v>0</v>
      </c>
      <c r="V149" s="183">
        <f t="shared" si="138"/>
        <v>0</v>
      </c>
      <c r="W149" s="183">
        <f t="shared" si="138"/>
        <v>0</v>
      </c>
    </row>
    <row r="150" spans="1:23" ht="45" x14ac:dyDescent="0.25">
      <c r="A150" s="20"/>
      <c r="B150" s="20">
        <v>100</v>
      </c>
      <c r="C150" s="121" t="s">
        <v>369</v>
      </c>
      <c r="D150" s="158">
        <f>D148</f>
        <v>10127</v>
      </c>
      <c r="E150" s="158">
        <v>10127</v>
      </c>
      <c r="F150" s="159">
        <v>9620</v>
      </c>
      <c r="G150" s="51">
        <v>0.88</v>
      </c>
      <c r="H150" s="51"/>
      <c r="I150" s="52">
        <v>1</v>
      </c>
      <c r="J150" s="160"/>
      <c r="K150" s="158">
        <v>1.4</v>
      </c>
      <c r="L150" s="158">
        <v>1.68</v>
      </c>
      <c r="M150" s="158">
        <v>2.23</v>
      </c>
      <c r="N150" s="158">
        <v>2.39</v>
      </c>
      <c r="O150" s="161">
        <v>2.57</v>
      </c>
      <c r="P150" s="162"/>
      <c r="Q150" s="48">
        <f t="shared" ref="Q150:Q152" si="139">(P150*$F150*$G150*$I150*$K150*Q$13)</f>
        <v>0</v>
      </c>
      <c r="R150" s="87"/>
      <c r="S150" s="48">
        <f t="shared" si="88"/>
        <v>0</v>
      </c>
      <c r="T150" s="162"/>
      <c r="U150" s="48">
        <f t="shared" ref="U150:U152" si="140">(T150/12*1*$D150*$G150*$I150*$K150*U$12)+(T150/12*5*$E150*$G150*$I150*$K150*U$13)+(T150/12*6*$F150*$G150*$I150*$K150*U$13)</f>
        <v>0</v>
      </c>
      <c r="V150" s="163">
        <f t="shared" ref="V150:W152" si="141">SUM(P150,R150)</f>
        <v>0</v>
      </c>
      <c r="W150" s="163">
        <f t="shared" si="141"/>
        <v>0</v>
      </c>
    </row>
    <row r="151" spans="1:23" ht="30" x14ac:dyDescent="0.25">
      <c r="A151" s="20"/>
      <c r="B151" s="20">
        <v>101</v>
      </c>
      <c r="C151" s="121" t="s">
        <v>370</v>
      </c>
      <c r="D151" s="158">
        <f>D150</f>
        <v>10127</v>
      </c>
      <c r="E151" s="158">
        <v>10127</v>
      </c>
      <c r="F151" s="159">
        <v>9620</v>
      </c>
      <c r="G151" s="51">
        <v>0.92</v>
      </c>
      <c r="H151" s="51"/>
      <c r="I151" s="52">
        <v>1</v>
      </c>
      <c r="J151" s="160"/>
      <c r="K151" s="158">
        <v>1.4</v>
      </c>
      <c r="L151" s="158">
        <v>1.68</v>
      </c>
      <c r="M151" s="158">
        <v>2.23</v>
      </c>
      <c r="N151" s="158">
        <v>2.39</v>
      </c>
      <c r="O151" s="161">
        <v>2.57</v>
      </c>
      <c r="P151" s="162"/>
      <c r="Q151" s="48">
        <f t="shared" si="139"/>
        <v>0</v>
      </c>
      <c r="R151" s="87"/>
      <c r="S151" s="48">
        <f t="shared" si="88"/>
        <v>0</v>
      </c>
      <c r="T151" s="162"/>
      <c r="U151" s="48">
        <f t="shared" si="140"/>
        <v>0</v>
      </c>
      <c r="V151" s="163">
        <f t="shared" si="141"/>
        <v>0</v>
      </c>
      <c r="W151" s="163">
        <f t="shared" si="141"/>
        <v>0</v>
      </c>
    </row>
    <row r="152" spans="1:23" ht="30" x14ac:dyDescent="0.25">
      <c r="A152" s="20"/>
      <c r="B152" s="20">
        <v>102</v>
      </c>
      <c r="C152" s="121" t="s">
        <v>371</v>
      </c>
      <c r="D152" s="158">
        <f t="shared" ref="D152:D161" si="142">D151</f>
        <v>10127</v>
      </c>
      <c r="E152" s="158">
        <v>10127</v>
      </c>
      <c r="F152" s="159">
        <v>9620</v>
      </c>
      <c r="G152" s="51">
        <v>1.56</v>
      </c>
      <c r="H152" s="51"/>
      <c r="I152" s="52">
        <v>1</v>
      </c>
      <c r="J152" s="160"/>
      <c r="K152" s="158">
        <v>1.4</v>
      </c>
      <c r="L152" s="158">
        <v>1.68</v>
      </c>
      <c r="M152" s="158">
        <v>2.23</v>
      </c>
      <c r="N152" s="158">
        <v>2.39</v>
      </c>
      <c r="O152" s="161">
        <v>2.57</v>
      </c>
      <c r="P152" s="162"/>
      <c r="Q152" s="48">
        <f t="shared" si="139"/>
        <v>0</v>
      </c>
      <c r="R152" s="87"/>
      <c r="S152" s="48">
        <f t="shared" si="88"/>
        <v>0</v>
      </c>
      <c r="T152" s="162"/>
      <c r="U152" s="48">
        <f t="shared" si="140"/>
        <v>0</v>
      </c>
      <c r="V152" s="163">
        <f t="shared" si="141"/>
        <v>0</v>
      </c>
      <c r="W152" s="163">
        <f t="shared" si="141"/>
        <v>0</v>
      </c>
    </row>
    <row r="153" spans="1:23" x14ac:dyDescent="0.25">
      <c r="A153" s="153">
        <v>35</v>
      </c>
      <c r="B153" s="153"/>
      <c r="C153" s="156" t="s">
        <v>71</v>
      </c>
      <c r="D153" s="175"/>
      <c r="E153" s="175"/>
      <c r="F153" s="170"/>
      <c r="G153" s="176"/>
      <c r="H153" s="176"/>
      <c r="I153" s="177"/>
      <c r="J153" s="178"/>
      <c r="K153" s="175"/>
      <c r="L153" s="175"/>
      <c r="M153" s="175"/>
      <c r="N153" s="175"/>
      <c r="O153" s="172">
        <v>2.57</v>
      </c>
      <c r="P153" s="183">
        <f t="shared" ref="P153:S153" si="143">SUM(P154:P157)</f>
        <v>0</v>
      </c>
      <c r="Q153" s="183">
        <f t="shared" si="143"/>
        <v>0</v>
      </c>
      <c r="R153" s="183">
        <f t="shared" si="143"/>
        <v>0</v>
      </c>
      <c r="S153" s="183">
        <f t="shared" si="143"/>
        <v>0</v>
      </c>
      <c r="T153" s="183">
        <f t="shared" ref="T153:W153" si="144">SUM(T154:T157)</f>
        <v>0</v>
      </c>
      <c r="U153" s="183">
        <f t="shared" si="144"/>
        <v>0</v>
      </c>
      <c r="V153" s="183">
        <f t="shared" si="144"/>
        <v>0</v>
      </c>
      <c r="W153" s="183">
        <f t="shared" si="144"/>
        <v>0</v>
      </c>
    </row>
    <row r="154" spans="1:23" x14ac:dyDescent="0.25">
      <c r="A154" s="20"/>
      <c r="B154" s="20">
        <v>103</v>
      </c>
      <c r="C154" s="122" t="s">
        <v>79</v>
      </c>
      <c r="D154" s="158">
        <f>D152</f>
        <v>10127</v>
      </c>
      <c r="E154" s="158">
        <v>10127</v>
      </c>
      <c r="F154" s="159">
        <v>9620</v>
      </c>
      <c r="G154" s="51">
        <v>1.08</v>
      </c>
      <c r="H154" s="51"/>
      <c r="I154" s="52">
        <v>1</v>
      </c>
      <c r="J154" s="160"/>
      <c r="K154" s="158">
        <v>1.4</v>
      </c>
      <c r="L154" s="158">
        <v>1.68</v>
      </c>
      <c r="M154" s="158">
        <v>2.23</v>
      </c>
      <c r="N154" s="158">
        <v>2.39</v>
      </c>
      <c r="O154" s="161">
        <v>2.57</v>
      </c>
      <c r="P154" s="162"/>
      <c r="Q154" s="48">
        <f t="shared" ref="Q154:Q157" si="145">(P154*$F154*$G154*$I154*$K154*Q$13)</f>
        <v>0</v>
      </c>
      <c r="R154" s="174"/>
      <c r="S154" s="48">
        <f t="shared" si="88"/>
        <v>0</v>
      </c>
      <c r="T154" s="162"/>
      <c r="U154" s="48">
        <f t="shared" ref="U154:U157" si="146">(T154/12*1*$D154*$G154*$I154*$K154*U$12)+(T154/12*5*$E154*$G154*$I154*$K154*U$13)+(T154/12*6*$F154*$G154*$I154*$K154*U$13)</f>
        <v>0</v>
      </c>
      <c r="V154" s="163">
        <f t="shared" ref="V154:W157" si="147">SUM(P154,R154)</f>
        <v>0</v>
      </c>
      <c r="W154" s="163">
        <f t="shared" si="147"/>
        <v>0</v>
      </c>
    </row>
    <row r="155" spans="1:23" ht="75" x14ac:dyDescent="0.25">
      <c r="A155" s="20"/>
      <c r="B155" s="20">
        <v>104</v>
      </c>
      <c r="C155" s="122" t="s">
        <v>457</v>
      </c>
      <c r="D155" s="158">
        <f>D46</f>
        <v>10127</v>
      </c>
      <c r="E155" s="158">
        <v>10127</v>
      </c>
      <c r="F155" s="159">
        <v>9620</v>
      </c>
      <c r="G155" s="51">
        <v>1.41</v>
      </c>
      <c r="H155" s="51"/>
      <c r="I155" s="52">
        <v>1</v>
      </c>
      <c r="J155" s="160"/>
      <c r="K155" s="158">
        <v>1.4</v>
      </c>
      <c r="L155" s="158">
        <v>1.68</v>
      </c>
      <c r="M155" s="158">
        <v>2.23</v>
      </c>
      <c r="N155" s="158">
        <v>2.39</v>
      </c>
      <c r="O155" s="161">
        <v>2.57</v>
      </c>
      <c r="P155" s="162"/>
      <c r="Q155" s="48">
        <f t="shared" si="145"/>
        <v>0</v>
      </c>
      <c r="R155" s="87"/>
      <c r="S155" s="48">
        <f t="shared" si="88"/>
        <v>0</v>
      </c>
      <c r="T155" s="162"/>
      <c r="U155" s="48">
        <f t="shared" si="146"/>
        <v>0</v>
      </c>
      <c r="V155" s="163">
        <f t="shared" si="147"/>
        <v>0</v>
      </c>
      <c r="W155" s="163">
        <f t="shared" si="147"/>
        <v>0</v>
      </c>
    </row>
    <row r="156" spans="1:23" x14ac:dyDescent="0.25">
      <c r="A156" s="20"/>
      <c r="B156" s="20">
        <v>105</v>
      </c>
      <c r="C156" s="122" t="s">
        <v>381</v>
      </c>
      <c r="D156" s="158">
        <f>D155</f>
        <v>10127</v>
      </c>
      <c r="E156" s="158">
        <v>10127</v>
      </c>
      <c r="F156" s="159">
        <v>9620</v>
      </c>
      <c r="G156" s="51">
        <v>2.58</v>
      </c>
      <c r="H156" s="51"/>
      <c r="I156" s="52">
        <v>1</v>
      </c>
      <c r="J156" s="160"/>
      <c r="K156" s="158">
        <v>1.4</v>
      </c>
      <c r="L156" s="158">
        <v>1.68</v>
      </c>
      <c r="M156" s="158">
        <v>2.23</v>
      </c>
      <c r="N156" s="158">
        <v>2.39</v>
      </c>
      <c r="O156" s="161">
        <v>2.57</v>
      </c>
      <c r="P156" s="162"/>
      <c r="Q156" s="48">
        <f t="shared" si="145"/>
        <v>0</v>
      </c>
      <c r="R156" s="92"/>
      <c r="S156" s="48">
        <f t="shared" si="88"/>
        <v>0</v>
      </c>
      <c r="T156" s="162"/>
      <c r="U156" s="48">
        <f t="shared" si="146"/>
        <v>0</v>
      </c>
      <c r="V156" s="163">
        <f t="shared" si="147"/>
        <v>0</v>
      </c>
      <c r="W156" s="163">
        <f t="shared" si="147"/>
        <v>0</v>
      </c>
    </row>
    <row r="157" spans="1:23" ht="30" x14ac:dyDescent="0.25">
      <c r="A157" s="20"/>
      <c r="B157" s="20">
        <v>106</v>
      </c>
      <c r="C157" s="122" t="s">
        <v>458</v>
      </c>
      <c r="D157" s="158">
        <f>D156</f>
        <v>10127</v>
      </c>
      <c r="E157" s="158">
        <v>10127</v>
      </c>
      <c r="F157" s="159">
        <v>9620</v>
      </c>
      <c r="G157" s="173">
        <v>12.27</v>
      </c>
      <c r="H157" s="173"/>
      <c r="I157" s="52">
        <v>1</v>
      </c>
      <c r="J157" s="160"/>
      <c r="K157" s="158">
        <v>1.4</v>
      </c>
      <c r="L157" s="158">
        <v>1.68</v>
      </c>
      <c r="M157" s="158">
        <v>2.23</v>
      </c>
      <c r="N157" s="158">
        <v>2.39</v>
      </c>
      <c r="O157" s="161">
        <v>2.57</v>
      </c>
      <c r="P157" s="162"/>
      <c r="Q157" s="48">
        <f t="shared" si="145"/>
        <v>0</v>
      </c>
      <c r="R157" s="92"/>
      <c r="S157" s="48">
        <f t="shared" si="88"/>
        <v>0</v>
      </c>
      <c r="T157" s="162"/>
      <c r="U157" s="48">
        <f t="shared" si="146"/>
        <v>0</v>
      </c>
      <c r="V157" s="163">
        <f t="shared" si="147"/>
        <v>0</v>
      </c>
      <c r="W157" s="163">
        <f t="shared" si="147"/>
        <v>0</v>
      </c>
    </row>
    <row r="158" spans="1:23" x14ac:dyDescent="0.25">
      <c r="A158" s="153">
        <v>36</v>
      </c>
      <c r="B158" s="153"/>
      <c r="C158" s="156" t="s">
        <v>382</v>
      </c>
      <c r="D158" s="175"/>
      <c r="E158" s="175"/>
      <c r="F158" s="170"/>
      <c r="G158" s="169"/>
      <c r="H158" s="169"/>
      <c r="I158" s="177"/>
      <c r="J158" s="178"/>
      <c r="K158" s="175"/>
      <c r="L158" s="175"/>
      <c r="M158" s="175"/>
      <c r="N158" s="175"/>
      <c r="O158" s="172">
        <v>2.57</v>
      </c>
      <c r="P158" s="183">
        <f t="shared" ref="P158:S158" si="148">SUM(P159:P162)</f>
        <v>0</v>
      </c>
      <c r="Q158" s="183">
        <f t="shared" si="148"/>
        <v>0</v>
      </c>
      <c r="R158" s="183">
        <f t="shared" si="148"/>
        <v>0</v>
      </c>
      <c r="S158" s="183">
        <f t="shared" si="148"/>
        <v>0</v>
      </c>
      <c r="T158" s="183">
        <f t="shared" ref="T158:W158" si="149">SUM(T159:T162)</f>
        <v>0</v>
      </c>
      <c r="U158" s="183">
        <f t="shared" si="149"/>
        <v>0</v>
      </c>
      <c r="V158" s="183">
        <f t="shared" si="149"/>
        <v>0</v>
      </c>
      <c r="W158" s="183">
        <f t="shared" si="149"/>
        <v>0</v>
      </c>
    </row>
    <row r="159" spans="1:23" ht="45" x14ac:dyDescent="0.25">
      <c r="A159" s="20"/>
      <c r="B159" s="20">
        <v>107</v>
      </c>
      <c r="C159" s="121" t="s">
        <v>385</v>
      </c>
      <c r="D159" s="158">
        <f>D157</f>
        <v>10127</v>
      </c>
      <c r="E159" s="158">
        <v>10127</v>
      </c>
      <c r="F159" s="159">
        <v>9620</v>
      </c>
      <c r="G159" s="51">
        <v>0.56000000000000005</v>
      </c>
      <c r="H159" s="51"/>
      <c r="I159" s="52">
        <v>1</v>
      </c>
      <c r="J159" s="160"/>
      <c r="K159" s="158">
        <v>1.4</v>
      </c>
      <c r="L159" s="158">
        <v>1.68</v>
      </c>
      <c r="M159" s="158">
        <v>2.23</v>
      </c>
      <c r="N159" s="158">
        <v>2.39</v>
      </c>
      <c r="O159" s="161">
        <v>2.57</v>
      </c>
      <c r="P159" s="162"/>
      <c r="Q159" s="48">
        <f t="shared" ref="Q159:Q162" si="150">(P159*$F159*$G159*$I159*$K159*Q$13)</f>
        <v>0</v>
      </c>
      <c r="R159" s="87"/>
      <c r="S159" s="48">
        <f t="shared" si="88"/>
        <v>0</v>
      </c>
      <c r="T159" s="162"/>
      <c r="U159" s="48">
        <f t="shared" ref="U159:U162" si="151">(T159/12*1*$D159*$G159*$I159*$K159*U$12)+(T159/12*5*$E159*$G159*$I159*$K159*U$13)+(T159/12*6*$F159*$G159*$I159*$K159*U$13)</f>
        <v>0</v>
      </c>
      <c r="V159" s="163">
        <f t="shared" ref="V159:W162" si="152">SUM(P159,R159)</f>
        <v>0</v>
      </c>
      <c r="W159" s="163">
        <f t="shared" si="152"/>
        <v>0</v>
      </c>
    </row>
    <row r="160" spans="1:23" ht="60" x14ac:dyDescent="0.25">
      <c r="A160" s="20"/>
      <c r="B160" s="20">
        <v>108</v>
      </c>
      <c r="C160" s="122" t="s">
        <v>459</v>
      </c>
      <c r="D160" s="158">
        <f t="shared" si="142"/>
        <v>10127</v>
      </c>
      <c r="E160" s="158">
        <v>10127</v>
      </c>
      <c r="F160" s="159">
        <v>9620</v>
      </c>
      <c r="G160" s="51">
        <v>0.46</v>
      </c>
      <c r="H160" s="51"/>
      <c r="I160" s="52">
        <v>1</v>
      </c>
      <c r="J160" s="160"/>
      <c r="K160" s="158">
        <v>1.4</v>
      </c>
      <c r="L160" s="158">
        <v>1.68</v>
      </c>
      <c r="M160" s="158">
        <v>2.23</v>
      </c>
      <c r="N160" s="158">
        <v>2.39</v>
      </c>
      <c r="O160" s="161">
        <v>2.57</v>
      </c>
      <c r="P160" s="162"/>
      <c r="Q160" s="48">
        <f t="shared" si="150"/>
        <v>0</v>
      </c>
      <c r="R160" s="87"/>
      <c r="S160" s="48">
        <f t="shared" si="88"/>
        <v>0</v>
      </c>
      <c r="T160" s="162"/>
      <c r="U160" s="48">
        <f t="shared" si="151"/>
        <v>0</v>
      </c>
      <c r="V160" s="163">
        <f t="shared" si="152"/>
        <v>0</v>
      </c>
      <c r="W160" s="163">
        <f t="shared" si="152"/>
        <v>0</v>
      </c>
    </row>
    <row r="161" spans="1:23" ht="30" x14ac:dyDescent="0.25">
      <c r="A161" s="20"/>
      <c r="B161" s="20">
        <v>109</v>
      </c>
      <c r="C161" s="122" t="s">
        <v>460</v>
      </c>
      <c r="D161" s="158">
        <f t="shared" si="142"/>
        <v>10127</v>
      </c>
      <c r="E161" s="158">
        <v>10127</v>
      </c>
      <c r="F161" s="159">
        <v>9620</v>
      </c>
      <c r="G161" s="51">
        <v>9.74</v>
      </c>
      <c r="H161" s="51"/>
      <c r="I161" s="52">
        <v>1</v>
      </c>
      <c r="J161" s="160"/>
      <c r="K161" s="158">
        <v>1.4</v>
      </c>
      <c r="L161" s="158">
        <v>1.68</v>
      </c>
      <c r="M161" s="158">
        <v>2.23</v>
      </c>
      <c r="N161" s="158">
        <v>2.39</v>
      </c>
      <c r="O161" s="161">
        <v>2.57</v>
      </c>
      <c r="P161" s="162"/>
      <c r="Q161" s="48">
        <f t="shared" si="150"/>
        <v>0</v>
      </c>
      <c r="R161" s="92"/>
      <c r="S161" s="48">
        <f t="shared" si="88"/>
        <v>0</v>
      </c>
      <c r="T161" s="162"/>
      <c r="U161" s="48">
        <f t="shared" si="151"/>
        <v>0</v>
      </c>
      <c r="V161" s="163">
        <f t="shared" si="152"/>
        <v>0</v>
      </c>
      <c r="W161" s="163">
        <f t="shared" si="152"/>
        <v>0</v>
      </c>
    </row>
    <row r="162" spans="1:23" ht="30" x14ac:dyDescent="0.25">
      <c r="A162" s="20"/>
      <c r="B162" s="20">
        <v>110</v>
      </c>
      <c r="C162" s="122" t="s">
        <v>387</v>
      </c>
      <c r="D162" s="158">
        <f>D161</f>
        <v>10127</v>
      </c>
      <c r="E162" s="158">
        <v>10127</v>
      </c>
      <c r="F162" s="159">
        <v>9620</v>
      </c>
      <c r="G162" s="173">
        <v>7.4</v>
      </c>
      <c r="H162" s="173"/>
      <c r="I162" s="52">
        <v>1</v>
      </c>
      <c r="J162" s="160"/>
      <c r="K162" s="158">
        <v>1.4</v>
      </c>
      <c r="L162" s="158">
        <v>1.68</v>
      </c>
      <c r="M162" s="158">
        <v>2.23</v>
      </c>
      <c r="N162" s="158">
        <v>2.39</v>
      </c>
      <c r="O162" s="161">
        <v>2.57</v>
      </c>
      <c r="P162" s="162"/>
      <c r="Q162" s="48">
        <f t="shared" si="150"/>
        <v>0</v>
      </c>
      <c r="R162" s="92"/>
      <c r="S162" s="48">
        <f t="shared" ref="S162" si="153">(R162*$F162*$G162*$I162*$L162*S$13)</f>
        <v>0</v>
      </c>
      <c r="T162" s="162"/>
      <c r="U162" s="48">
        <f t="shared" si="151"/>
        <v>0</v>
      </c>
      <c r="V162" s="163">
        <f t="shared" si="152"/>
        <v>0</v>
      </c>
      <c r="W162" s="163">
        <f t="shared" si="152"/>
        <v>0</v>
      </c>
    </row>
    <row r="163" spans="1:23" x14ac:dyDescent="0.25">
      <c r="A163" s="153">
        <v>37</v>
      </c>
      <c r="B163" s="153"/>
      <c r="C163" s="156" t="s">
        <v>389</v>
      </c>
      <c r="D163" s="175"/>
      <c r="E163" s="175"/>
      <c r="F163" s="170"/>
      <c r="G163" s="169"/>
      <c r="H163" s="169"/>
      <c r="I163" s="177"/>
      <c r="J163" s="178"/>
      <c r="K163" s="175"/>
      <c r="L163" s="175"/>
      <c r="M163" s="175"/>
      <c r="N163" s="175"/>
      <c r="O163" s="172">
        <v>2.57</v>
      </c>
      <c r="P163" s="183">
        <f t="shared" ref="P163:W163" si="154">SUM(P164:P171)</f>
        <v>0</v>
      </c>
      <c r="Q163" s="183">
        <f t="shared" si="154"/>
        <v>0</v>
      </c>
      <c r="R163" s="183">
        <f t="shared" si="154"/>
        <v>0</v>
      </c>
      <c r="S163" s="183">
        <f t="shared" si="154"/>
        <v>0</v>
      </c>
      <c r="T163" s="183">
        <f t="shared" si="154"/>
        <v>0</v>
      </c>
      <c r="U163" s="183">
        <f t="shared" si="154"/>
        <v>0</v>
      </c>
      <c r="V163" s="183">
        <f t="shared" si="154"/>
        <v>0</v>
      </c>
      <c r="W163" s="183">
        <f t="shared" si="154"/>
        <v>0</v>
      </c>
    </row>
    <row r="164" spans="1:23" x14ac:dyDescent="0.25">
      <c r="A164" s="20"/>
      <c r="B164" s="20">
        <v>111</v>
      </c>
      <c r="C164" s="122" t="s">
        <v>390</v>
      </c>
      <c r="D164" s="158">
        <f>D162</f>
        <v>10127</v>
      </c>
      <c r="E164" s="158">
        <v>10127</v>
      </c>
      <c r="F164" s="159">
        <v>9620</v>
      </c>
      <c r="G164" s="51">
        <v>3</v>
      </c>
      <c r="H164" s="51"/>
      <c r="I164" s="52">
        <v>1</v>
      </c>
      <c r="J164" s="160"/>
      <c r="K164" s="158">
        <v>1.4</v>
      </c>
      <c r="L164" s="158">
        <v>1.68</v>
      </c>
      <c r="M164" s="158">
        <v>2.23</v>
      </c>
      <c r="N164" s="158">
        <v>2.39</v>
      </c>
      <c r="O164" s="161">
        <v>2.57</v>
      </c>
      <c r="P164" s="162"/>
      <c r="Q164" s="48">
        <f t="shared" ref="Q164:Q171" si="155">(P164*$F164*$G164*$I164*$K164*Q$13)</f>
        <v>0</v>
      </c>
      <c r="R164" s="87"/>
      <c r="S164" s="48">
        <f t="shared" ref="S164:S171" si="156">(R164*$F164*$G164*$I164*$L164*S$13)</f>
        <v>0</v>
      </c>
      <c r="T164" s="162"/>
      <c r="U164" s="48">
        <f t="shared" ref="U164:U167" si="157">(T164/12*1*$D164*$G164*$I164*$K164*U$12)+(T164/12*5*$E164*$G164*$I164*$K164*U$13)+(T164/12*6*$F164*$G164*$I164*$K164*U$13)</f>
        <v>0</v>
      </c>
      <c r="V164" s="163">
        <f t="shared" ref="V164:W171" si="158">SUM(P164,R164)</f>
        <v>0</v>
      </c>
      <c r="W164" s="163">
        <f t="shared" si="158"/>
        <v>0</v>
      </c>
    </row>
    <row r="165" spans="1:23" x14ac:dyDescent="0.25">
      <c r="A165" s="20"/>
      <c r="B165" s="20">
        <v>112</v>
      </c>
      <c r="C165" s="122" t="s">
        <v>391</v>
      </c>
      <c r="D165" s="158">
        <f>D164</f>
        <v>10127</v>
      </c>
      <c r="E165" s="158">
        <v>10127</v>
      </c>
      <c r="F165" s="159">
        <v>9620</v>
      </c>
      <c r="G165" s="51">
        <v>1.5</v>
      </c>
      <c r="H165" s="51"/>
      <c r="I165" s="52">
        <v>1</v>
      </c>
      <c r="J165" s="160"/>
      <c r="K165" s="158">
        <v>1.4</v>
      </c>
      <c r="L165" s="158">
        <v>1.68</v>
      </c>
      <c r="M165" s="158">
        <v>2.23</v>
      </c>
      <c r="N165" s="158">
        <v>2.39</v>
      </c>
      <c r="O165" s="161">
        <v>2.57</v>
      </c>
      <c r="P165" s="162"/>
      <c r="Q165" s="48">
        <f t="shared" si="155"/>
        <v>0</v>
      </c>
      <c r="R165" s="87"/>
      <c r="S165" s="48">
        <f t="shared" si="156"/>
        <v>0</v>
      </c>
      <c r="T165" s="162"/>
      <c r="U165" s="48">
        <f t="shared" si="157"/>
        <v>0</v>
      </c>
      <c r="V165" s="163">
        <f t="shared" si="158"/>
        <v>0</v>
      </c>
      <c r="W165" s="163">
        <f t="shared" si="158"/>
        <v>0</v>
      </c>
    </row>
    <row r="166" spans="1:23" ht="45" x14ac:dyDescent="0.25">
      <c r="A166" s="20"/>
      <c r="B166" s="20">
        <v>113</v>
      </c>
      <c r="C166" s="122" t="s">
        <v>392</v>
      </c>
      <c r="D166" s="158">
        <f t="shared" ref="D166:D171" si="159">D165</f>
        <v>10127</v>
      </c>
      <c r="E166" s="158">
        <v>10127</v>
      </c>
      <c r="F166" s="159">
        <v>9620</v>
      </c>
      <c r="G166" s="51">
        <v>2.25</v>
      </c>
      <c r="H166" s="51"/>
      <c r="I166" s="52">
        <v>1</v>
      </c>
      <c r="J166" s="160"/>
      <c r="K166" s="158">
        <v>1.4</v>
      </c>
      <c r="L166" s="158">
        <v>1.68</v>
      </c>
      <c r="M166" s="158">
        <v>2.23</v>
      </c>
      <c r="N166" s="158">
        <v>2.39</v>
      </c>
      <c r="O166" s="161">
        <v>2.57</v>
      </c>
      <c r="P166" s="162"/>
      <c r="Q166" s="48">
        <f t="shared" si="155"/>
        <v>0</v>
      </c>
      <c r="R166" s="87"/>
      <c r="S166" s="48">
        <f t="shared" si="156"/>
        <v>0</v>
      </c>
      <c r="T166" s="162"/>
      <c r="U166" s="48">
        <f t="shared" si="157"/>
        <v>0</v>
      </c>
      <c r="V166" s="163">
        <f t="shared" si="158"/>
        <v>0</v>
      </c>
      <c r="W166" s="163">
        <f t="shared" si="158"/>
        <v>0</v>
      </c>
    </row>
    <row r="167" spans="1:23" ht="45" x14ac:dyDescent="0.25">
      <c r="A167" s="20"/>
      <c r="B167" s="20">
        <v>114</v>
      </c>
      <c r="C167" s="122" t="s">
        <v>393</v>
      </c>
      <c r="D167" s="158">
        <f t="shared" si="159"/>
        <v>10127</v>
      </c>
      <c r="E167" s="158">
        <v>10127</v>
      </c>
      <c r="F167" s="159">
        <v>9620</v>
      </c>
      <c r="G167" s="51">
        <v>1.5</v>
      </c>
      <c r="H167" s="51"/>
      <c r="I167" s="52">
        <v>1</v>
      </c>
      <c r="J167" s="160"/>
      <c r="K167" s="158">
        <v>1.4</v>
      </c>
      <c r="L167" s="158">
        <v>1.68</v>
      </c>
      <c r="M167" s="158">
        <v>2.23</v>
      </c>
      <c r="N167" s="158">
        <v>2.39</v>
      </c>
      <c r="O167" s="161">
        <v>2.57</v>
      </c>
      <c r="P167" s="162"/>
      <c r="Q167" s="48">
        <f t="shared" si="155"/>
        <v>0</v>
      </c>
      <c r="R167" s="87"/>
      <c r="S167" s="48">
        <f t="shared" si="156"/>
        <v>0</v>
      </c>
      <c r="T167" s="162"/>
      <c r="U167" s="48">
        <f t="shared" si="157"/>
        <v>0</v>
      </c>
      <c r="V167" s="163">
        <f t="shared" si="158"/>
        <v>0</v>
      </c>
      <c r="W167" s="163">
        <f t="shared" si="158"/>
        <v>0</v>
      </c>
    </row>
    <row r="168" spans="1:23" ht="30" x14ac:dyDescent="0.25">
      <c r="A168" s="20"/>
      <c r="B168" s="20">
        <v>115</v>
      </c>
      <c r="C168" s="122" t="s">
        <v>394</v>
      </c>
      <c r="D168" s="158">
        <f t="shared" si="159"/>
        <v>10127</v>
      </c>
      <c r="E168" s="158">
        <v>10127</v>
      </c>
      <c r="F168" s="159">
        <v>9620</v>
      </c>
      <c r="G168" s="51">
        <v>0.5</v>
      </c>
      <c r="H168" s="53"/>
      <c r="I168" s="52">
        <v>1</v>
      </c>
      <c r="J168" s="185"/>
      <c r="K168" s="158">
        <v>1.4</v>
      </c>
      <c r="L168" s="158">
        <v>1.68</v>
      </c>
      <c r="M168" s="158">
        <v>2.23</v>
      </c>
      <c r="N168" s="158">
        <v>2.39</v>
      </c>
      <c r="O168" s="161">
        <v>2.57</v>
      </c>
      <c r="P168" s="162"/>
      <c r="Q168" s="48">
        <f t="shared" si="155"/>
        <v>0</v>
      </c>
      <c r="R168" s="87"/>
      <c r="S168" s="48">
        <f t="shared" si="156"/>
        <v>0</v>
      </c>
      <c r="T168" s="162"/>
      <c r="U168" s="48">
        <f t="shared" ref="U168" si="160">(T168/12*1*$D168*$G168*$I168*$K168*U$12)+(T168/12*11*$E168*$G168*$I168*$K168*U$13)</f>
        <v>0</v>
      </c>
      <c r="V168" s="163">
        <f t="shared" si="158"/>
        <v>0</v>
      </c>
      <c r="W168" s="163">
        <f t="shared" si="158"/>
        <v>0</v>
      </c>
    </row>
    <row r="169" spans="1:23" ht="45" x14ac:dyDescent="0.25">
      <c r="A169" s="20"/>
      <c r="B169" s="20">
        <v>116</v>
      </c>
      <c r="C169" s="122" t="s">
        <v>395</v>
      </c>
      <c r="D169" s="158">
        <f t="shared" si="159"/>
        <v>10127</v>
      </c>
      <c r="E169" s="158">
        <v>10127</v>
      </c>
      <c r="F169" s="159">
        <v>9620</v>
      </c>
      <c r="G169" s="51">
        <v>1.8</v>
      </c>
      <c r="H169" s="51"/>
      <c r="I169" s="52">
        <v>1</v>
      </c>
      <c r="J169" s="160"/>
      <c r="K169" s="158">
        <v>1.4</v>
      </c>
      <c r="L169" s="158">
        <v>1.68</v>
      </c>
      <c r="M169" s="158">
        <v>2.23</v>
      </c>
      <c r="N169" s="158">
        <v>2.39</v>
      </c>
      <c r="O169" s="161">
        <v>2.57</v>
      </c>
      <c r="P169" s="162"/>
      <c r="Q169" s="48">
        <f t="shared" si="155"/>
        <v>0</v>
      </c>
      <c r="R169" s="87"/>
      <c r="S169" s="48">
        <f t="shared" si="156"/>
        <v>0</v>
      </c>
      <c r="T169" s="162"/>
      <c r="U169" s="48">
        <f t="shared" ref="U169:U171" si="161">(T169/12*1*$D169*$G169*$I169*$K169*U$12)+(T169/12*5*$E169*$G169*$I169*$K169*U$13)+(T169/12*6*$F169*$G169*$I169*$K169*U$13)</f>
        <v>0</v>
      </c>
      <c r="V169" s="163">
        <f t="shared" si="158"/>
        <v>0</v>
      </c>
      <c r="W169" s="163">
        <f t="shared" si="158"/>
        <v>0</v>
      </c>
    </row>
    <row r="170" spans="1:23" ht="30" x14ac:dyDescent="0.25">
      <c r="A170" s="20"/>
      <c r="B170" s="20">
        <v>117</v>
      </c>
      <c r="C170" s="122" t="s">
        <v>397</v>
      </c>
      <c r="D170" s="158">
        <f t="shared" si="159"/>
        <v>10127</v>
      </c>
      <c r="E170" s="158">
        <v>10127</v>
      </c>
      <c r="F170" s="159">
        <v>9620</v>
      </c>
      <c r="G170" s="51">
        <v>2.75</v>
      </c>
      <c r="H170" s="51"/>
      <c r="I170" s="52">
        <v>1</v>
      </c>
      <c r="J170" s="160"/>
      <c r="K170" s="158">
        <v>1.4</v>
      </c>
      <c r="L170" s="158">
        <v>1.68</v>
      </c>
      <c r="M170" s="158">
        <v>2.23</v>
      </c>
      <c r="N170" s="158">
        <v>2.39</v>
      </c>
      <c r="O170" s="161">
        <v>2.57</v>
      </c>
      <c r="P170" s="162"/>
      <c r="Q170" s="48">
        <f t="shared" si="155"/>
        <v>0</v>
      </c>
      <c r="R170" s="87"/>
      <c r="S170" s="48">
        <f t="shared" si="156"/>
        <v>0</v>
      </c>
      <c r="T170" s="162"/>
      <c r="U170" s="48">
        <f t="shared" si="161"/>
        <v>0</v>
      </c>
      <c r="V170" s="163">
        <f t="shared" si="158"/>
        <v>0</v>
      </c>
      <c r="W170" s="163">
        <f t="shared" si="158"/>
        <v>0</v>
      </c>
    </row>
    <row r="171" spans="1:23" ht="45" x14ac:dyDescent="0.25">
      <c r="A171" s="20"/>
      <c r="B171" s="20">
        <v>118</v>
      </c>
      <c r="C171" s="122" t="s">
        <v>398</v>
      </c>
      <c r="D171" s="158">
        <f t="shared" si="159"/>
        <v>10127</v>
      </c>
      <c r="E171" s="158">
        <v>10127</v>
      </c>
      <c r="F171" s="159">
        <v>9620</v>
      </c>
      <c r="G171" s="51">
        <v>2.35</v>
      </c>
      <c r="H171" s="51"/>
      <c r="I171" s="52">
        <v>1</v>
      </c>
      <c r="J171" s="160"/>
      <c r="K171" s="158">
        <v>1.4</v>
      </c>
      <c r="L171" s="158">
        <v>1.68</v>
      </c>
      <c r="M171" s="158">
        <v>2.23</v>
      </c>
      <c r="N171" s="158">
        <v>2.39</v>
      </c>
      <c r="O171" s="161">
        <v>2.57</v>
      </c>
      <c r="P171" s="162"/>
      <c r="Q171" s="48">
        <f t="shared" si="155"/>
        <v>0</v>
      </c>
      <c r="R171" s="87"/>
      <c r="S171" s="48">
        <f t="shared" si="156"/>
        <v>0</v>
      </c>
      <c r="T171" s="162"/>
      <c r="U171" s="48">
        <f t="shared" si="161"/>
        <v>0</v>
      </c>
      <c r="V171" s="163">
        <f t="shared" si="158"/>
        <v>0</v>
      </c>
      <c r="W171" s="163">
        <f t="shared" si="158"/>
        <v>0</v>
      </c>
    </row>
    <row r="172" spans="1:23" ht="15" customHeight="1" x14ac:dyDescent="0.25">
      <c r="A172" s="153"/>
      <c r="B172" s="153"/>
      <c r="C172" s="105" t="s">
        <v>81</v>
      </c>
      <c r="D172" s="91"/>
      <c r="E172" s="91"/>
      <c r="F172" s="91"/>
      <c r="G172" s="91"/>
      <c r="H172" s="91"/>
      <c r="I172" s="91"/>
      <c r="J172" s="91"/>
      <c r="K172" s="91"/>
      <c r="L172" s="91"/>
      <c r="M172" s="91"/>
      <c r="N172" s="91"/>
      <c r="O172" s="91"/>
      <c r="P172" s="91">
        <f t="shared" ref="P172:W172" si="162">P15+P16+P26+P28+P30+P32+P34+P36+P40+P43+P45+P48+P58+P61+P64+P68+P71+P73+P78+P90+P97+P104+P107+P109+P111+P115+P117+P119+P121+P126+P133+P139+P147+P149+P153+P158+P163</f>
        <v>74</v>
      </c>
      <c r="Q172" s="187">
        <f t="shared" si="162"/>
        <v>922805.81120000011</v>
      </c>
      <c r="R172" s="91">
        <f t="shared" si="162"/>
        <v>30</v>
      </c>
      <c r="S172" s="187">
        <f t="shared" si="162"/>
        <v>440403.6</v>
      </c>
      <c r="T172" s="91">
        <f t="shared" si="162"/>
        <v>0</v>
      </c>
      <c r="U172" s="91">
        <f t="shared" si="162"/>
        <v>0</v>
      </c>
      <c r="V172" s="91">
        <f t="shared" si="162"/>
        <v>104</v>
      </c>
      <c r="W172" s="187">
        <f t="shared" si="162"/>
        <v>1363209.4112</v>
      </c>
    </row>
  </sheetData>
  <autoFilter ref="A15:W172"/>
  <mergeCells count="35">
    <mergeCell ref="F7:F11"/>
    <mergeCell ref="A7:A11"/>
    <mergeCell ref="B7:B11"/>
    <mergeCell ref="C7:C11"/>
    <mergeCell ref="D7:D11"/>
    <mergeCell ref="E7:E11"/>
    <mergeCell ref="P8:Q8"/>
    <mergeCell ref="R8:S8"/>
    <mergeCell ref="T8:U8"/>
    <mergeCell ref="G7:G11"/>
    <mergeCell ref="H7:H11"/>
    <mergeCell ref="I7:I11"/>
    <mergeCell ref="J7:J11"/>
    <mergeCell ref="K7:O7"/>
    <mergeCell ref="P7:Q7"/>
    <mergeCell ref="K9:K11"/>
    <mergeCell ref="L9:L11"/>
    <mergeCell ref="M9:M11"/>
    <mergeCell ref="N9:N11"/>
    <mergeCell ref="V10:W10"/>
    <mergeCell ref="C5:Q5"/>
    <mergeCell ref="P1:Q1"/>
    <mergeCell ref="P2:Q2"/>
    <mergeCell ref="P3:Q3"/>
    <mergeCell ref="O9:O11"/>
    <mergeCell ref="P9:Q9"/>
    <mergeCell ref="R9:S9"/>
    <mergeCell ref="T9:U9"/>
    <mergeCell ref="P10:Q10"/>
    <mergeCell ref="R10:S10"/>
    <mergeCell ref="T10:U10"/>
    <mergeCell ref="R7:S7"/>
    <mergeCell ref="T7:U7"/>
    <mergeCell ref="V7:W7"/>
    <mergeCell ref="K8:N8"/>
  </mergeCells>
  <pageMargins left="0.19685039370078741" right="0.19685039370078741" top="0.19685039370078741" bottom="0.19685039370078741" header="0.11811023622047245" footer="0.11811023622047245"/>
  <pageSetup paperSize="9" scale="48" orientation="portrait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B1:H63"/>
  <sheetViews>
    <sheetView view="pageBreakPreview" zoomScale="80" zoomScaleNormal="80" zoomScaleSheetLayoutView="80" workbookViewId="0">
      <pane xSplit="2" ySplit="10" topLeftCell="C59" activePane="bottomRight" state="frozen"/>
      <selection activeCell="C15" sqref="C15"/>
      <selection pane="topRight" activeCell="C15" sqref="C15"/>
      <selection pane="bottomLeft" activeCell="C15" sqref="C15"/>
      <selection pane="bottomRight" activeCell="B69" sqref="B69"/>
    </sheetView>
  </sheetViews>
  <sheetFormatPr defaultRowHeight="15" x14ac:dyDescent="0.25"/>
  <cols>
    <col min="1" max="1" width="2.5703125" style="123" customWidth="1"/>
    <col min="2" max="2" width="45" style="19" customWidth="1"/>
    <col min="3" max="3" width="12.7109375" style="123" customWidth="1"/>
    <col min="4" max="4" width="19.7109375" style="123" customWidth="1"/>
    <col min="5" max="5" width="12.7109375" style="123" customWidth="1"/>
    <col min="6" max="6" width="19.7109375" style="123" customWidth="1"/>
    <col min="7" max="7" width="14.28515625" style="123" customWidth="1"/>
    <col min="8" max="8" width="18.85546875" style="123" customWidth="1"/>
    <col min="9" max="16384" width="9.140625" style="123"/>
  </cols>
  <sheetData>
    <row r="1" spans="2:8" ht="15" customHeight="1" x14ac:dyDescent="0.25">
      <c r="E1" s="124"/>
      <c r="F1" s="124"/>
      <c r="G1" s="203" t="s">
        <v>468</v>
      </c>
      <c r="H1" s="203"/>
    </row>
    <row r="2" spans="2:8" ht="15" customHeight="1" x14ac:dyDescent="0.25">
      <c r="E2" s="124"/>
      <c r="F2" s="124"/>
      <c r="G2" s="198" t="s">
        <v>525</v>
      </c>
      <c r="H2" s="198"/>
    </row>
    <row r="3" spans="2:8" ht="40.5" customHeight="1" x14ac:dyDescent="0.25">
      <c r="E3" s="124"/>
      <c r="F3" s="124"/>
      <c r="G3" s="197" t="s">
        <v>523</v>
      </c>
      <c r="H3" s="197"/>
    </row>
    <row r="4" spans="2:8" ht="15" customHeight="1" x14ac:dyDescent="0.25">
      <c r="E4" s="124"/>
      <c r="F4" s="124"/>
      <c r="G4" s="124"/>
      <c r="H4" s="124"/>
    </row>
    <row r="5" spans="2:8" ht="15" customHeight="1" x14ac:dyDescent="0.25">
      <c r="E5" s="124"/>
      <c r="F5" s="124"/>
      <c r="G5" s="124"/>
      <c r="H5" s="124"/>
    </row>
    <row r="6" spans="2:8" ht="15" customHeight="1" x14ac:dyDescent="0.25">
      <c r="E6" s="124"/>
      <c r="F6" s="124"/>
      <c r="G6" s="124"/>
      <c r="H6" s="124"/>
    </row>
    <row r="7" spans="2:8" ht="54" customHeight="1" x14ac:dyDescent="0.25">
      <c r="B7" s="260" t="s">
        <v>469</v>
      </c>
      <c r="C7" s="260"/>
      <c r="D7" s="260"/>
      <c r="E7" s="260"/>
      <c r="F7" s="260"/>
      <c r="G7" s="260"/>
      <c r="H7" s="260"/>
    </row>
    <row r="8" spans="2:8" ht="18.75" customHeight="1" x14ac:dyDescent="0.25">
      <c r="B8" s="125"/>
      <c r="C8" s="126"/>
      <c r="D8" s="126"/>
      <c r="E8" s="126"/>
      <c r="F8" s="126"/>
      <c r="H8" s="127" t="s">
        <v>464</v>
      </c>
    </row>
    <row r="9" spans="2:8" ht="169.5" customHeight="1" x14ac:dyDescent="0.25">
      <c r="B9" s="200" t="s">
        <v>2</v>
      </c>
      <c r="C9" s="195" t="s">
        <v>85</v>
      </c>
      <c r="D9" s="196"/>
      <c r="E9" s="195" t="s">
        <v>84</v>
      </c>
      <c r="F9" s="196"/>
      <c r="G9" s="204" t="s">
        <v>80</v>
      </c>
      <c r="H9" s="204"/>
    </row>
    <row r="10" spans="2:8" ht="25.5" x14ac:dyDescent="0.25">
      <c r="B10" s="200"/>
      <c r="C10" s="5" t="s">
        <v>466</v>
      </c>
      <c r="D10" s="109" t="s">
        <v>4</v>
      </c>
      <c r="E10" s="5" t="s">
        <v>466</v>
      </c>
      <c r="F10" s="109" t="s">
        <v>4</v>
      </c>
      <c r="G10" s="5" t="s">
        <v>466</v>
      </c>
      <c r="H10" s="109" t="s">
        <v>4</v>
      </c>
    </row>
    <row r="11" spans="2:8" x14ac:dyDescent="0.25">
      <c r="B11" s="35" t="s">
        <v>5</v>
      </c>
      <c r="C11" s="128"/>
      <c r="D11" s="128"/>
      <c r="E11" s="128"/>
      <c r="F11" s="128"/>
      <c r="G11" s="128">
        <f>C11+E11</f>
        <v>0</v>
      </c>
      <c r="H11" s="128">
        <f>D11+F11</f>
        <v>0</v>
      </c>
    </row>
    <row r="12" spans="2:8" ht="15.75" x14ac:dyDescent="0.25">
      <c r="B12" s="129" t="s">
        <v>470</v>
      </c>
      <c r="C12" s="130"/>
      <c r="D12" s="130">
        <v>0</v>
      </c>
      <c r="E12" s="130"/>
      <c r="F12" s="130">
        <v>0</v>
      </c>
      <c r="G12" s="128">
        <f t="shared" ref="G12:H62" si="0">C12+E12</f>
        <v>0</v>
      </c>
      <c r="H12" s="128">
        <f t="shared" si="0"/>
        <v>0</v>
      </c>
    </row>
    <row r="13" spans="2:8" ht="15.75" x14ac:dyDescent="0.25">
      <c r="B13" s="35" t="s">
        <v>8</v>
      </c>
      <c r="C13" s="130"/>
      <c r="D13" s="130">
        <v>0</v>
      </c>
      <c r="E13" s="130"/>
      <c r="F13" s="130">
        <v>0</v>
      </c>
      <c r="G13" s="128">
        <f t="shared" si="0"/>
        <v>0</v>
      </c>
      <c r="H13" s="128">
        <f t="shared" si="0"/>
        <v>0</v>
      </c>
    </row>
    <row r="14" spans="2:8" ht="15.75" x14ac:dyDescent="0.25">
      <c r="B14" s="129" t="s">
        <v>471</v>
      </c>
      <c r="C14" s="130"/>
      <c r="D14" s="130">
        <v>0</v>
      </c>
      <c r="E14" s="130"/>
      <c r="F14" s="130">
        <v>0</v>
      </c>
      <c r="G14" s="128">
        <f t="shared" si="0"/>
        <v>0</v>
      </c>
      <c r="H14" s="128">
        <f t="shared" si="0"/>
        <v>0</v>
      </c>
    </row>
    <row r="15" spans="2:8" ht="15.75" x14ac:dyDescent="0.25">
      <c r="B15" s="131" t="s">
        <v>12</v>
      </c>
      <c r="C15" s="132"/>
      <c r="D15" s="130">
        <v>0</v>
      </c>
      <c r="E15" s="132"/>
      <c r="F15" s="130">
        <v>0</v>
      </c>
      <c r="G15" s="128">
        <f t="shared" si="0"/>
        <v>0</v>
      </c>
      <c r="H15" s="128">
        <f t="shared" si="0"/>
        <v>0</v>
      </c>
    </row>
    <row r="16" spans="2:8" ht="15.75" x14ac:dyDescent="0.25">
      <c r="B16" s="129" t="s">
        <v>472</v>
      </c>
      <c r="C16" s="130"/>
      <c r="D16" s="130">
        <v>0</v>
      </c>
      <c r="E16" s="130"/>
      <c r="F16" s="130">
        <v>0</v>
      </c>
      <c r="G16" s="128">
        <f t="shared" si="0"/>
        <v>0</v>
      </c>
      <c r="H16" s="128">
        <f t="shared" si="0"/>
        <v>0</v>
      </c>
    </row>
    <row r="17" spans="2:8" ht="21.75" customHeight="1" x14ac:dyDescent="0.25">
      <c r="B17" s="131" t="s">
        <v>473</v>
      </c>
      <c r="C17" s="130"/>
      <c r="D17" s="130">
        <v>0</v>
      </c>
      <c r="E17" s="130"/>
      <c r="F17" s="130">
        <v>0</v>
      </c>
      <c r="G17" s="128">
        <f t="shared" si="0"/>
        <v>0</v>
      </c>
      <c r="H17" s="128">
        <f t="shared" si="0"/>
        <v>0</v>
      </c>
    </row>
    <row r="18" spans="2:8" ht="15.75" x14ac:dyDescent="0.25">
      <c r="B18" s="129" t="s">
        <v>474</v>
      </c>
      <c r="C18" s="130"/>
      <c r="D18" s="130">
        <v>0</v>
      </c>
      <c r="E18" s="130"/>
      <c r="F18" s="130">
        <v>0</v>
      </c>
      <c r="G18" s="128">
        <f t="shared" si="0"/>
        <v>0</v>
      </c>
      <c r="H18" s="128">
        <f t="shared" si="0"/>
        <v>0</v>
      </c>
    </row>
    <row r="19" spans="2:8" ht="15.75" x14ac:dyDescent="0.25">
      <c r="B19" s="131" t="s">
        <v>475</v>
      </c>
      <c r="C19" s="130"/>
      <c r="D19" s="130">
        <v>0</v>
      </c>
      <c r="E19" s="130"/>
      <c r="F19" s="130">
        <v>0</v>
      </c>
      <c r="G19" s="128">
        <f t="shared" si="0"/>
        <v>0</v>
      </c>
      <c r="H19" s="128">
        <f t="shared" si="0"/>
        <v>0</v>
      </c>
    </row>
    <row r="20" spans="2:8" ht="15.75" x14ac:dyDescent="0.25">
      <c r="B20" s="129" t="s">
        <v>476</v>
      </c>
      <c r="C20" s="130"/>
      <c r="D20" s="130">
        <v>0</v>
      </c>
      <c r="E20" s="130"/>
      <c r="F20" s="130">
        <v>0</v>
      </c>
      <c r="G20" s="128">
        <f t="shared" si="0"/>
        <v>0</v>
      </c>
      <c r="H20" s="128">
        <f t="shared" si="0"/>
        <v>0</v>
      </c>
    </row>
    <row r="21" spans="2:8" ht="15.75" x14ac:dyDescent="0.25">
      <c r="B21" s="133" t="s">
        <v>25</v>
      </c>
      <c r="C21" s="132"/>
      <c r="D21" s="130">
        <v>0</v>
      </c>
      <c r="E21" s="132"/>
      <c r="F21" s="130">
        <v>0</v>
      </c>
      <c r="G21" s="128">
        <f t="shared" si="0"/>
        <v>0</v>
      </c>
      <c r="H21" s="128">
        <f t="shared" si="0"/>
        <v>0</v>
      </c>
    </row>
    <row r="22" spans="2:8" ht="15.75" x14ac:dyDescent="0.25">
      <c r="B22" s="129" t="s">
        <v>477</v>
      </c>
      <c r="C22" s="130"/>
      <c r="D22" s="130">
        <v>0</v>
      </c>
      <c r="E22" s="130"/>
      <c r="F22" s="130">
        <v>0</v>
      </c>
      <c r="G22" s="128">
        <f t="shared" si="0"/>
        <v>0</v>
      </c>
      <c r="H22" s="128">
        <f t="shared" si="0"/>
        <v>0</v>
      </c>
    </row>
    <row r="23" spans="2:8" ht="15.75" x14ac:dyDescent="0.25">
      <c r="B23" s="129" t="s">
        <v>478</v>
      </c>
      <c r="C23" s="130"/>
      <c r="D23" s="130">
        <v>0</v>
      </c>
      <c r="E23" s="130"/>
      <c r="F23" s="130">
        <v>0</v>
      </c>
      <c r="G23" s="128">
        <f t="shared" si="0"/>
        <v>0</v>
      </c>
      <c r="H23" s="128">
        <f t="shared" si="0"/>
        <v>0</v>
      </c>
    </row>
    <row r="24" spans="2:8" ht="15.75" x14ac:dyDescent="0.25">
      <c r="B24" s="129" t="s">
        <v>479</v>
      </c>
      <c r="C24" s="130"/>
      <c r="D24" s="130"/>
      <c r="E24" s="130"/>
      <c r="F24" s="130"/>
      <c r="G24" s="128">
        <f t="shared" si="0"/>
        <v>0</v>
      </c>
      <c r="H24" s="128">
        <f t="shared" si="0"/>
        <v>0</v>
      </c>
    </row>
    <row r="25" spans="2:8" ht="15.75" x14ac:dyDescent="0.25">
      <c r="B25" s="131" t="s">
        <v>26</v>
      </c>
      <c r="C25" s="132"/>
      <c r="D25" s="130">
        <v>0</v>
      </c>
      <c r="E25" s="132"/>
      <c r="F25" s="130">
        <v>0</v>
      </c>
      <c r="G25" s="128">
        <f t="shared" si="0"/>
        <v>0</v>
      </c>
      <c r="H25" s="128">
        <f t="shared" si="0"/>
        <v>0</v>
      </c>
    </row>
    <row r="26" spans="2:8" ht="15.75" x14ac:dyDescent="0.25">
      <c r="B26" s="129" t="s">
        <v>480</v>
      </c>
      <c r="C26" s="134"/>
      <c r="D26" s="130">
        <v>0</v>
      </c>
      <c r="E26" s="134"/>
      <c r="F26" s="130">
        <v>0</v>
      </c>
      <c r="G26" s="128">
        <f t="shared" si="0"/>
        <v>0</v>
      </c>
      <c r="H26" s="128">
        <f t="shared" si="0"/>
        <v>0</v>
      </c>
    </row>
    <row r="27" spans="2:8" ht="15.75" x14ac:dyDescent="0.25">
      <c r="B27" s="129" t="s">
        <v>481</v>
      </c>
      <c r="C27" s="134"/>
      <c r="D27" s="130">
        <v>0</v>
      </c>
      <c r="E27" s="134"/>
      <c r="F27" s="130">
        <v>0</v>
      </c>
      <c r="G27" s="128">
        <f t="shared" si="0"/>
        <v>0</v>
      </c>
      <c r="H27" s="128">
        <f t="shared" si="0"/>
        <v>0</v>
      </c>
    </row>
    <row r="28" spans="2:8" ht="15.75" x14ac:dyDescent="0.25">
      <c r="B28" s="131" t="s">
        <v>29</v>
      </c>
      <c r="C28" s="132"/>
      <c r="D28" s="130">
        <v>0</v>
      </c>
      <c r="E28" s="132"/>
      <c r="F28" s="130">
        <v>0</v>
      </c>
      <c r="G28" s="128">
        <f t="shared" si="0"/>
        <v>0</v>
      </c>
      <c r="H28" s="128">
        <f t="shared" si="0"/>
        <v>0</v>
      </c>
    </row>
    <row r="29" spans="2:8" ht="15.75" x14ac:dyDescent="0.25">
      <c r="B29" s="129" t="s">
        <v>482</v>
      </c>
      <c r="C29" s="130"/>
      <c r="D29" s="130">
        <v>0</v>
      </c>
      <c r="E29" s="130"/>
      <c r="F29" s="130">
        <v>0</v>
      </c>
      <c r="G29" s="128">
        <f t="shared" si="0"/>
        <v>0</v>
      </c>
      <c r="H29" s="128">
        <f t="shared" si="0"/>
        <v>0</v>
      </c>
    </row>
    <row r="30" spans="2:8" ht="15.75" x14ac:dyDescent="0.25">
      <c r="B30" s="129" t="s">
        <v>483</v>
      </c>
      <c r="C30" s="130"/>
      <c r="D30" s="130">
        <v>0</v>
      </c>
      <c r="E30" s="130"/>
      <c r="F30" s="130">
        <v>0</v>
      </c>
      <c r="G30" s="128">
        <f t="shared" si="0"/>
        <v>0</v>
      </c>
      <c r="H30" s="128">
        <f t="shared" si="0"/>
        <v>0</v>
      </c>
    </row>
    <row r="31" spans="2:8" ht="33" customHeight="1" x14ac:dyDescent="0.25">
      <c r="B31" s="131" t="s">
        <v>34</v>
      </c>
      <c r="C31" s="135"/>
      <c r="D31" s="135">
        <f>SUM(D32)</f>
        <v>0</v>
      </c>
      <c r="E31" s="135">
        <f t="shared" ref="E31:H31" si="1">SUM(E32)</f>
        <v>135</v>
      </c>
      <c r="F31" s="136">
        <f t="shared" si="1"/>
        <v>9766978</v>
      </c>
      <c r="G31" s="135">
        <f t="shared" si="1"/>
        <v>135</v>
      </c>
      <c r="H31" s="135">
        <f t="shared" si="1"/>
        <v>9766978</v>
      </c>
    </row>
    <row r="32" spans="2:8" ht="25.5" customHeight="1" x14ac:dyDescent="0.25">
      <c r="B32" s="129" t="s">
        <v>484</v>
      </c>
      <c r="C32" s="137"/>
      <c r="D32" s="137">
        <v>0</v>
      </c>
      <c r="E32" s="137">
        <v>135</v>
      </c>
      <c r="F32" s="138">
        <v>9766978</v>
      </c>
      <c r="G32" s="139">
        <f t="shared" si="0"/>
        <v>135</v>
      </c>
      <c r="H32" s="139">
        <f t="shared" si="0"/>
        <v>9766978</v>
      </c>
    </row>
    <row r="33" spans="2:8" ht="15.75" x14ac:dyDescent="0.25">
      <c r="B33" s="131" t="s">
        <v>40</v>
      </c>
      <c r="C33" s="137"/>
      <c r="D33" s="138">
        <v>0</v>
      </c>
      <c r="E33" s="137"/>
      <c r="F33" s="138">
        <v>0</v>
      </c>
      <c r="G33" s="140">
        <f t="shared" si="0"/>
        <v>0</v>
      </c>
      <c r="H33" s="141">
        <f t="shared" si="0"/>
        <v>0</v>
      </c>
    </row>
    <row r="34" spans="2:8" ht="15.75" x14ac:dyDescent="0.25">
      <c r="B34" s="129" t="s">
        <v>485</v>
      </c>
      <c r="C34" s="137"/>
      <c r="D34" s="138">
        <v>0</v>
      </c>
      <c r="E34" s="137"/>
      <c r="F34" s="138">
        <v>0</v>
      </c>
      <c r="G34" s="140">
        <f t="shared" si="0"/>
        <v>0</v>
      </c>
      <c r="H34" s="141">
        <f t="shared" si="0"/>
        <v>0</v>
      </c>
    </row>
    <row r="35" spans="2:8" ht="15.75" x14ac:dyDescent="0.25">
      <c r="B35" s="129" t="s">
        <v>486</v>
      </c>
      <c r="C35" s="137"/>
      <c r="D35" s="138">
        <v>0</v>
      </c>
      <c r="E35" s="137"/>
      <c r="F35" s="138">
        <v>0</v>
      </c>
      <c r="G35" s="140">
        <f t="shared" si="0"/>
        <v>0</v>
      </c>
      <c r="H35" s="141">
        <f t="shared" si="0"/>
        <v>0</v>
      </c>
    </row>
    <row r="36" spans="2:8" ht="15.75" x14ac:dyDescent="0.25">
      <c r="B36" s="131" t="s">
        <v>46</v>
      </c>
      <c r="C36" s="137"/>
      <c r="D36" s="138">
        <v>0</v>
      </c>
      <c r="E36" s="137"/>
      <c r="F36" s="138">
        <v>0</v>
      </c>
      <c r="G36" s="140">
        <f t="shared" si="0"/>
        <v>0</v>
      </c>
      <c r="H36" s="141">
        <f t="shared" si="0"/>
        <v>0</v>
      </c>
    </row>
    <row r="37" spans="2:8" ht="15.75" x14ac:dyDescent="0.25">
      <c r="B37" s="129" t="s">
        <v>487</v>
      </c>
      <c r="C37" s="137"/>
      <c r="D37" s="138">
        <v>0</v>
      </c>
      <c r="E37" s="137"/>
      <c r="F37" s="138">
        <v>0</v>
      </c>
      <c r="G37" s="140">
        <f t="shared" si="0"/>
        <v>0</v>
      </c>
      <c r="H37" s="141">
        <f t="shared" si="0"/>
        <v>0</v>
      </c>
    </row>
    <row r="38" spans="2:8" ht="22.5" customHeight="1" x14ac:dyDescent="0.25">
      <c r="B38" s="131" t="s">
        <v>49</v>
      </c>
      <c r="C38" s="142">
        <f>SUM(C40)</f>
        <v>15</v>
      </c>
      <c r="D38" s="142">
        <f t="shared" ref="D38:H38" si="2">SUM(D40)</f>
        <v>2765796</v>
      </c>
      <c r="E38" s="142">
        <f t="shared" si="2"/>
        <v>0</v>
      </c>
      <c r="F38" s="143">
        <f t="shared" si="2"/>
        <v>0</v>
      </c>
      <c r="G38" s="142">
        <f t="shared" si="2"/>
        <v>15</v>
      </c>
      <c r="H38" s="142">
        <f t="shared" si="2"/>
        <v>2765796</v>
      </c>
    </row>
    <row r="39" spans="2:8" ht="15.75" x14ac:dyDescent="0.25">
      <c r="B39" s="129" t="s">
        <v>488</v>
      </c>
      <c r="C39" s="142"/>
      <c r="D39" s="138">
        <v>0</v>
      </c>
      <c r="E39" s="142"/>
      <c r="F39" s="138">
        <v>0</v>
      </c>
      <c r="G39" s="140">
        <f t="shared" si="0"/>
        <v>0</v>
      </c>
      <c r="H39" s="141">
        <f t="shared" si="0"/>
        <v>0</v>
      </c>
    </row>
    <row r="40" spans="2:8" ht="26.25" customHeight="1" x14ac:dyDescent="0.25">
      <c r="B40" s="129" t="s">
        <v>489</v>
      </c>
      <c r="C40" s="137">
        <v>15</v>
      </c>
      <c r="D40" s="137">
        <v>2765796</v>
      </c>
      <c r="E40" s="137"/>
      <c r="F40" s="138">
        <v>0</v>
      </c>
      <c r="G40" s="139">
        <f t="shared" si="0"/>
        <v>15</v>
      </c>
      <c r="H40" s="139">
        <f t="shared" si="0"/>
        <v>2765796</v>
      </c>
    </row>
    <row r="41" spans="2:8" ht="15.75" x14ac:dyDescent="0.25">
      <c r="B41" s="129" t="s">
        <v>490</v>
      </c>
      <c r="C41" s="144"/>
      <c r="D41" s="138">
        <v>0</v>
      </c>
      <c r="E41" s="144"/>
      <c r="F41" s="138">
        <v>0</v>
      </c>
      <c r="G41" s="140">
        <f t="shared" si="0"/>
        <v>0</v>
      </c>
      <c r="H41" s="141">
        <f t="shared" si="0"/>
        <v>0</v>
      </c>
    </row>
    <row r="42" spans="2:8" ht="15.75" x14ac:dyDescent="0.25">
      <c r="B42" s="129" t="s">
        <v>491</v>
      </c>
      <c r="C42" s="144"/>
      <c r="D42" s="138">
        <v>0</v>
      </c>
      <c r="E42" s="144"/>
      <c r="F42" s="138">
        <v>0</v>
      </c>
      <c r="G42" s="140">
        <f t="shared" si="0"/>
        <v>0</v>
      </c>
      <c r="H42" s="141">
        <f t="shared" si="0"/>
        <v>0</v>
      </c>
    </row>
    <row r="43" spans="2:8" ht="15.75" x14ac:dyDescent="0.25">
      <c r="B43" s="131" t="s">
        <v>64</v>
      </c>
      <c r="C43" s="145"/>
      <c r="D43" s="138">
        <v>0</v>
      </c>
      <c r="E43" s="145"/>
      <c r="F43" s="138">
        <v>0</v>
      </c>
      <c r="G43" s="140">
        <f t="shared" si="0"/>
        <v>0</v>
      </c>
      <c r="H43" s="141">
        <f t="shared" si="0"/>
        <v>0</v>
      </c>
    </row>
    <row r="44" spans="2:8" ht="15.75" x14ac:dyDescent="0.25">
      <c r="B44" s="129" t="s">
        <v>492</v>
      </c>
      <c r="C44" s="146"/>
      <c r="D44" s="138">
        <v>0</v>
      </c>
      <c r="E44" s="146"/>
      <c r="F44" s="138">
        <v>0</v>
      </c>
      <c r="G44" s="140">
        <f t="shared" si="0"/>
        <v>0</v>
      </c>
      <c r="H44" s="141">
        <f t="shared" si="0"/>
        <v>0</v>
      </c>
    </row>
    <row r="45" spans="2:8" ht="15.75" x14ac:dyDescent="0.25">
      <c r="B45" s="129" t="s">
        <v>493</v>
      </c>
      <c r="C45" s="146"/>
      <c r="D45" s="138">
        <v>0</v>
      </c>
      <c r="E45" s="146"/>
      <c r="F45" s="138">
        <v>0</v>
      </c>
      <c r="G45" s="140">
        <f t="shared" si="0"/>
        <v>0</v>
      </c>
      <c r="H45" s="141">
        <f t="shared" si="0"/>
        <v>0</v>
      </c>
    </row>
    <row r="46" spans="2:8" ht="15.75" x14ac:dyDescent="0.25">
      <c r="B46" s="131" t="s">
        <v>65</v>
      </c>
      <c r="C46" s="145"/>
      <c r="D46" s="138">
        <v>0</v>
      </c>
      <c r="E46" s="145"/>
      <c r="F46" s="138">
        <v>0</v>
      </c>
      <c r="G46" s="140">
        <f t="shared" si="0"/>
        <v>0</v>
      </c>
      <c r="H46" s="141">
        <f t="shared" si="0"/>
        <v>0</v>
      </c>
    </row>
    <row r="47" spans="2:8" ht="15.75" x14ac:dyDescent="0.25">
      <c r="B47" s="129" t="s">
        <v>494</v>
      </c>
      <c r="C47" s="146"/>
      <c r="D47" s="138">
        <v>0</v>
      </c>
      <c r="E47" s="146"/>
      <c r="F47" s="138">
        <v>0</v>
      </c>
      <c r="G47" s="140">
        <f t="shared" si="0"/>
        <v>0</v>
      </c>
      <c r="H47" s="141">
        <f t="shared" si="0"/>
        <v>0</v>
      </c>
    </row>
    <row r="48" spans="2:8" ht="15.75" x14ac:dyDescent="0.25">
      <c r="B48" s="129" t="s">
        <v>495</v>
      </c>
      <c r="C48" s="146"/>
      <c r="D48" s="138">
        <v>0</v>
      </c>
      <c r="E48" s="146"/>
      <c r="F48" s="138">
        <v>0</v>
      </c>
      <c r="G48" s="140">
        <f t="shared" si="0"/>
        <v>0</v>
      </c>
      <c r="H48" s="141">
        <f t="shared" si="0"/>
        <v>0</v>
      </c>
    </row>
    <row r="49" spans="2:8" ht="15.75" x14ac:dyDescent="0.25">
      <c r="B49" s="129" t="s">
        <v>496</v>
      </c>
      <c r="C49" s="146"/>
      <c r="D49" s="138">
        <v>0</v>
      </c>
      <c r="E49" s="146"/>
      <c r="F49" s="138">
        <v>0</v>
      </c>
      <c r="G49" s="140">
        <f t="shared" si="0"/>
        <v>0</v>
      </c>
      <c r="H49" s="141">
        <f t="shared" si="0"/>
        <v>0</v>
      </c>
    </row>
    <row r="50" spans="2:8" ht="15.75" x14ac:dyDescent="0.25">
      <c r="B50" s="129" t="s">
        <v>497</v>
      </c>
      <c r="C50" s="146"/>
      <c r="D50" s="138">
        <v>0</v>
      </c>
      <c r="E50" s="146"/>
      <c r="F50" s="138">
        <v>0</v>
      </c>
      <c r="G50" s="140">
        <f t="shared" si="0"/>
        <v>0</v>
      </c>
      <c r="H50" s="141">
        <f t="shared" si="0"/>
        <v>0</v>
      </c>
    </row>
    <row r="51" spans="2:8" ht="15.75" x14ac:dyDescent="0.25">
      <c r="B51" s="131" t="s">
        <v>66</v>
      </c>
      <c r="C51" s="145"/>
      <c r="D51" s="138">
        <v>0</v>
      </c>
      <c r="E51" s="145"/>
      <c r="F51" s="138">
        <v>0</v>
      </c>
      <c r="G51" s="140">
        <f t="shared" si="0"/>
        <v>0</v>
      </c>
      <c r="H51" s="141">
        <f t="shared" si="0"/>
        <v>0</v>
      </c>
    </row>
    <row r="52" spans="2:8" ht="15.75" x14ac:dyDescent="0.25">
      <c r="B52" s="129" t="s">
        <v>498</v>
      </c>
      <c r="C52" s="146"/>
      <c r="D52" s="138">
        <v>0</v>
      </c>
      <c r="E52" s="146"/>
      <c r="F52" s="138">
        <v>0</v>
      </c>
      <c r="G52" s="140">
        <f t="shared" si="0"/>
        <v>0</v>
      </c>
      <c r="H52" s="141">
        <f t="shared" si="0"/>
        <v>0</v>
      </c>
    </row>
    <row r="53" spans="2:8" ht="15.75" x14ac:dyDescent="0.25">
      <c r="B53" s="131" t="s">
        <v>499</v>
      </c>
      <c r="C53" s="145"/>
      <c r="D53" s="138">
        <v>0</v>
      </c>
      <c r="E53" s="145"/>
      <c r="F53" s="138">
        <v>0</v>
      </c>
      <c r="G53" s="140">
        <f t="shared" si="0"/>
        <v>0</v>
      </c>
      <c r="H53" s="141">
        <f t="shared" si="0"/>
        <v>0</v>
      </c>
    </row>
    <row r="54" spans="2:8" ht="15.75" x14ac:dyDescent="0.25">
      <c r="B54" s="129" t="s">
        <v>500</v>
      </c>
      <c r="C54" s="144"/>
      <c r="D54" s="138">
        <v>0</v>
      </c>
      <c r="E54" s="144"/>
      <c r="F54" s="138">
        <v>0</v>
      </c>
      <c r="G54" s="140">
        <f t="shared" si="0"/>
        <v>0</v>
      </c>
      <c r="H54" s="141">
        <f t="shared" si="0"/>
        <v>0</v>
      </c>
    </row>
    <row r="55" spans="2:8" ht="15.75" x14ac:dyDescent="0.25">
      <c r="B55" s="129" t="s">
        <v>501</v>
      </c>
      <c r="C55" s="144"/>
      <c r="D55" s="138">
        <v>0</v>
      </c>
      <c r="E55" s="144"/>
      <c r="F55" s="138">
        <v>0</v>
      </c>
      <c r="G55" s="140">
        <f t="shared" si="0"/>
        <v>0</v>
      </c>
      <c r="H55" s="141">
        <f t="shared" si="0"/>
        <v>0</v>
      </c>
    </row>
    <row r="56" spans="2:8" ht="15.75" x14ac:dyDescent="0.25">
      <c r="B56" s="131" t="s">
        <v>70</v>
      </c>
      <c r="C56" s="145"/>
      <c r="D56" s="138">
        <v>0</v>
      </c>
      <c r="E56" s="145"/>
      <c r="F56" s="138">
        <v>0</v>
      </c>
      <c r="G56" s="140">
        <f t="shared" si="0"/>
        <v>0</v>
      </c>
      <c r="H56" s="141">
        <f t="shared" si="0"/>
        <v>0</v>
      </c>
    </row>
    <row r="57" spans="2:8" ht="15.75" x14ac:dyDescent="0.25">
      <c r="B57" s="129" t="s">
        <v>502</v>
      </c>
      <c r="C57" s="144"/>
      <c r="D57" s="138">
        <v>0</v>
      </c>
      <c r="E57" s="144"/>
      <c r="F57" s="138">
        <v>0</v>
      </c>
      <c r="G57" s="140">
        <f t="shared" si="0"/>
        <v>0</v>
      </c>
      <c r="H57" s="141">
        <f t="shared" si="0"/>
        <v>0</v>
      </c>
    </row>
    <row r="58" spans="2:8" ht="15.75" x14ac:dyDescent="0.25">
      <c r="B58" s="131" t="s">
        <v>71</v>
      </c>
      <c r="C58" s="144"/>
      <c r="D58" s="138">
        <v>0</v>
      </c>
      <c r="E58" s="144"/>
      <c r="F58" s="138">
        <v>0</v>
      </c>
      <c r="G58" s="140">
        <f t="shared" si="0"/>
        <v>0</v>
      </c>
      <c r="H58" s="141">
        <f t="shared" si="0"/>
        <v>0</v>
      </c>
    </row>
    <row r="59" spans="2:8" ht="15.75" x14ac:dyDescent="0.25">
      <c r="B59" s="129" t="s">
        <v>503</v>
      </c>
      <c r="C59" s="144"/>
      <c r="D59" s="138">
        <v>0</v>
      </c>
      <c r="E59" s="144"/>
      <c r="F59" s="138">
        <v>0</v>
      </c>
      <c r="G59" s="140">
        <f t="shared" si="0"/>
        <v>0</v>
      </c>
      <c r="H59" s="141">
        <f t="shared" si="0"/>
        <v>0</v>
      </c>
    </row>
    <row r="60" spans="2:8" ht="15.75" x14ac:dyDescent="0.25">
      <c r="B60" s="131" t="s">
        <v>27</v>
      </c>
      <c r="C60" s="145"/>
      <c r="D60" s="138">
        <v>0</v>
      </c>
      <c r="E60" s="145"/>
      <c r="F60" s="138">
        <v>0</v>
      </c>
      <c r="G60" s="140">
        <f t="shared" si="0"/>
        <v>0</v>
      </c>
      <c r="H60" s="141">
        <f t="shared" si="0"/>
        <v>0</v>
      </c>
    </row>
    <row r="61" spans="2:8" ht="15.75" x14ac:dyDescent="0.25">
      <c r="B61" s="129" t="s">
        <v>504</v>
      </c>
      <c r="C61" s="144"/>
      <c r="D61" s="138">
        <v>0</v>
      </c>
      <c r="E61" s="144"/>
      <c r="F61" s="138">
        <v>0</v>
      </c>
      <c r="G61" s="140">
        <f t="shared" si="0"/>
        <v>0</v>
      </c>
      <c r="H61" s="141">
        <f t="shared" si="0"/>
        <v>0</v>
      </c>
    </row>
    <row r="62" spans="2:8" s="120" customFormat="1" ht="15.75" x14ac:dyDescent="0.25">
      <c r="B62" s="129" t="s">
        <v>505</v>
      </c>
      <c r="C62" s="144"/>
      <c r="D62" s="138">
        <v>0</v>
      </c>
      <c r="E62" s="144"/>
      <c r="F62" s="138">
        <v>0</v>
      </c>
      <c r="G62" s="140">
        <f t="shared" si="0"/>
        <v>0</v>
      </c>
      <c r="H62" s="141">
        <f t="shared" si="0"/>
        <v>0</v>
      </c>
    </row>
    <row r="63" spans="2:8" s="149" customFormat="1" ht="31.5" customHeight="1" x14ac:dyDescent="0.25">
      <c r="B63" s="147" t="s">
        <v>81</v>
      </c>
      <c r="C63" s="145">
        <v>15</v>
      </c>
      <c r="D63" s="145">
        <v>2765796</v>
      </c>
      <c r="E63" s="145">
        <v>135</v>
      </c>
      <c r="F63" s="148">
        <v>9766978</v>
      </c>
      <c r="G63" s="140">
        <f t="shared" ref="G63:H63" si="3">C63+E63</f>
        <v>150</v>
      </c>
      <c r="H63" s="140">
        <f t="shared" si="3"/>
        <v>12532774</v>
      </c>
    </row>
  </sheetData>
  <autoFilter ref="B10:H63"/>
  <mergeCells count="8">
    <mergeCell ref="G1:H1"/>
    <mergeCell ref="G2:H2"/>
    <mergeCell ref="G3:H3"/>
    <mergeCell ref="B7:H7"/>
    <mergeCell ref="B9:B10"/>
    <mergeCell ref="C9:D9"/>
    <mergeCell ref="E9:F9"/>
    <mergeCell ref="G9:H9"/>
  </mergeCells>
  <pageMargins left="0.19685039370078741" right="0.19685039370078741" top="0.35433070866141736" bottom="0.15748031496062992" header="0.11811023622047245" footer="0.11811023622047245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Прил.№2_Табл.1_КС</vt:lpstr>
      <vt:lpstr>Прил№2_Табл.2_ДС</vt:lpstr>
      <vt:lpstr>Прил№2_Табл.3_СДП 1</vt:lpstr>
      <vt:lpstr>Прил.№2_Табл.4_ВМП</vt:lpstr>
      <vt:lpstr>Прил.№2_Табл.1_КС!Заголовки_для_печати</vt:lpstr>
      <vt:lpstr>Прил№2_Табл.2_ДС!Заголовки_для_печати</vt:lpstr>
      <vt:lpstr>'Прил№2_Табл.3_СДП 1'!Заголовки_для_печати</vt:lpstr>
      <vt:lpstr>Прил.№2_Табл.1_КС!Область_печати</vt:lpstr>
      <vt:lpstr>Прил.№2_Табл.4_ВМП!Область_печати</vt:lpstr>
      <vt:lpstr>Прил№2_Табл.2_ДС!Область_печати</vt:lpstr>
      <vt:lpstr>'Прил№2_Табл.3_СДП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cp:lastPrinted>2016-12-20T04:27:18Z</cp:lastPrinted>
  <dcterms:created xsi:type="dcterms:W3CDTF">2016-07-27T00:00:14Z</dcterms:created>
  <dcterms:modified xsi:type="dcterms:W3CDTF">2018-06-21T05:35:30Z</dcterms:modified>
</cp:coreProperties>
</file>