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585"/>
  </bookViews>
  <sheets>
    <sheet name="ДС" sheetId="1" r:id="rId1"/>
  </sheets>
  <externalReferences>
    <externalReference r:id="rId2"/>
  </externalReferences>
  <definedNames>
    <definedName name="_xlnm._FilterDatabase" localSheetId="0" hidden="1">ДС!$A$12:$EJ$157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EC157" i="1" l="1"/>
  <c r="EA157" i="1"/>
  <c r="BU157" i="1"/>
  <c r="AO157" i="1"/>
  <c r="EI156" i="1"/>
  <c r="EI155" i="1"/>
  <c r="EI154" i="1"/>
  <c r="EI153" i="1"/>
  <c r="EG152" i="1"/>
  <c r="EE152" i="1"/>
  <c r="DY152" i="1"/>
  <c r="DW152" i="1"/>
  <c r="DU152" i="1"/>
  <c r="DS152" i="1"/>
  <c r="DQ152" i="1"/>
  <c r="DO152" i="1"/>
  <c r="DM152" i="1"/>
  <c r="DL152" i="1"/>
  <c r="DK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EI151" i="1"/>
  <c r="EI150" i="1"/>
  <c r="EI149" i="1"/>
  <c r="DU148" i="1"/>
  <c r="DU147" i="1" s="1"/>
  <c r="DG148" i="1"/>
  <c r="DG147" i="1" s="1"/>
  <c r="AE148" i="1"/>
  <c r="AE147" i="1" s="1"/>
  <c r="EG147" i="1"/>
  <c r="EE147" i="1"/>
  <c r="DY147" i="1"/>
  <c r="DW147" i="1"/>
  <c r="DS147" i="1"/>
  <c r="DQ147" i="1"/>
  <c r="DO147" i="1"/>
  <c r="DM147" i="1"/>
  <c r="DL147" i="1"/>
  <c r="DK147" i="1"/>
  <c r="DI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M147" i="1"/>
  <c r="AK147" i="1"/>
  <c r="AI147" i="1"/>
  <c r="AG147" i="1"/>
  <c r="AC147" i="1"/>
  <c r="AA147" i="1"/>
  <c r="Y147" i="1"/>
  <c r="W147" i="1"/>
  <c r="U147" i="1"/>
  <c r="S147" i="1"/>
  <c r="Q147" i="1"/>
  <c r="O147" i="1"/>
  <c r="EI146" i="1"/>
  <c r="EI145" i="1"/>
  <c r="EI144" i="1"/>
  <c r="EG143" i="1"/>
  <c r="EE143" i="1"/>
  <c r="DY143" i="1"/>
  <c r="DW143" i="1"/>
  <c r="DU143" i="1"/>
  <c r="DS143" i="1"/>
  <c r="DQ143" i="1"/>
  <c r="DO143" i="1"/>
  <c r="DM143" i="1"/>
  <c r="DL143" i="1"/>
  <c r="DK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S143" i="1"/>
  <c r="AQ143" i="1"/>
  <c r="AM143" i="1"/>
  <c r="AK143" i="1"/>
  <c r="AI143" i="1"/>
  <c r="AG143" i="1"/>
  <c r="AE143" i="1"/>
  <c r="AC143" i="1"/>
  <c r="AA143" i="1"/>
  <c r="Y143" i="1"/>
  <c r="W143" i="1"/>
  <c r="U143" i="1"/>
  <c r="S143" i="1"/>
  <c r="Q143" i="1"/>
  <c r="O143" i="1"/>
  <c r="EI142" i="1"/>
  <c r="EI141" i="1" s="1"/>
  <c r="EG141" i="1"/>
  <c r="EE141" i="1"/>
  <c r="DY141" i="1"/>
  <c r="DW141" i="1"/>
  <c r="DU141" i="1"/>
  <c r="DS141" i="1"/>
  <c r="DQ141" i="1"/>
  <c r="DO141" i="1"/>
  <c r="DM141" i="1"/>
  <c r="DL141" i="1"/>
  <c r="DK141" i="1"/>
  <c r="DG141" i="1"/>
  <c r="DE141" i="1"/>
  <c r="DC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M141" i="1"/>
  <c r="AK141" i="1"/>
  <c r="AI141" i="1"/>
  <c r="AG141" i="1"/>
  <c r="AE141" i="1"/>
  <c r="AC141" i="1"/>
  <c r="AA141" i="1"/>
  <c r="Y141" i="1"/>
  <c r="W141" i="1"/>
  <c r="U141" i="1"/>
  <c r="S141" i="1"/>
  <c r="Q141" i="1"/>
  <c r="O141" i="1"/>
  <c r="EI140" i="1"/>
  <c r="EI139" i="1"/>
  <c r="EI138" i="1"/>
  <c r="EI137" i="1"/>
  <c r="EI136" i="1"/>
  <c r="EI135" i="1"/>
  <c r="EI134" i="1"/>
  <c r="EG133" i="1"/>
  <c r="EE133" i="1"/>
  <c r="DY133" i="1"/>
  <c r="DW133" i="1"/>
  <c r="DU133" i="1"/>
  <c r="DS133" i="1"/>
  <c r="DQ133" i="1"/>
  <c r="DO133" i="1"/>
  <c r="DM133" i="1"/>
  <c r="DL133" i="1"/>
  <c r="DK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M133" i="1"/>
  <c r="AK133" i="1"/>
  <c r="AI133" i="1"/>
  <c r="AG133" i="1"/>
  <c r="AE133" i="1"/>
  <c r="AC133" i="1"/>
  <c r="AA133" i="1"/>
  <c r="Y133" i="1"/>
  <c r="W133" i="1"/>
  <c r="U133" i="1"/>
  <c r="S133" i="1"/>
  <c r="Q133" i="1"/>
  <c r="O133" i="1"/>
  <c r="EI132" i="1"/>
  <c r="EI131" i="1"/>
  <c r="EI130" i="1"/>
  <c r="EI129" i="1"/>
  <c r="EI128" i="1"/>
  <c r="EG127" i="1"/>
  <c r="EE127" i="1"/>
  <c r="DY127" i="1"/>
  <c r="DW127" i="1"/>
  <c r="DU127" i="1"/>
  <c r="DS127" i="1"/>
  <c r="DQ127" i="1"/>
  <c r="DO127" i="1"/>
  <c r="DM127" i="1"/>
  <c r="DL127" i="1"/>
  <c r="DK127" i="1"/>
  <c r="DG127" i="1"/>
  <c r="DE127" i="1"/>
  <c r="DC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M127" i="1"/>
  <c r="AK127" i="1"/>
  <c r="AI127" i="1"/>
  <c r="AG127" i="1"/>
  <c r="AE127" i="1"/>
  <c r="AC127" i="1"/>
  <c r="AA127" i="1"/>
  <c r="Y127" i="1"/>
  <c r="W127" i="1"/>
  <c r="U127" i="1"/>
  <c r="S127" i="1"/>
  <c r="Q127" i="1"/>
  <c r="O127" i="1"/>
  <c r="EI126" i="1"/>
  <c r="EI125" i="1"/>
  <c r="EI124" i="1"/>
  <c r="BI124" i="1"/>
  <c r="EI123" i="1"/>
  <c r="EI122" i="1"/>
  <c r="EI121" i="1"/>
  <c r="EG120" i="1"/>
  <c r="EE120" i="1"/>
  <c r="DY120" i="1"/>
  <c r="DW120" i="1"/>
  <c r="DU120" i="1"/>
  <c r="DS120" i="1"/>
  <c r="DQ120" i="1"/>
  <c r="DO120" i="1"/>
  <c r="DM120" i="1"/>
  <c r="DL120" i="1"/>
  <c r="DK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M120" i="1"/>
  <c r="AK120" i="1"/>
  <c r="AI120" i="1"/>
  <c r="AG120" i="1"/>
  <c r="AE120" i="1"/>
  <c r="AC120" i="1"/>
  <c r="AA120" i="1"/>
  <c r="Y120" i="1"/>
  <c r="W120" i="1"/>
  <c r="U120" i="1"/>
  <c r="S120" i="1"/>
  <c r="Q120" i="1"/>
  <c r="O120" i="1"/>
  <c r="DG119" i="1"/>
  <c r="DG115" i="1" s="1"/>
  <c r="BI119" i="1"/>
  <c r="AA119" i="1"/>
  <c r="EI118" i="1"/>
  <c r="EI117" i="1"/>
  <c r="DU116" i="1"/>
  <c r="DU115" i="1" s="1"/>
  <c r="EG115" i="1"/>
  <c r="EE115" i="1"/>
  <c r="DY115" i="1"/>
  <c r="DW115" i="1"/>
  <c r="DS115" i="1"/>
  <c r="DQ115" i="1"/>
  <c r="DO115" i="1"/>
  <c r="DM115" i="1"/>
  <c r="DL115" i="1"/>
  <c r="DK115" i="1"/>
  <c r="DI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S115" i="1"/>
  <c r="BQ115" i="1"/>
  <c r="BO115" i="1"/>
  <c r="BM115" i="1"/>
  <c r="BK115" i="1"/>
  <c r="BG115" i="1"/>
  <c r="BE115" i="1"/>
  <c r="BC115" i="1"/>
  <c r="BA115" i="1"/>
  <c r="AY115" i="1"/>
  <c r="AW115" i="1"/>
  <c r="AU115" i="1"/>
  <c r="AS115" i="1"/>
  <c r="AQ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EI114" i="1"/>
  <c r="EI113" i="1" s="1"/>
  <c r="EG113" i="1"/>
  <c r="EE113" i="1"/>
  <c r="DY113" i="1"/>
  <c r="DW113" i="1"/>
  <c r="DU113" i="1"/>
  <c r="DS113" i="1"/>
  <c r="DQ113" i="1"/>
  <c r="DO113" i="1"/>
  <c r="DM113" i="1"/>
  <c r="DL113" i="1"/>
  <c r="DK113" i="1"/>
  <c r="DG113" i="1"/>
  <c r="DE113" i="1"/>
  <c r="DC113" i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EI112" i="1"/>
  <c r="EI111" i="1" s="1"/>
  <c r="EG111" i="1"/>
  <c r="EE111" i="1"/>
  <c r="DY111" i="1"/>
  <c r="DW111" i="1"/>
  <c r="DU111" i="1"/>
  <c r="DS111" i="1"/>
  <c r="DQ111" i="1"/>
  <c r="DO111" i="1"/>
  <c r="DM111" i="1"/>
  <c r="DL111" i="1"/>
  <c r="DK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EI110" i="1"/>
  <c r="EI109" i="1" s="1"/>
  <c r="EG109" i="1"/>
  <c r="EE109" i="1"/>
  <c r="DY109" i="1"/>
  <c r="DW109" i="1"/>
  <c r="DU109" i="1"/>
  <c r="DS109" i="1"/>
  <c r="DQ109" i="1"/>
  <c r="DO109" i="1"/>
  <c r="DM109" i="1"/>
  <c r="DL109" i="1"/>
  <c r="DK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EI108" i="1"/>
  <c r="EI107" i="1"/>
  <c r="EI106" i="1"/>
  <c r="EG105" i="1"/>
  <c r="EE105" i="1"/>
  <c r="DY105" i="1"/>
  <c r="DW105" i="1"/>
  <c r="DU105" i="1"/>
  <c r="DS105" i="1"/>
  <c r="DQ105" i="1"/>
  <c r="DO105" i="1"/>
  <c r="DM105" i="1"/>
  <c r="DL105" i="1"/>
  <c r="DK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DU104" i="1"/>
  <c r="DU103" i="1" s="1"/>
  <c r="DG104" i="1"/>
  <c r="EG103" i="1"/>
  <c r="EE103" i="1"/>
  <c r="DY103" i="1"/>
  <c r="DW103" i="1"/>
  <c r="DS103" i="1"/>
  <c r="DQ103" i="1"/>
  <c r="DO103" i="1"/>
  <c r="DM103" i="1"/>
  <c r="DL103" i="1"/>
  <c r="DK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DU102" i="1"/>
  <c r="AA102" i="1"/>
  <c r="EG101" i="1"/>
  <c r="EE101" i="1"/>
  <c r="DY101" i="1"/>
  <c r="DW101" i="1"/>
  <c r="DU101" i="1"/>
  <c r="DS101" i="1"/>
  <c r="DQ101" i="1"/>
  <c r="DO101" i="1"/>
  <c r="DM101" i="1"/>
  <c r="DL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M101" i="1"/>
  <c r="AK101" i="1"/>
  <c r="AI101" i="1"/>
  <c r="AG101" i="1"/>
  <c r="AE101" i="1"/>
  <c r="AC101" i="1"/>
  <c r="Y101" i="1"/>
  <c r="W101" i="1"/>
  <c r="U101" i="1"/>
  <c r="S101" i="1"/>
  <c r="Q101" i="1"/>
  <c r="O101" i="1"/>
  <c r="EI100" i="1"/>
  <c r="EI99" i="1"/>
  <c r="EI98" i="1" s="1"/>
  <c r="EG98" i="1"/>
  <c r="EE98" i="1"/>
  <c r="DY98" i="1"/>
  <c r="DW98" i="1"/>
  <c r="DU98" i="1"/>
  <c r="DS98" i="1"/>
  <c r="DQ98" i="1"/>
  <c r="DO98" i="1"/>
  <c r="DM98" i="1"/>
  <c r="DL98" i="1"/>
  <c r="DK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M98" i="1"/>
  <c r="AK98" i="1"/>
  <c r="AI98" i="1"/>
  <c r="AG98" i="1"/>
  <c r="AE98" i="1"/>
  <c r="AC98" i="1"/>
  <c r="AA98" i="1"/>
  <c r="Y98" i="1"/>
  <c r="W98" i="1"/>
  <c r="U98" i="1"/>
  <c r="S98" i="1"/>
  <c r="Q98" i="1"/>
  <c r="O98" i="1"/>
  <c r="EI97" i="1"/>
  <c r="EI96" i="1"/>
  <c r="EI95" i="1"/>
  <c r="DU94" i="1"/>
  <c r="EI94" i="1" s="1"/>
  <c r="EI93" i="1"/>
  <c r="AA92" i="1"/>
  <c r="EI92" i="1" s="1"/>
  <c r="EG91" i="1"/>
  <c r="EE91" i="1"/>
  <c r="DY91" i="1"/>
  <c r="DW91" i="1"/>
  <c r="DS91" i="1"/>
  <c r="DQ91" i="1"/>
  <c r="DO91" i="1"/>
  <c r="DM91" i="1"/>
  <c r="DL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M91" i="1"/>
  <c r="AK91" i="1"/>
  <c r="AI91" i="1"/>
  <c r="AG91" i="1"/>
  <c r="AE91" i="1"/>
  <c r="AC91" i="1"/>
  <c r="AA91" i="1"/>
  <c r="Y91" i="1"/>
  <c r="W91" i="1"/>
  <c r="U91" i="1"/>
  <c r="S91" i="1"/>
  <c r="Q91" i="1"/>
  <c r="O91" i="1"/>
  <c r="EI90" i="1"/>
  <c r="EI89" i="1"/>
  <c r="EI88" i="1"/>
  <c r="DU87" i="1"/>
  <c r="EI87" i="1" s="1"/>
  <c r="EI86" i="1"/>
  <c r="DU85" i="1"/>
  <c r="AE85" i="1"/>
  <c r="AE84" i="1" s="1"/>
  <c r="EG84" i="1"/>
  <c r="EE84" i="1"/>
  <c r="DY84" i="1"/>
  <c r="DW84" i="1"/>
  <c r="DS84" i="1"/>
  <c r="DQ84" i="1"/>
  <c r="DO84" i="1"/>
  <c r="DM84" i="1"/>
  <c r="DL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M84" i="1"/>
  <c r="AK84" i="1"/>
  <c r="AI84" i="1"/>
  <c r="AG84" i="1"/>
  <c r="AC84" i="1"/>
  <c r="AA84" i="1"/>
  <c r="Y84" i="1"/>
  <c r="W84" i="1"/>
  <c r="U84" i="1"/>
  <c r="S84" i="1"/>
  <c r="Q84" i="1"/>
  <c r="O84" i="1"/>
  <c r="EI83" i="1"/>
  <c r="EI82" i="1"/>
  <c r="EI81" i="1"/>
  <c r="EI80" i="1"/>
  <c r="O79" i="1"/>
  <c r="EI79" i="1" s="1"/>
  <c r="AM78" i="1"/>
  <c r="AM72" i="1" s="1"/>
  <c r="EI77" i="1"/>
  <c r="EI76" i="1"/>
  <c r="EI75" i="1"/>
  <c r="EI74" i="1"/>
  <c r="EI73" i="1"/>
  <c r="EG72" i="1"/>
  <c r="EE72" i="1"/>
  <c r="DY72" i="1"/>
  <c r="DW72" i="1"/>
  <c r="DU72" i="1"/>
  <c r="DS72" i="1"/>
  <c r="DQ72" i="1"/>
  <c r="DO72" i="1"/>
  <c r="DM72" i="1"/>
  <c r="DL72" i="1"/>
  <c r="DK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K72" i="1"/>
  <c r="AI72" i="1"/>
  <c r="AG72" i="1"/>
  <c r="AE72" i="1"/>
  <c r="AC72" i="1"/>
  <c r="AA72" i="1"/>
  <c r="Y72" i="1"/>
  <c r="W72" i="1"/>
  <c r="U72" i="1"/>
  <c r="S72" i="1"/>
  <c r="Q72" i="1"/>
  <c r="O72" i="1"/>
  <c r="DU71" i="1"/>
  <c r="EI70" i="1"/>
  <c r="EI69" i="1"/>
  <c r="DU68" i="1"/>
  <c r="DU67" i="1" s="1"/>
  <c r="EG67" i="1"/>
  <c r="EE67" i="1"/>
  <c r="DY67" i="1"/>
  <c r="DW67" i="1"/>
  <c r="DS67" i="1"/>
  <c r="DQ67" i="1"/>
  <c r="DO67" i="1"/>
  <c r="DM67" i="1"/>
  <c r="DL67" i="1"/>
  <c r="DK67" i="1"/>
  <c r="DG67" i="1"/>
  <c r="DE67" i="1"/>
  <c r="DC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M67" i="1"/>
  <c r="AK67" i="1"/>
  <c r="AI67" i="1"/>
  <c r="AG67" i="1"/>
  <c r="AE67" i="1"/>
  <c r="AC67" i="1"/>
  <c r="AA67" i="1"/>
  <c r="Y67" i="1"/>
  <c r="W67" i="1"/>
  <c r="U67" i="1"/>
  <c r="S67" i="1"/>
  <c r="Q67" i="1"/>
  <c r="O67" i="1"/>
  <c r="DU66" i="1"/>
  <c r="DU65" i="1" s="1"/>
  <c r="EG65" i="1"/>
  <c r="EE65" i="1"/>
  <c r="DY65" i="1"/>
  <c r="DW65" i="1"/>
  <c r="DS65" i="1"/>
  <c r="DQ65" i="1"/>
  <c r="DO65" i="1"/>
  <c r="DM65" i="1"/>
  <c r="DL65" i="1"/>
  <c r="DK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M65" i="1"/>
  <c r="AK65" i="1"/>
  <c r="AI65" i="1"/>
  <c r="AG65" i="1"/>
  <c r="AE65" i="1"/>
  <c r="AC65" i="1"/>
  <c r="AA65" i="1"/>
  <c r="Y65" i="1"/>
  <c r="W65" i="1"/>
  <c r="U65" i="1"/>
  <c r="S65" i="1"/>
  <c r="Q65" i="1"/>
  <c r="O65" i="1"/>
  <c r="EI64" i="1"/>
  <c r="DU63" i="1"/>
  <c r="DG63" i="1"/>
  <c r="DG62" i="1" s="1"/>
  <c r="AE63" i="1"/>
  <c r="AA63" i="1"/>
  <c r="AA62" i="1" s="1"/>
  <c r="EG62" i="1"/>
  <c r="EE62" i="1"/>
  <c r="DY62" i="1"/>
  <c r="DW62" i="1"/>
  <c r="DS62" i="1"/>
  <c r="DQ62" i="1"/>
  <c r="DO62" i="1"/>
  <c r="DM62" i="1"/>
  <c r="DL62" i="1"/>
  <c r="DK62" i="1"/>
  <c r="DI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M62" i="1"/>
  <c r="AK62" i="1"/>
  <c r="AI62" i="1"/>
  <c r="AG62" i="1"/>
  <c r="AC62" i="1"/>
  <c r="Y62" i="1"/>
  <c r="W62" i="1"/>
  <c r="U62" i="1"/>
  <c r="S62" i="1"/>
  <c r="Q62" i="1"/>
  <c r="O62" i="1"/>
  <c r="EI61" i="1"/>
  <c r="EI60" i="1"/>
  <c r="BI59" i="1"/>
  <c r="AE59" i="1"/>
  <c r="AA59" i="1"/>
  <c r="AA58" i="1" s="1"/>
  <c r="EG58" i="1"/>
  <c r="EE58" i="1"/>
  <c r="DY58" i="1"/>
  <c r="DW58" i="1"/>
  <c r="DU58" i="1"/>
  <c r="DS58" i="1"/>
  <c r="DQ58" i="1"/>
  <c r="DO58" i="1"/>
  <c r="DM58" i="1"/>
  <c r="DL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S58" i="1"/>
  <c r="BQ58" i="1"/>
  <c r="BO58" i="1"/>
  <c r="BM58" i="1"/>
  <c r="BK58" i="1"/>
  <c r="BG58" i="1"/>
  <c r="BE58" i="1"/>
  <c r="BC58" i="1"/>
  <c r="BA58" i="1"/>
  <c r="AY58" i="1"/>
  <c r="AW58" i="1"/>
  <c r="AU58" i="1"/>
  <c r="AS58" i="1"/>
  <c r="AQ58" i="1"/>
  <c r="AM58" i="1"/>
  <c r="AK58" i="1"/>
  <c r="AI58" i="1"/>
  <c r="AG58" i="1"/>
  <c r="AC58" i="1"/>
  <c r="Y58" i="1"/>
  <c r="W58" i="1"/>
  <c r="U58" i="1"/>
  <c r="S58" i="1"/>
  <c r="Q58" i="1"/>
  <c r="O58" i="1"/>
  <c r="EI57" i="1"/>
  <c r="EI56" i="1"/>
  <c r="EG55" i="1"/>
  <c r="EE55" i="1"/>
  <c r="DY55" i="1"/>
  <c r="DW55" i="1"/>
  <c r="DU55" i="1"/>
  <c r="DS55" i="1"/>
  <c r="DQ55" i="1"/>
  <c r="DO55" i="1"/>
  <c r="DM55" i="1"/>
  <c r="DL55" i="1"/>
  <c r="DK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EI54" i="1"/>
  <c r="EH54" i="1"/>
  <c r="EF54" i="1"/>
  <c r="ED54" i="1"/>
  <c r="EB54" i="1"/>
  <c r="DZ54" i="1"/>
  <c r="DX54" i="1"/>
  <c r="DV54" i="1"/>
  <c r="DT54" i="1"/>
  <c r="DR54" i="1"/>
  <c r="DP54" i="1"/>
  <c r="DN54" i="1"/>
  <c r="DJ54" i="1"/>
  <c r="DH54" i="1"/>
  <c r="DF54" i="1"/>
  <c r="DD54" i="1"/>
  <c r="DB54" i="1"/>
  <c r="CZ54" i="1"/>
  <c r="CX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J54" i="1"/>
  <c r="AH54" i="1"/>
  <c r="AF54" i="1"/>
  <c r="AD54" i="1"/>
  <c r="AB54" i="1"/>
  <c r="Z54" i="1"/>
  <c r="X54" i="1"/>
  <c r="V54" i="1"/>
  <c r="T54" i="1"/>
  <c r="R54" i="1"/>
  <c r="P54" i="1"/>
  <c r="DI53" i="1"/>
  <c r="BI53" i="1"/>
  <c r="AE53" i="1"/>
  <c r="AE52" i="1" s="1"/>
  <c r="EG52" i="1"/>
  <c r="EE52" i="1"/>
  <c r="DY52" i="1"/>
  <c r="DW52" i="1"/>
  <c r="DU52" i="1"/>
  <c r="DS52" i="1"/>
  <c r="DQ52" i="1"/>
  <c r="DO52" i="1"/>
  <c r="DM52" i="1"/>
  <c r="DL52" i="1"/>
  <c r="DK52" i="1"/>
  <c r="DI52" i="1"/>
  <c r="DG52" i="1"/>
  <c r="DE52" i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M52" i="1"/>
  <c r="AK52" i="1"/>
  <c r="AI52" i="1"/>
  <c r="AG52" i="1"/>
  <c r="AC52" i="1"/>
  <c r="AA52" i="1"/>
  <c r="Y52" i="1"/>
  <c r="W52" i="1"/>
  <c r="U52" i="1"/>
  <c r="S52" i="1"/>
  <c r="Q52" i="1"/>
  <c r="O52" i="1"/>
  <c r="AA51" i="1"/>
  <c r="EI51" i="1" s="1"/>
  <c r="EI50" i="1"/>
  <c r="AA49" i="1"/>
  <c r="EI49" i="1" s="1"/>
  <c r="EI48" i="1"/>
  <c r="DU47" i="1"/>
  <c r="DG47" i="1"/>
  <c r="DG42" i="1" s="1"/>
  <c r="AE47" i="1"/>
  <c r="EI46" i="1"/>
  <c r="EH46" i="1"/>
  <c r="EF46" i="1"/>
  <c r="ED46" i="1"/>
  <c r="EB46" i="1"/>
  <c r="DZ46" i="1"/>
  <c r="DX46" i="1"/>
  <c r="DV46" i="1"/>
  <c r="DT46" i="1"/>
  <c r="DR46" i="1"/>
  <c r="DP46" i="1"/>
  <c r="DN46" i="1"/>
  <c r="DJ46" i="1"/>
  <c r="DH46" i="1"/>
  <c r="DF46" i="1"/>
  <c r="DD46" i="1"/>
  <c r="DB46" i="1"/>
  <c r="CZ46" i="1"/>
  <c r="CX46" i="1"/>
  <c r="CV46" i="1"/>
  <c r="CT46" i="1"/>
  <c r="CR46" i="1"/>
  <c r="CP46" i="1"/>
  <c r="CN46" i="1"/>
  <c r="CL46" i="1"/>
  <c r="CJ46" i="1"/>
  <c r="CH46" i="1"/>
  <c r="CF46" i="1"/>
  <c r="CD46" i="1"/>
  <c r="CB46" i="1"/>
  <c r="BZ46" i="1"/>
  <c r="BX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R46" i="1"/>
  <c r="AP46" i="1"/>
  <c r="AN46" i="1"/>
  <c r="AL46" i="1"/>
  <c r="AJ46" i="1"/>
  <c r="AH46" i="1"/>
  <c r="AF46" i="1"/>
  <c r="AD46" i="1"/>
  <c r="AB46" i="1"/>
  <c r="Z46" i="1"/>
  <c r="X46" i="1"/>
  <c r="V46" i="1"/>
  <c r="T46" i="1"/>
  <c r="R46" i="1"/>
  <c r="P46" i="1"/>
  <c r="EI45" i="1"/>
  <c r="EI44" i="1"/>
  <c r="EI43" i="1"/>
  <c r="EG42" i="1"/>
  <c r="EE42" i="1"/>
  <c r="DY42" i="1"/>
  <c r="DW42" i="1"/>
  <c r="DU42" i="1"/>
  <c r="DS42" i="1"/>
  <c r="DQ42" i="1"/>
  <c r="DO42" i="1"/>
  <c r="DM42" i="1"/>
  <c r="DL42" i="1"/>
  <c r="DK42" i="1"/>
  <c r="DI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M42" i="1"/>
  <c r="AK42" i="1"/>
  <c r="AI42" i="1"/>
  <c r="AG42" i="1"/>
  <c r="AE42" i="1"/>
  <c r="AC42" i="1"/>
  <c r="Y42" i="1"/>
  <c r="W42" i="1"/>
  <c r="U42" i="1"/>
  <c r="S42" i="1"/>
  <c r="Q42" i="1"/>
  <c r="O42" i="1"/>
  <c r="AA41" i="1"/>
  <c r="EI41" i="1" s="1"/>
  <c r="AA40" i="1"/>
  <c r="EI40" i="1" s="1"/>
  <c r="EG39" i="1"/>
  <c r="EE39" i="1"/>
  <c r="DY39" i="1"/>
  <c r="DW39" i="1"/>
  <c r="DU39" i="1"/>
  <c r="DS39" i="1"/>
  <c r="DQ39" i="1"/>
  <c r="DO39" i="1"/>
  <c r="DM39" i="1"/>
  <c r="DL39" i="1"/>
  <c r="DK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M39" i="1"/>
  <c r="AK39" i="1"/>
  <c r="AI39" i="1"/>
  <c r="AG39" i="1"/>
  <c r="AE39" i="1"/>
  <c r="AC39" i="1"/>
  <c r="AA39" i="1"/>
  <c r="Y39" i="1"/>
  <c r="W39" i="1"/>
  <c r="U39" i="1"/>
  <c r="S39" i="1"/>
  <c r="Q39" i="1"/>
  <c r="O39" i="1"/>
  <c r="AA38" i="1"/>
  <c r="EI38" i="1" s="1"/>
  <c r="EI37" i="1" s="1"/>
  <c r="EG37" i="1"/>
  <c r="EE37" i="1"/>
  <c r="DY37" i="1"/>
  <c r="DW37" i="1"/>
  <c r="DU37" i="1"/>
  <c r="DS37" i="1"/>
  <c r="DQ37" i="1"/>
  <c r="DO37" i="1"/>
  <c r="DM37" i="1"/>
  <c r="DL37" i="1"/>
  <c r="DK37" i="1"/>
  <c r="DG37" i="1"/>
  <c r="DE37" i="1"/>
  <c r="DC37" i="1"/>
  <c r="DA37" i="1"/>
  <c r="CY37" i="1"/>
  <c r="CW37" i="1"/>
  <c r="CU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M37" i="1"/>
  <c r="AK37" i="1"/>
  <c r="AI37" i="1"/>
  <c r="AG37" i="1"/>
  <c r="AE37" i="1"/>
  <c r="AC37" i="1"/>
  <c r="Y37" i="1"/>
  <c r="W37" i="1"/>
  <c r="U37" i="1"/>
  <c r="S37" i="1"/>
  <c r="Q37" i="1"/>
  <c r="O37" i="1"/>
  <c r="EI36" i="1"/>
  <c r="AA35" i="1"/>
  <c r="EI35" i="1" s="1"/>
  <c r="EG34" i="1"/>
  <c r="EE34" i="1"/>
  <c r="DY34" i="1"/>
  <c r="DW34" i="1"/>
  <c r="DU34" i="1"/>
  <c r="DS34" i="1"/>
  <c r="DQ34" i="1"/>
  <c r="DO34" i="1"/>
  <c r="DM34" i="1"/>
  <c r="DL34" i="1"/>
  <c r="DK34" i="1"/>
  <c r="DG34" i="1"/>
  <c r="DE34" i="1"/>
  <c r="DC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S34" i="1"/>
  <c r="BQ34" i="1"/>
  <c r="BO34" i="1"/>
  <c r="BM34" i="1"/>
  <c r="BK34" i="1"/>
  <c r="BI34" i="1"/>
  <c r="BG34" i="1"/>
  <c r="BE34" i="1"/>
  <c r="BC34" i="1"/>
  <c r="BA34" i="1"/>
  <c r="AY34" i="1"/>
  <c r="AW34" i="1"/>
  <c r="AU34" i="1"/>
  <c r="AS34" i="1"/>
  <c r="AQ34" i="1"/>
  <c r="AM34" i="1"/>
  <c r="AK34" i="1"/>
  <c r="AI34" i="1"/>
  <c r="AG34" i="1"/>
  <c r="AE34" i="1"/>
  <c r="AC34" i="1"/>
  <c r="AA34" i="1"/>
  <c r="Y34" i="1"/>
  <c r="W34" i="1"/>
  <c r="U34" i="1"/>
  <c r="S34" i="1"/>
  <c r="Q34" i="1"/>
  <c r="O34" i="1"/>
  <c r="EI33" i="1"/>
  <c r="EI32" i="1"/>
  <c r="EI31" i="1"/>
  <c r="EG30" i="1"/>
  <c r="EE30" i="1"/>
  <c r="DY30" i="1"/>
  <c r="DW30" i="1"/>
  <c r="DU30" i="1"/>
  <c r="DS30" i="1"/>
  <c r="DQ30" i="1"/>
  <c r="DO30" i="1"/>
  <c r="DM30" i="1"/>
  <c r="DL30" i="1"/>
  <c r="DK30" i="1"/>
  <c r="DG30" i="1"/>
  <c r="DE30" i="1"/>
  <c r="DC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M30" i="1"/>
  <c r="AK30" i="1"/>
  <c r="AI30" i="1"/>
  <c r="AG30" i="1"/>
  <c r="AE30" i="1"/>
  <c r="AC30" i="1"/>
  <c r="AA30" i="1"/>
  <c r="Y30" i="1"/>
  <c r="W30" i="1"/>
  <c r="U30" i="1"/>
  <c r="S30" i="1"/>
  <c r="Q30" i="1"/>
  <c r="O30" i="1"/>
  <c r="AA29" i="1"/>
  <c r="EI29" i="1" s="1"/>
  <c r="EI28" i="1" s="1"/>
  <c r="EG28" i="1"/>
  <c r="EE28" i="1"/>
  <c r="DY28" i="1"/>
  <c r="DW28" i="1"/>
  <c r="DU28" i="1"/>
  <c r="DS28" i="1"/>
  <c r="DQ28" i="1"/>
  <c r="DO28" i="1"/>
  <c r="DM28" i="1"/>
  <c r="DL28" i="1"/>
  <c r="DK28" i="1"/>
  <c r="DG28" i="1"/>
  <c r="DE28" i="1"/>
  <c r="DC28" i="1"/>
  <c r="DA28" i="1"/>
  <c r="CY28" i="1"/>
  <c r="CW28" i="1"/>
  <c r="CU28" i="1"/>
  <c r="CS28" i="1"/>
  <c r="CQ28" i="1"/>
  <c r="CO28" i="1"/>
  <c r="CM28" i="1"/>
  <c r="CK28" i="1"/>
  <c r="CI28" i="1"/>
  <c r="CG28" i="1"/>
  <c r="CE28" i="1"/>
  <c r="CC28" i="1"/>
  <c r="CA28" i="1"/>
  <c r="BY28" i="1"/>
  <c r="BW28" i="1"/>
  <c r="BS28" i="1"/>
  <c r="BQ28" i="1"/>
  <c r="BO28" i="1"/>
  <c r="BM28" i="1"/>
  <c r="BK28" i="1"/>
  <c r="BI28" i="1"/>
  <c r="BG28" i="1"/>
  <c r="BE28" i="1"/>
  <c r="BC28" i="1"/>
  <c r="BA28" i="1"/>
  <c r="AY28" i="1"/>
  <c r="AW28" i="1"/>
  <c r="AU28" i="1"/>
  <c r="AS28" i="1"/>
  <c r="AQ28" i="1"/>
  <c r="AM28" i="1"/>
  <c r="AK28" i="1"/>
  <c r="AI28" i="1"/>
  <c r="AG28" i="1"/>
  <c r="AE28" i="1"/>
  <c r="AC28" i="1"/>
  <c r="AA28" i="1"/>
  <c r="Y28" i="1"/>
  <c r="W28" i="1"/>
  <c r="U28" i="1"/>
  <c r="S28" i="1"/>
  <c r="Q28" i="1"/>
  <c r="O28" i="1"/>
  <c r="DU27" i="1"/>
  <c r="DG27" i="1"/>
  <c r="DG26" i="1" s="1"/>
  <c r="EG26" i="1"/>
  <c r="EE26" i="1"/>
  <c r="DY26" i="1"/>
  <c r="DW26" i="1"/>
  <c r="DU26" i="1"/>
  <c r="DS26" i="1"/>
  <c r="DQ26" i="1"/>
  <c r="DO26" i="1"/>
  <c r="DM26" i="1"/>
  <c r="DL26" i="1"/>
  <c r="DK26" i="1"/>
  <c r="DI26" i="1"/>
  <c r="DE26" i="1"/>
  <c r="DC26" i="1"/>
  <c r="DA26" i="1"/>
  <c r="CY26" i="1"/>
  <c r="CW26" i="1"/>
  <c r="CU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M26" i="1"/>
  <c r="AK26" i="1"/>
  <c r="AI26" i="1"/>
  <c r="AG26" i="1"/>
  <c r="AE26" i="1"/>
  <c r="AC26" i="1"/>
  <c r="AA26" i="1"/>
  <c r="Y26" i="1"/>
  <c r="W26" i="1"/>
  <c r="U26" i="1"/>
  <c r="S26" i="1"/>
  <c r="Q26" i="1"/>
  <c r="O26" i="1"/>
  <c r="O25" i="1"/>
  <c r="EG24" i="1"/>
  <c r="EE24" i="1"/>
  <c r="DY24" i="1"/>
  <c r="DW24" i="1"/>
  <c r="DU24" i="1"/>
  <c r="DS24" i="1"/>
  <c r="DQ24" i="1"/>
  <c r="DO24" i="1"/>
  <c r="DM24" i="1"/>
  <c r="DL24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M24" i="1"/>
  <c r="AK24" i="1"/>
  <c r="AI24" i="1"/>
  <c r="AG24" i="1"/>
  <c r="AE24" i="1"/>
  <c r="AC24" i="1"/>
  <c r="AA24" i="1"/>
  <c r="Y24" i="1"/>
  <c r="W24" i="1"/>
  <c r="U24" i="1"/>
  <c r="S24" i="1"/>
  <c r="Q24" i="1"/>
  <c r="DU23" i="1"/>
  <c r="DG23" i="1"/>
  <c r="DG22" i="1" s="1"/>
  <c r="AE23" i="1"/>
  <c r="EG22" i="1"/>
  <c r="EE22" i="1"/>
  <c r="DY22" i="1"/>
  <c r="DW22" i="1"/>
  <c r="DS22" i="1"/>
  <c r="DQ22" i="1"/>
  <c r="DO22" i="1"/>
  <c r="DM22" i="1"/>
  <c r="DL22" i="1"/>
  <c r="DK22" i="1"/>
  <c r="DI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M22" i="1"/>
  <c r="AK22" i="1"/>
  <c r="AI22" i="1"/>
  <c r="AG22" i="1"/>
  <c r="AC22" i="1"/>
  <c r="AA22" i="1"/>
  <c r="Y22" i="1"/>
  <c r="W22" i="1"/>
  <c r="U22" i="1"/>
  <c r="S22" i="1"/>
  <c r="Q22" i="1"/>
  <c r="O22" i="1"/>
  <c r="EI21" i="1"/>
  <c r="EI20" i="1" s="1"/>
  <c r="EG20" i="1"/>
  <c r="EE20" i="1"/>
  <c r="DY20" i="1"/>
  <c r="DW20" i="1"/>
  <c r="DU20" i="1"/>
  <c r="DS20" i="1"/>
  <c r="DQ20" i="1"/>
  <c r="DO20" i="1"/>
  <c r="DM20" i="1"/>
  <c r="DL20" i="1"/>
  <c r="DK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M20" i="1"/>
  <c r="AK20" i="1"/>
  <c r="AI20" i="1"/>
  <c r="AG20" i="1"/>
  <c r="AE20" i="1"/>
  <c r="AC20" i="1"/>
  <c r="AA20" i="1"/>
  <c r="Y20" i="1"/>
  <c r="W20" i="1"/>
  <c r="U20" i="1"/>
  <c r="S20" i="1"/>
  <c r="Q20" i="1"/>
  <c r="O20" i="1"/>
  <c r="EI19" i="1"/>
  <c r="EI18" i="1"/>
  <c r="EI17" i="1"/>
  <c r="EI16" i="1"/>
  <c r="EI15" i="1"/>
  <c r="AJ15" i="1"/>
  <c r="Z15" i="1"/>
  <c r="P15" i="1"/>
  <c r="D15" i="1"/>
  <c r="D16" i="1" s="1"/>
  <c r="EI14" i="1"/>
  <c r="EH14" i="1"/>
  <c r="EF14" i="1"/>
  <c r="ED14" i="1"/>
  <c r="EB14" i="1"/>
  <c r="DZ14" i="1"/>
  <c r="DX14" i="1"/>
  <c r="DV14" i="1"/>
  <c r="DT14" i="1"/>
  <c r="DR14" i="1"/>
  <c r="DP14" i="1"/>
  <c r="DN14" i="1"/>
  <c r="DJ14" i="1"/>
  <c r="DH14" i="1"/>
  <c r="DF14" i="1"/>
  <c r="DD14" i="1"/>
  <c r="DB14" i="1"/>
  <c r="CZ14" i="1"/>
  <c r="CX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J14" i="1"/>
  <c r="AH14" i="1"/>
  <c r="AF14" i="1"/>
  <c r="AD14" i="1"/>
  <c r="AB14" i="1"/>
  <c r="Z14" i="1"/>
  <c r="X14" i="1"/>
  <c r="V14" i="1"/>
  <c r="T14" i="1"/>
  <c r="R14" i="1"/>
  <c r="P14" i="1"/>
  <c r="EG13" i="1"/>
  <c r="EE13" i="1"/>
  <c r="DY13" i="1"/>
  <c r="DW13" i="1"/>
  <c r="DU13" i="1"/>
  <c r="DS13" i="1"/>
  <c r="DQ13" i="1"/>
  <c r="DO13" i="1"/>
  <c r="DM13" i="1"/>
  <c r="DL13" i="1"/>
  <c r="DK13" i="1"/>
  <c r="DG13" i="1"/>
  <c r="DE13" i="1"/>
  <c r="DC13" i="1"/>
  <c r="DA13" i="1"/>
  <c r="CY13" i="1"/>
  <c r="CW13" i="1"/>
  <c r="CU13" i="1"/>
  <c r="CS13" i="1"/>
  <c r="CQ13" i="1"/>
  <c r="CO13" i="1"/>
  <c r="CM13" i="1"/>
  <c r="CK13" i="1"/>
  <c r="CI13" i="1"/>
  <c r="CG13" i="1"/>
  <c r="CE13" i="1"/>
  <c r="CC13" i="1"/>
  <c r="CA13" i="1"/>
  <c r="BY13" i="1"/>
  <c r="BW13" i="1"/>
  <c r="BS13" i="1"/>
  <c r="BQ13" i="1"/>
  <c r="BO13" i="1"/>
  <c r="BM13" i="1"/>
  <c r="BK13" i="1"/>
  <c r="BI13" i="1"/>
  <c r="BG13" i="1"/>
  <c r="BE13" i="1"/>
  <c r="BC13" i="1"/>
  <c r="BA13" i="1"/>
  <c r="AY13" i="1"/>
  <c r="AW13" i="1"/>
  <c r="AU13" i="1"/>
  <c r="AS13" i="1"/>
  <c r="AQ13" i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F11" i="1"/>
  <c r="CB15" i="1" l="1"/>
  <c r="BP15" i="1"/>
  <c r="DH15" i="1"/>
  <c r="EI30" i="1"/>
  <c r="EI85" i="1"/>
  <c r="EI84" i="1" s="1"/>
  <c r="DU91" i="1"/>
  <c r="EI127" i="1"/>
  <c r="BF15" i="1"/>
  <c r="ED15" i="1"/>
  <c r="AA42" i="1"/>
  <c r="EI143" i="1"/>
  <c r="EI152" i="1"/>
  <c r="W157" i="1"/>
  <c r="AM157" i="1"/>
  <c r="AW157" i="1"/>
  <c r="BE157" i="1"/>
  <c r="BM157" i="1"/>
  <c r="DL157" i="1"/>
  <c r="AV15" i="1"/>
  <c r="CL15" i="1"/>
  <c r="AB15" i="1"/>
  <c r="AX15" i="1"/>
  <c r="BT15" i="1"/>
  <c r="CN15" i="1"/>
  <c r="DJ15" i="1"/>
  <c r="EH15" i="1"/>
  <c r="EI55" i="1"/>
  <c r="EI133" i="1"/>
  <c r="CV15" i="1"/>
  <c r="DT15" i="1"/>
  <c r="EI23" i="1"/>
  <c r="EI22" i="1" s="1"/>
  <c r="EI27" i="1"/>
  <c r="EI26" i="1" s="1"/>
  <c r="R15" i="1"/>
  <c r="AN15" i="1"/>
  <c r="BH15" i="1"/>
  <c r="CD15" i="1"/>
  <c r="CZ15" i="1"/>
  <c r="DV15" i="1"/>
  <c r="EI39" i="1"/>
  <c r="Q157" i="1"/>
  <c r="Y157" i="1"/>
  <c r="BY157" i="1"/>
  <c r="CG157" i="1"/>
  <c r="CO157" i="1"/>
  <c r="CW157" i="1"/>
  <c r="DE157" i="1"/>
  <c r="EG157" i="1"/>
  <c r="EI13" i="1"/>
  <c r="T15" i="1"/>
  <c r="AF15" i="1"/>
  <c r="AP15" i="1"/>
  <c r="AZ15" i="1"/>
  <c r="BL15" i="1"/>
  <c r="BV15" i="1"/>
  <c r="CF15" i="1"/>
  <c r="CR15" i="1"/>
  <c r="DB15" i="1"/>
  <c r="DN15" i="1"/>
  <c r="DZ15" i="1"/>
  <c r="DI157" i="1"/>
  <c r="EJ46" i="1"/>
  <c r="EJ54" i="1"/>
  <c r="S157" i="1"/>
  <c r="AI157" i="1"/>
  <c r="CA157" i="1"/>
  <c r="CI157" i="1"/>
  <c r="CQ157" i="1"/>
  <c r="CY157" i="1"/>
  <c r="DO157" i="1"/>
  <c r="DW157" i="1"/>
  <c r="EJ14" i="1"/>
  <c r="X15" i="1"/>
  <c r="AH15" i="1"/>
  <c r="AR15" i="1"/>
  <c r="BD15" i="1"/>
  <c r="BN15" i="1"/>
  <c r="BX15" i="1"/>
  <c r="CJ15" i="1"/>
  <c r="CT15" i="1"/>
  <c r="DD15" i="1"/>
  <c r="DR15" i="1"/>
  <c r="EB15" i="1"/>
  <c r="EI120" i="1"/>
  <c r="AK157" i="1"/>
  <c r="CC157" i="1"/>
  <c r="CK157" i="1"/>
  <c r="CS157" i="1"/>
  <c r="DA157" i="1"/>
  <c r="DQ157" i="1"/>
  <c r="DY157" i="1"/>
  <c r="EI34" i="1"/>
  <c r="EI105" i="1"/>
  <c r="D17" i="1"/>
  <c r="EF16" i="1"/>
  <c r="DX16" i="1"/>
  <c r="DP16" i="1"/>
  <c r="DF16" i="1"/>
  <c r="CX16" i="1"/>
  <c r="CP16" i="1"/>
  <c r="CH16" i="1"/>
  <c r="BZ16" i="1"/>
  <c r="BR16" i="1"/>
  <c r="BJ16" i="1"/>
  <c r="BB16" i="1"/>
  <c r="AT16" i="1"/>
  <c r="AL16" i="1"/>
  <c r="AD16" i="1"/>
  <c r="V16" i="1"/>
  <c r="EH16" i="1"/>
  <c r="DZ16" i="1"/>
  <c r="DR16" i="1"/>
  <c r="DH16" i="1"/>
  <c r="CZ16" i="1"/>
  <c r="CR16" i="1"/>
  <c r="CJ16" i="1"/>
  <c r="CB16" i="1"/>
  <c r="BT16" i="1"/>
  <c r="BL16" i="1"/>
  <c r="BD16" i="1"/>
  <c r="AV16" i="1"/>
  <c r="AN16" i="1"/>
  <c r="AF16" i="1"/>
  <c r="X16" i="1"/>
  <c r="P16" i="1"/>
  <c r="DV16" i="1"/>
  <c r="DD16" i="1"/>
  <c r="CN16" i="1"/>
  <c r="BX16" i="1"/>
  <c r="BH16" i="1"/>
  <c r="AR16" i="1"/>
  <c r="AB16" i="1"/>
  <c r="T16" i="1"/>
  <c r="DT16" i="1"/>
  <c r="DB16" i="1"/>
  <c r="CL16" i="1"/>
  <c r="BV16" i="1"/>
  <c r="BF16" i="1"/>
  <c r="AP16" i="1"/>
  <c r="Z16" i="1"/>
  <c r="DN16" i="1"/>
  <c r="CF16" i="1"/>
  <c r="AZ16" i="1"/>
  <c r="EB16" i="1"/>
  <c r="DJ16" i="1"/>
  <c r="CT16" i="1"/>
  <c r="CD16" i="1"/>
  <c r="BN16" i="1"/>
  <c r="AX16" i="1"/>
  <c r="AH16" i="1"/>
  <c r="R16" i="1"/>
  <c r="ED16" i="1"/>
  <c r="CV16" i="1"/>
  <c r="BP16" i="1"/>
  <c r="AJ16" i="1"/>
  <c r="AQ157" i="1"/>
  <c r="AU157" i="1"/>
  <c r="AY157" i="1"/>
  <c r="BC157" i="1"/>
  <c r="BG157" i="1"/>
  <c r="BK157" i="1"/>
  <c r="BO157" i="1"/>
  <c r="BS157" i="1"/>
  <c r="DM157" i="1"/>
  <c r="EE157" i="1"/>
  <c r="AS157" i="1"/>
  <c r="BA157" i="1"/>
  <c r="AE22" i="1"/>
  <c r="EI25" i="1"/>
  <c r="EI24" i="1" s="1"/>
  <c r="O24" i="1"/>
  <c r="O157" i="1" s="1"/>
  <c r="AA37" i="1"/>
  <c r="BQ157" i="1"/>
  <c r="DK157" i="1"/>
  <c r="DS157" i="1"/>
  <c r="U157" i="1"/>
  <c r="AC157" i="1"/>
  <c r="AG157" i="1"/>
  <c r="BW157" i="1"/>
  <c r="CE157" i="1"/>
  <c r="CM157" i="1"/>
  <c r="CU157" i="1"/>
  <c r="DC157" i="1"/>
  <c r="V15" i="1"/>
  <c r="AD15" i="1"/>
  <c r="AL15" i="1"/>
  <c r="AT15" i="1"/>
  <c r="BB15" i="1"/>
  <c r="BJ15" i="1"/>
  <c r="BR15" i="1"/>
  <c r="BZ15" i="1"/>
  <c r="CH15" i="1"/>
  <c r="CP15" i="1"/>
  <c r="CX15" i="1"/>
  <c r="DF15" i="1"/>
  <c r="DP15" i="1"/>
  <c r="DX15" i="1"/>
  <c r="EF15" i="1"/>
  <c r="DU22" i="1"/>
  <c r="DU62" i="1"/>
  <c r="EI63" i="1"/>
  <c r="EI62" i="1" s="1"/>
  <c r="AE58" i="1"/>
  <c r="EI59" i="1"/>
  <c r="EI58" i="1" s="1"/>
  <c r="BI58" i="1"/>
  <c r="AE62" i="1"/>
  <c r="EI47" i="1"/>
  <c r="EI42" i="1" s="1"/>
  <c r="EI53" i="1"/>
  <c r="EI52" i="1" s="1"/>
  <c r="EI66" i="1"/>
  <c r="EI65" i="1" s="1"/>
  <c r="EI78" i="1"/>
  <c r="EI72" i="1" s="1"/>
  <c r="EI68" i="1"/>
  <c r="EI71" i="1"/>
  <c r="DG103" i="1"/>
  <c r="DG157" i="1" s="1"/>
  <c r="DU84" i="1"/>
  <c r="EI91" i="1"/>
  <c r="AA101" i="1"/>
  <c r="EI104" i="1"/>
  <c r="EI103" i="1" s="1"/>
  <c r="EI119" i="1"/>
  <c r="BI115" i="1"/>
  <c r="EI102" i="1"/>
  <c r="EI101" i="1" s="1"/>
  <c r="EI116" i="1"/>
  <c r="EI148" i="1"/>
  <c r="EI147" i="1" s="1"/>
  <c r="BI157" i="1" l="1"/>
  <c r="AA157" i="1"/>
  <c r="EI67" i="1"/>
  <c r="DU157" i="1"/>
  <c r="AE157" i="1"/>
  <c r="EJ16" i="1"/>
  <c r="EJ15" i="1"/>
  <c r="EI115" i="1"/>
  <c r="D18" i="1"/>
  <c r="EF17" i="1"/>
  <c r="DX17" i="1"/>
  <c r="DP17" i="1"/>
  <c r="DF17" i="1"/>
  <c r="CX17" i="1"/>
  <c r="CP17" i="1"/>
  <c r="CH17" i="1"/>
  <c r="BZ17" i="1"/>
  <c r="BR17" i="1"/>
  <c r="BJ17" i="1"/>
  <c r="BB17" i="1"/>
  <c r="AT17" i="1"/>
  <c r="AL17" i="1"/>
  <c r="AD17" i="1"/>
  <c r="V17" i="1"/>
  <c r="ED17" i="1"/>
  <c r="DV17" i="1"/>
  <c r="DN17" i="1"/>
  <c r="DD17" i="1"/>
  <c r="CV17" i="1"/>
  <c r="CN17" i="1"/>
  <c r="CF17" i="1"/>
  <c r="BX17" i="1"/>
  <c r="BP17" i="1"/>
  <c r="BH17" i="1"/>
  <c r="AZ17" i="1"/>
  <c r="AR17" i="1"/>
  <c r="AJ17" i="1"/>
  <c r="AB17" i="1"/>
  <c r="T17" i="1"/>
  <c r="EH17" i="1"/>
  <c r="DZ17" i="1"/>
  <c r="DR17" i="1"/>
  <c r="DH17" i="1"/>
  <c r="CZ17" i="1"/>
  <c r="CR17" i="1"/>
  <c r="CJ17" i="1"/>
  <c r="CB17" i="1"/>
  <c r="BT17" i="1"/>
  <c r="BL17" i="1"/>
  <c r="BD17" i="1"/>
  <c r="AV17" i="1"/>
  <c r="AN17" i="1"/>
  <c r="AF17" i="1"/>
  <c r="X17" i="1"/>
  <c r="P17" i="1"/>
  <c r="DJ17" i="1"/>
  <c r="CD17" i="1"/>
  <c r="AX17" i="1"/>
  <c r="R17" i="1"/>
  <c r="BN17" i="1"/>
  <c r="DB17" i="1"/>
  <c r="BV17" i="1"/>
  <c r="AP17" i="1"/>
  <c r="EB17" i="1"/>
  <c r="AH17" i="1"/>
  <c r="DT17" i="1"/>
  <c r="CL17" i="1"/>
  <c r="BF17" i="1"/>
  <c r="Z17" i="1"/>
  <c r="CT17" i="1"/>
  <c r="EI157" i="1" l="1"/>
  <c r="D19" i="1"/>
  <c r="EF18" i="1"/>
  <c r="DX18" i="1"/>
  <c r="DP18" i="1"/>
  <c r="DF18" i="1"/>
  <c r="CX18" i="1"/>
  <c r="CP18" i="1"/>
  <c r="CH18" i="1"/>
  <c r="BZ18" i="1"/>
  <c r="BR18" i="1"/>
  <c r="BJ18" i="1"/>
  <c r="BB18" i="1"/>
  <c r="AT18" i="1"/>
  <c r="AL18" i="1"/>
  <c r="AD18" i="1"/>
  <c r="V18" i="1"/>
  <c r="ED18" i="1"/>
  <c r="DV18" i="1"/>
  <c r="DN18" i="1"/>
  <c r="DD18" i="1"/>
  <c r="CV18" i="1"/>
  <c r="CN18" i="1"/>
  <c r="CF18" i="1"/>
  <c r="BX18" i="1"/>
  <c r="BP18" i="1"/>
  <c r="BH18" i="1"/>
  <c r="AZ18" i="1"/>
  <c r="AR18" i="1"/>
  <c r="AJ18" i="1"/>
  <c r="AB18" i="1"/>
  <c r="T18" i="1"/>
  <c r="EH18" i="1"/>
  <c r="DZ18" i="1"/>
  <c r="DR18" i="1"/>
  <c r="DH18" i="1"/>
  <c r="CZ18" i="1"/>
  <c r="CR18" i="1"/>
  <c r="CJ18" i="1"/>
  <c r="CB18" i="1"/>
  <c r="BT18" i="1"/>
  <c r="BL18" i="1"/>
  <c r="BD18" i="1"/>
  <c r="AV18" i="1"/>
  <c r="AN18" i="1"/>
  <c r="AF18" i="1"/>
  <c r="X18" i="1"/>
  <c r="P18" i="1"/>
  <c r="DJ18" i="1"/>
  <c r="CD18" i="1"/>
  <c r="AX18" i="1"/>
  <c r="R18" i="1"/>
  <c r="DB18" i="1"/>
  <c r="BV18" i="1"/>
  <c r="AP18" i="1"/>
  <c r="EB18" i="1"/>
  <c r="BN18" i="1"/>
  <c r="DT18" i="1"/>
  <c r="CL18" i="1"/>
  <c r="BF18" i="1"/>
  <c r="Z18" i="1"/>
  <c r="CT18" i="1"/>
  <c r="AH18" i="1"/>
  <c r="EJ17" i="1"/>
  <c r="D20" i="1" l="1"/>
  <c r="D21" i="1" s="1"/>
  <c r="EF19" i="1"/>
  <c r="EF13" i="1" s="1"/>
  <c r="DX19" i="1"/>
  <c r="DX13" i="1" s="1"/>
  <c r="DP19" i="1"/>
  <c r="DP13" i="1" s="1"/>
  <c r="DF19" i="1"/>
  <c r="DF13" i="1" s="1"/>
  <c r="CX19" i="1"/>
  <c r="CX13" i="1" s="1"/>
  <c r="CP19" i="1"/>
  <c r="CP13" i="1" s="1"/>
  <c r="CH19" i="1"/>
  <c r="CH13" i="1" s="1"/>
  <c r="BZ19" i="1"/>
  <c r="BZ13" i="1" s="1"/>
  <c r="BR19" i="1"/>
  <c r="BR13" i="1" s="1"/>
  <c r="BJ19" i="1"/>
  <c r="BJ13" i="1" s="1"/>
  <c r="BB19" i="1"/>
  <c r="BB13" i="1" s="1"/>
  <c r="AT19" i="1"/>
  <c r="AT13" i="1" s="1"/>
  <c r="AL19" i="1"/>
  <c r="AL13" i="1" s="1"/>
  <c r="AD19" i="1"/>
  <c r="AD13" i="1" s="1"/>
  <c r="V19" i="1"/>
  <c r="V13" i="1" s="1"/>
  <c r="ED19" i="1"/>
  <c r="ED13" i="1" s="1"/>
  <c r="DV19" i="1"/>
  <c r="DV13" i="1" s="1"/>
  <c r="DN19" i="1"/>
  <c r="DN13" i="1" s="1"/>
  <c r="DD19" i="1"/>
  <c r="DD13" i="1" s="1"/>
  <c r="CV19" i="1"/>
  <c r="CV13" i="1" s="1"/>
  <c r="CN19" i="1"/>
  <c r="CN13" i="1" s="1"/>
  <c r="CF19" i="1"/>
  <c r="CF13" i="1" s="1"/>
  <c r="BX19" i="1"/>
  <c r="BX13" i="1" s="1"/>
  <c r="BP19" i="1"/>
  <c r="BP13" i="1" s="1"/>
  <c r="BH19" i="1"/>
  <c r="BH13" i="1" s="1"/>
  <c r="AZ19" i="1"/>
  <c r="AZ13" i="1" s="1"/>
  <c r="AR19" i="1"/>
  <c r="AR13" i="1" s="1"/>
  <c r="AJ19" i="1"/>
  <c r="AJ13" i="1" s="1"/>
  <c r="AB19" i="1"/>
  <c r="AB13" i="1" s="1"/>
  <c r="T19" i="1"/>
  <c r="EH19" i="1"/>
  <c r="EH13" i="1" s="1"/>
  <c r="DZ19" i="1"/>
  <c r="DZ13" i="1" s="1"/>
  <c r="DR19" i="1"/>
  <c r="DR13" i="1" s="1"/>
  <c r="DH19" i="1"/>
  <c r="DH13" i="1" s="1"/>
  <c r="CZ19" i="1"/>
  <c r="CZ13" i="1" s="1"/>
  <c r="CR19" i="1"/>
  <c r="CR13" i="1" s="1"/>
  <c r="CJ19" i="1"/>
  <c r="CJ13" i="1" s="1"/>
  <c r="CB19" i="1"/>
  <c r="CB13" i="1" s="1"/>
  <c r="BT19" i="1"/>
  <c r="BT13" i="1" s="1"/>
  <c r="BL19" i="1"/>
  <c r="BL13" i="1" s="1"/>
  <c r="BD19" i="1"/>
  <c r="BD13" i="1" s="1"/>
  <c r="AV19" i="1"/>
  <c r="AV13" i="1" s="1"/>
  <c r="AN19" i="1"/>
  <c r="AN13" i="1" s="1"/>
  <c r="AF19" i="1"/>
  <c r="AF13" i="1" s="1"/>
  <c r="X19" i="1"/>
  <c r="X13" i="1" s="1"/>
  <c r="P19" i="1"/>
  <c r="P13" i="1" s="1"/>
  <c r="DJ19" i="1"/>
  <c r="DJ13" i="1" s="1"/>
  <c r="CD19" i="1"/>
  <c r="CD13" i="1" s="1"/>
  <c r="AX19" i="1"/>
  <c r="AX13" i="1" s="1"/>
  <c r="R19" i="1"/>
  <c r="R13" i="1" s="1"/>
  <c r="DB19" i="1"/>
  <c r="DB13" i="1" s="1"/>
  <c r="BV19" i="1"/>
  <c r="BV13" i="1" s="1"/>
  <c r="AP19" i="1"/>
  <c r="AP13" i="1" s="1"/>
  <c r="CT19" i="1"/>
  <c r="CT13" i="1" s="1"/>
  <c r="BN19" i="1"/>
  <c r="BN13" i="1" s="1"/>
  <c r="DT19" i="1"/>
  <c r="DT13" i="1" s="1"/>
  <c r="CL19" i="1"/>
  <c r="CL13" i="1" s="1"/>
  <c r="BF19" i="1"/>
  <c r="BF13" i="1" s="1"/>
  <c r="Z19" i="1"/>
  <c r="Z13" i="1" s="1"/>
  <c r="EB19" i="1"/>
  <c r="EB13" i="1" s="1"/>
  <c r="AH19" i="1"/>
  <c r="AH13" i="1" s="1"/>
  <c r="EJ18" i="1"/>
  <c r="T13" i="1"/>
  <c r="EJ19" i="1" l="1"/>
  <c r="EJ13" i="1" s="1"/>
  <c r="D22" i="1"/>
  <c r="D23" i="1" s="1"/>
  <c r="EF21" i="1"/>
  <c r="EF20" i="1" s="1"/>
  <c r="DX21" i="1"/>
  <c r="DX20" i="1" s="1"/>
  <c r="DP21" i="1"/>
  <c r="DP20" i="1" s="1"/>
  <c r="DF21" i="1"/>
  <c r="DF20" i="1" s="1"/>
  <c r="CX21" i="1"/>
  <c r="CX20" i="1" s="1"/>
  <c r="CP21" i="1"/>
  <c r="CP20" i="1" s="1"/>
  <c r="CH21" i="1"/>
  <c r="CH20" i="1" s="1"/>
  <c r="BZ21" i="1"/>
  <c r="BZ20" i="1" s="1"/>
  <c r="BR21" i="1"/>
  <c r="BR20" i="1" s="1"/>
  <c r="BJ21" i="1"/>
  <c r="BJ20" i="1" s="1"/>
  <c r="BB21" i="1"/>
  <c r="BB20" i="1" s="1"/>
  <c r="AT21" i="1"/>
  <c r="AT20" i="1" s="1"/>
  <c r="AL21" i="1"/>
  <c r="AL20" i="1" s="1"/>
  <c r="AD21" i="1"/>
  <c r="AD20" i="1" s="1"/>
  <c r="V21" i="1"/>
  <c r="V20" i="1" s="1"/>
  <c r="ED21" i="1"/>
  <c r="ED20" i="1" s="1"/>
  <c r="DV21" i="1"/>
  <c r="DV20" i="1" s="1"/>
  <c r="DN21" i="1"/>
  <c r="DN20" i="1" s="1"/>
  <c r="DD21" i="1"/>
  <c r="DD20" i="1" s="1"/>
  <c r="CV21" i="1"/>
  <c r="CV20" i="1" s="1"/>
  <c r="CN21" i="1"/>
  <c r="CN20" i="1" s="1"/>
  <c r="CF21" i="1"/>
  <c r="CF20" i="1" s="1"/>
  <c r="BX21" i="1"/>
  <c r="BX20" i="1" s="1"/>
  <c r="BP21" i="1"/>
  <c r="BP20" i="1" s="1"/>
  <c r="BH21" i="1"/>
  <c r="BH20" i="1" s="1"/>
  <c r="AZ21" i="1"/>
  <c r="AZ20" i="1" s="1"/>
  <c r="AR21" i="1"/>
  <c r="AR20" i="1" s="1"/>
  <c r="AJ21" i="1"/>
  <c r="AJ20" i="1" s="1"/>
  <c r="AB21" i="1"/>
  <c r="AB20" i="1" s="1"/>
  <c r="T21" i="1"/>
  <c r="EH21" i="1"/>
  <c r="EH20" i="1" s="1"/>
  <c r="DZ21" i="1"/>
  <c r="DZ20" i="1" s="1"/>
  <c r="DR21" i="1"/>
  <c r="DR20" i="1" s="1"/>
  <c r="DH21" i="1"/>
  <c r="DH20" i="1" s="1"/>
  <c r="CZ21" i="1"/>
  <c r="CZ20" i="1" s="1"/>
  <c r="CR21" i="1"/>
  <c r="CR20" i="1" s="1"/>
  <c r="CJ21" i="1"/>
  <c r="CJ20" i="1" s="1"/>
  <c r="CB21" i="1"/>
  <c r="CB20" i="1" s="1"/>
  <c r="BT21" i="1"/>
  <c r="BT20" i="1" s="1"/>
  <c r="BL21" i="1"/>
  <c r="BL20" i="1" s="1"/>
  <c r="BD21" i="1"/>
  <c r="BD20" i="1" s="1"/>
  <c r="AV21" i="1"/>
  <c r="AV20" i="1" s="1"/>
  <c r="AN21" i="1"/>
  <c r="AN20" i="1" s="1"/>
  <c r="AF21" i="1"/>
  <c r="AF20" i="1" s="1"/>
  <c r="X21" i="1"/>
  <c r="X20" i="1" s="1"/>
  <c r="P21" i="1"/>
  <c r="P20" i="1" s="1"/>
  <c r="EB21" i="1"/>
  <c r="EB20" i="1" s="1"/>
  <c r="CT21" i="1"/>
  <c r="CT20" i="1" s="1"/>
  <c r="BN21" i="1"/>
  <c r="BN20" i="1" s="1"/>
  <c r="AH21" i="1"/>
  <c r="AH20" i="1" s="1"/>
  <c r="DT21" i="1"/>
  <c r="DT20" i="1" s="1"/>
  <c r="CL21" i="1"/>
  <c r="CL20" i="1" s="1"/>
  <c r="BF21" i="1"/>
  <c r="BF20" i="1" s="1"/>
  <c r="Z21" i="1"/>
  <c r="Z20" i="1" s="1"/>
  <c r="DJ21" i="1"/>
  <c r="DJ20" i="1" s="1"/>
  <c r="AX21" i="1"/>
  <c r="AX20" i="1" s="1"/>
  <c r="DB21" i="1"/>
  <c r="DB20" i="1" s="1"/>
  <c r="BV21" i="1"/>
  <c r="BV20" i="1" s="1"/>
  <c r="AP21" i="1"/>
  <c r="AP20" i="1" s="1"/>
  <c r="CD21" i="1"/>
  <c r="CD20" i="1" s="1"/>
  <c r="R21" i="1"/>
  <c r="R20" i="1" s="1"/>
  <c r="D24" i="1" l="1"/>
  <c r="D25" i="1" s="1"/>
  <c r="EF23" i="1"/>
  <c r="EF22" i="1" s="1"/>
  <c r="DX23" i="1"/>
  <c r="DX22" i="1" s="1"/>
  <c r="DR23" i="1"/>
  <c r="DR22" i="1" s="1"/>
  <c r="DB23" i="1"/>
  <c r="DB22" i="1" s="1"/>
  <c r="CT23" i="1"/>
  <c r="CT22" i="1" s="1"/>
  <c r="CL23" i="1"/>
  <c r="CL22" i="1" s="1"/>
  <c r="CD23" i="1"/>
  <c r="CD22" i="1" s="1"/>
  <c r="BV23" i="1"/>
  <c r="BV22" i="1" s="1"/>
  <c r="BN23" i="1"/>
  <c r="BN22" i="1" s="1"/>
  <c r="BF23" i="1"/>
  <c r="BF22" i="1" s="1"/>
  <c r="AX23" i="1"/>
  <c r="AX22" i="1" s="1"/>
  <c r="AP23" i="1"/>
  <c r="AP22" i="1" s="1"/>
  <c r="AH23" i="1"/>
  <c r="AH22" i="1" s="1"/>
  <c r="AB23" i="1"/>
  <c r="AB22" i="1" s="1"/>
  <c r="T23" i="1"/>
  <c r="ED23" i="1"/>
  <c r="ED22" i="1" s="1"/>
  <c r="DP23" i="1"/>
  <c r="DP22" i="1" s="1"/>
  <c r="CZ23" i="1"/>
  <c r="CZ22" i="1" s="1"/>
  <c r="CR23" i="1"/>
  <c r="CR22" i="1" s="1"/>
  <c r="CJ23" i="1"/>
  <c r="CJ22" i="1" s="1"/>
  <c r="CB23" i="1"/>
  <c r="CB22" i="1" s="1"/>
  <c r="BT23" i="1"/>
  <c r="BT22" i="1" s="1"/>
  <c r="BL23" i="1"/>
  <c r="BL22" i="1" s="1"/>
  <c r="BD23" i="1"/>
  <c r="BD22" i="1" s="1"/>
  <c r="AV23" i="1"/>
  <c r="AV22" i="1" s="1"/>
  <c r="AN23" i="1"/>
  <c r="AN22" i="1" s="1"/>
  <c r="Z23" i="1"/>
  <c r="Z22" i="1" s="1"/>
  <c r="R23" i="1"/>
  <c r="R22" i="1" s="1"/>
  <c r="EH23" i="1"/>
  <c r="EH22" i="1" s="1"/>
  <c r="DZ23" i="1"/>
  <c r="DZ22" i="1" s="1"/>
  <c r="DT23" i="1"/>
  <c r="DT22" i="1" s="1"/>
  <c r="DJ23" i="1"/>
  <c r="DJ22" i="1" s="1"/>
  <c r="DD23" i="1"/>
  <c r="DD22" i="1" s="1"/>
  <c r="CV23" i="1"/>
  <c r="CV22" i="1" s="1"/>
  <c r="CN23" i="1"/>
  <c r="CN22" i="1" s="1"/>
  <c r="CF23" i="1"/>
  <c r="CF22" i="1" s="1"/>
  <c r="BX23" i="1"/>
  <c r="BX22" i="1" s="1"/>
  <c r="BP23" i="1"/>
  <c r="BP22" i="1" s="1"/>
  <c r="BH23" i="1"/>
  <c r="BH22" i="1" s="1"/>
  <c r="AZ23" i="1"/>
  <c r="AZ22" i="1" s="1"/>
  <c r="AR23" i="1"/>
  <c r="AR22" i="1" s="1"/>
  <c r="AJ23" i="1"/>
  <c r="AJ22" i="1" s="1"/>
  <c r="AD23" i="1"/>
  <c r="AD22" i="1" s="1"/>
  <c r="V23" i="1"/>
  <c r="V22" i="1" s="1"/>
  <c r="CX23" i="1"/>
  <c r="CX22" i="1" s="1"/>
  <c r="BR23" i="1"/>
  <c r="BR22" i="1" s="1"/>
  <c r="AL23" i="1"/>
  <c r="AL22" i="1" s="1"/>
  <c r="DN23" i="1"/>
  <c r="DN22" i="1" s="1"/>
  <c r="CP23" i="1"/>
  <c r="CP22" i="1" s="1"/>
  <c r="BJ23" i="1"/>
  <c r="BJ22" i="1" s="1"/>
  <c r="CH23" i="1"/>
  <c r="CH22" i="1" s="1"/>
  <c r="X23" i="1"/>
  <c r="X22" i="1" s="1"/>
  <c r="EB23" i="1"/>
  <c r="EB22" i="1" s="1"/>
  <c r="DF23" i="1"/>
  <c r="DF22" i="1" s="1"/>
  <c r="BZ23" i="1"/>
  <c r="BZ22" i="1" s="1"/>
  <c r="AT23" i="1"/>
  <c r="AT22" i="1" s="1"/>
  <c r="P23" i="1"/>
  <c r="P22" i="1" s="1"/>
  <c r="BB23" i="1"/>
  <c r="BB22" i="1" s="1"/>
  <c r="DV23" i="1"/>
  <c r="DV22" i="1" s="1"/>
  <c r="DH23" i="1"/>
  <c r="DH22" i="1" s="1"/>
  <c r="AF23" i="1"/>
  <c r="AF22" i="1" s="1"/>
  <c r="EJ21" i="1"/>
  <c r="EJ20" i="1" s="1"/>
  <c r="T20" i="1"/>
  <c r="EB25" i="1" l="1"/>
  <c r="EB24" i="1" s="1"/>
  <c r="DT25" i="1"/>
  <c r="DT24" i="1" s="1"/>
  <c r="DJ25" i="1"/>
  <c r="DJ24" i="1" s="1"/>
  <c r="DB25" i="1"/>
  <c r="DB24" i="1" s="1"/>
  <c r="CT25" i="1"/>
  <c r="CT24" i="1" s="1"/>
  <c r="CL25" i="1"/>
  <c r="CL24" i="1" s="1"/>
  <c r="CD25" i="1"/>
  <c r="CD24" i="1" s="1"/>
  <c r="BV25" i="1"/>
  <c r="BV24" i="1" s="1"/>
  <c r="BN25" i="1"/>
  <c r="BN24" i="1" s="1"/>
  <c r="BF25" i="1"/>
  <c r="BF24" i="1" s="1"/>
  <c r="AX25" i="1"/>
  <c r="AX24" i="1" s="1"/>
  <c r="AP25" i="1"/>
  <c r="AP24" i="1" s="1"/>
  <c r="AH25" i="1"/>
  <c r="AH24" i="1" s="1"/>
  <c r="Z25" i="1"/>
  <c r="Z24" i="1" s="1"/>
  <c r="R25" i="1"/>
  <c r="R24" i="1" s="1"/>
  <c r="EH25" i="1"/>
  <c r="EH24" i="1" s="1"/>
  <c r="DZ25" i="1"/>
  <c r="DZ24" i="1" s="1"/>
  <c r="DR25" i="1"/>
  <c r="DR24" i="1" s="1"/>
  <c r="DH25" i="1"/>
  <c r="DH24" i="1" s="1"/>
  <c r="CZ25" i="1"/>
  <c r="CZ24" i="1" s="1"/>
  <c r="CR25" i="1"/>
  <c r="CR24" i="1" s="1"/>
  <c r="CJ25" i="1"/>
  <c r="CJ24" i="1" s="1"/>
  <c r="CB25" i="1"/>
  <c r="CB24" i="1" s="1"/>
  <c r="BT25" i="1"/>
  <c r="BT24" i="1" s="1"/>
  <c r="BL25" i="1"/>
  <c r="BL24" i="1" s="1"/>
  <c r="BD25" i="1"/>
  <c r="BD24" i="1" s="1"/>
  <c r="AV25" i="1"/>
  <c r="AV24" i="1" s="1"/>
  <c r="AN25" i="1"/>
  <c r="AN24" i="1" s="1"/>
  <c r="AF25" i="1"/>
  <c r="AF24" i="1" s="1"/>
  <c r="X25" i="1"/>
  <c r="X24" i="1" s="1"/>
  <c r="ED25" i="1"/>
  <c r="ED24" i="1" s="1"/>
  <c r="DV25" i="1"/>
  <c r="DV24" i="1" s="1"/>
  <c r="DN25" i="1"/>
  <c r="DN24" i="1" s="1"/>
  <c r="DD25" i="1"/>
  <c r="DD24" i="1" s="1"/>
  <c r="CV25" i="1"/>
  <c r="CV24" i="1" s="1"/>
  <c r="CN25" i="1"/>
  <c r="CN24" i="1" s="1"/>
  <c r="CF25" i="1"/>
  <c r="CF24" i="1" s="1"/>
  <c r="BX25" i="1"/>
  <c r="BX24" i="1" s="1"/>
  <c r="BP25" i="1"/>
  <c r="BP24" i="1" s="1"/>
  <c r="BH25" i="1"/>
  <c r="BH24" i="1" s="1"/>
  <c r="AZ25" i="1"/>
  <c r="AZ24" i="1" s="1"/>
  <c r="AR25" i="1"/>
  <c r="AR24" i="1" s="1"/>
  <c r="AJ25" i="1"/>
  <c r="AJ24" i="1" s="1"/>
  <c r="AB25" i="1"/>
  <c r="AB24" i="1" s="1"/>
  <c r="T25" i="1"/>
  <c r="DP25" i="1"/>
  <c r="DP24" i="1" s="1"/>
  <c r="CH25" i="1"/>
  <c r="CH24" i="1" s="1"/>
  <c r="BB25" i="1"/>
  <c r="BB24" i="1" s="1"/>
  <c r="V25" i="1"/>
  <c r="V24" i="1" s="1"/>
  <c r="BR25" i="1"/>
  <c r="BR24" i="1" s="1"/>
  <c r="D26" i="1"/>
  <c r="D27" i="1" s="1"/>
  <c r="DF25" i="1"/>
  <c r="DF24" i="1" s="1"/>
  <c r="BZ25" i="1"/>
  <c r="BZ24" i="1" s="1"/>
  <c r="AT25" i="1"/>
  <c r="AT24" i="1" s="1"/>
  <c r="CX25" i="1"/>
  <c r="CX24" i="1" s="1"/>
  <c r="DX25" i="1"/>
  <c r="DX24" i="1" s="1"/>
  <c r="CP25" i="1"/>
  <c r="CP24" i="1" s="1"/>
  <c r="BJ25" i="1"/>
  <c r="BJ24" i="1" s="1"/>
  <c r="AD25" i="1"/>
  <c r="AD24" i="1" s="1"/>
  <c r="EF25" i="1"/>
  <c r="EF24" i="1" s="1"/>
  <c r="AL25" i="1"/>
  <c r="AL24" i="1" s="1"/>
  <c r="P25" i="1"/>
  <c r="P24" i="1" s="1"/>
  <c r="EJ23" i="1"/>
  <c r="EJ22" i="1" s="1"/>
  <c r="T22" i="1"/>
  <c r="ED27" i="1" l="1"/>
  <c r="ED26" i="1" s="1"/>
  <c r="DV27" i="1"/>
  <c r="DV26" i="1" s="1"/>
  <c r="DP27" i="1"/>
  <c r="DP26" i="1" s="1"/>
  <c r="CZ27" i="1"/>
  <c r="CZ26" i="1" s="1"/>
  <c r="CR27" i="1"/>
  <c r="CR26" i="1" s="1"/>
  <c r="CJ27" i="1"/>
  <c r="CJ26" i="1" s="1"/>
  <c r="CB27" i="1"/>
  <c r="CB26" i="1" s="1"/>
  <c r="BT27" i="1"/>
  <c r="BT26" i="1" s="1"/>
  <c r="BL27" i="1"/>
  <c r="BL26" i="1" s="1"/>
  <c r="BD27" i="1"/>
  <c r="BD26" i="1" s="1"/>
  <c r="AV27" i="1"/>
  <c r="AV26" i="1" s="1"/>
  <c r="AN27" i="1"/>
  <c r="AN26" i="1" s="1"/>
  <c r="AF27" i="1"/>
  <c r="AF26" i="1" s="1"/>
  <c r="X27" i="1"/>
  <c r="X26" i="1" s="1"/>
  <c r="P27" i="1"/>
  <c r="P26" i="1" s="1"/>
  <c r="EB27" i="1"/>
  <c r="EB26" i="1" s="1"/>
  <c r="DN27" i="1"/>
  <c r="DN26" i="1" s="1"/>
  <c r="DF27" i="1"/>
  <c r="DF26" i="1" s="1"/>
  <c r="CX27" i="1"/>
  <c r="CX26" i="1" s="1"/>
  <c r="CP27" i="1"/>
  <c r="CP26" i="1" s="1"/>
  <c r="CH27" i="1"/>
  <c r="CH26" i="1" s="1"/>
  <c r="BZ27" i="1"/>
  <c r="BZ26" i="1" s="1"/>
  <c r="BR27" i="1"/>
  <c r="BR26" i="1" s="1"/>
  <c r="BJ27" i="1"/>
  <c r="BJ26" i="1" s="1"/>
  <c r="BB27" i="1"/>
  <c r="BB26" i="1" s="1"/>
  <c r="AT27" i="1"/>
  <c r="AT26" i="1" s="1"/>
  <c r="AL27" i="1"/>
  <c r="AL26" i="1" s="1"/>
  <c r="AD27" i="1"/>
  <c r="AD26" i="1" s="1"/>
  <c r="V27" i="1"/>
  <c r="V26" i="1" s="1"/>
  <c r="D28" i="1"/>
  <c r="D29" i="1" s="1"/>
  <c r="EF27" i="1"/>
  <c r="EF26" i="1" s="1"/>
  <c r="DX27" i="1"/>
  <c r="DX26" i="1" s="1"/>
  <c r="DR27" i="1"/>
  <c r="DR26" i="1" s="1"/>
  <c r="DB27" i="1"/>
  <c r="DB26" i="1" s="1"/>
  <c r="CT27" i="1"/>
  <c r="CT26" i="1" s="1"/>
  <c r="CL27" i="1"/>
  <c r="CL26" i="1" s="1"/>
  <c r="CD27" i="1"/>
  <c r="CD26" i="1" s="1"/>
  <c r="BV27" i="1"/>
  <c r="BV26" i="1" s="1"/>
  <c r="BN27" i="1"/>
  <c r="BN26" i="1" s="1"/>
  <c r="BF27" i="1"/>
  <c r="BF26" i="1" s="1"/>
  <c r="AX27" i="1"/>
  <c r="AX26" i="1" s="1"/>
  <c r="AP27" i="1"/>
  <c r="AP26" i="1" s="1"/>
  <c r="AH27" i="1"/>
  <c r="AH26" i="1" s="1"/>
  <c r="Z27" i="1"/>
  <c r="Z26" i="1" s="1"/>
  <c r="R27" i="1"/>
  <c r="R26" i="1" s="1"/>
  <c r="DT27" i="1"/>
  <c r="DT26" i="1" s="1"/>
  <c r="CV27" i="1"/>
  <c r="CV26" i="1" s="1"/>
  <c r="BP27" i="1"/>
  <c r="BP26" i="1" s="1"/>
  <c r="AJ27" i="1"/>
  <c r="AJ26" i="1" s="1"/>
  <c r="DZ27" i="1"/>
  <c r="DZ26" i="1" s="1"/>
  <c r="AZ27" i="1"/>
  <c r="AZ26" i="1" s="1"/>
  <c r="EH27" i="1"/>
  <c r="EH26" i="1" s="1"/>
  <c r="DJ27" i="1"/>
  <c r="DJ26" i="1" s="1"/>
  <c r="CN27" i="1"/>
  <c r="CN26" i="1" s="1"/>
  <c r="BH27" i="1"/>
  <c r="BH26" i="1" s="1"/>
  <c r="AB27" i="1"/>
  <c r="AB26" i="1" s="1"/>
  <c r="CF27" i="1"/>
  <c r="CF26" i="1" s="1"/>
  <c r="DD27" i="1"/>
  <c r="DD26" i="1" s="1"/>
  <c r="BX27" i="1"/>
  <c r="BX26" i="1" s="1"/>
  <c r="AR27" i="1"/>
  <c r="AR26" i="1" s="1"/>
  <c r="T27" i="1"/>
  <c r="DH27" i="1"/>
  <c r="DH26" i="1" s="1"/>
  <c r="EJ25" i="1"/>
  <c r="EJ24" i="1" s="1"/>
  <c r="T24" i="1"/>
  <c r="EB29" i="1" l="1"/>
  <c r="EB28" i="1" s="1"/>
  <c r="DT29" i="1"/>
  <c r="DT28" i="1" s="1"/>
  <c r="DJ29" i="1"/>
  <c r="DJ28" i="1" s="1"/>
  <c r="DB29" i="1"/>
  <c r="DB28" i="1" s="1"/>
  <c r="CT29" i="1"/>
  <c r="CT28" i="1" s="1"/>
  <c r="CL29" i="1"/>
  <c r="CL28" i="1" s="1"/>
  <c r="CD29" i="1"/>
  <c r="CD28" i="1" s="1"/>
  <c r="BV29" i="1"/>
  <c r="BV28" i="1" s="1"/>
  <c r="BN29" i="1"/>
  <c r="BN28" i="1" s="1"/>
  <c r="BF29" i="1"/>
  <c r="BF28" i="1" s="1"/>
  <c r="AX29" i="1"/>
  <c r="AX28" i="1" s="1"/>
  <c r="AP29" i="1"/>
  <c r="AP28" i="1" s="1"/>
  <c r="AH29" i="1"/>
  <c r="AH28" i="1" s="1"/>
  <c r="T29" i="1"/>
  <c r="EH29" i="1"/>
  <c r="EH28" i="1" s="1"/>
  <c r="DZ29" i="1"/>
  <c r="DZ28" i="1" s="1"/>
  <c r="DR29" i="1"/>
  <c r="DR28" i="1" s="1"/>
  <c r="DH29" i="1"/>
  <c r="DH28" i="1" s="1"/>
  <c r="CZ29" i="1"/>
  <c r="CZ28" i="1" s="1"/>
  <c r="CR29" i="1"/>
  <c r="CR28" i="1" s="1"/>
  <c r="CJ29" i="1"/>
  <c r="CJ28" i="1" s="1"/>
  <c r="CB29" i="1"/>
  <c r="CB28" i="1" s="1"/>
  <c r="BT29" i="1"/>
  <c r="BT28" i="1" s="1"/>
  <c r="BL29" i="1"/>
  <c r="BL28" i="1" s="1"/>
  <c r="BD29" i="1"/>
  <c r="BD28" i="1" s="1"/>
  <c r="AV29" i="1"/>
  <c r="AV28" i="1" s="1"/>
  <c r="AN29" i="1"/>
  <c r="AN28" i="1" s="1"/>
  <c r="AF29" i="1"/>
  <c r="AF28" i="1" s="1"/>
  <c r="Z29" i="1"/>
  <c r="Z28" i="1" s="1"/>
  <c r="R29" i="1"/>
  <c r="R28" i="1" s="1"/>
  <c r="ED29" i="1"/>
  <c r="ED28" i="1" s="1"/>
  <c r="DV29" i="1"/>
  <c r="DV28" i="1" s="1"/>
  <c r="DN29" i="1"/>
  <c r="DN28" i="1" s="1"/>
  <c r="DD29" i="1"/>
  <c r="DD28" i="1" s="1"/>
  <c r="CV29" i="1"/>
  <c r="CV28" i="1" s="1"/>
  <c r="CN29" i="1"/>
  <c r="CN28" i="1" s="1"/>
  <c r="CF29" i="1"/>
  <c r="CF28" i="1" s="1"/>
  <c r="BX29" i="1"/>
  <c r="BX28" i="1" s="1"/>
  <c r="BP29" i="1"/>
  <c r="BP28" i="1" s="1"/>
  <c r="BH29" i="1"/>
  <c r="BH28" i="1" s="1"/>
  <c r="AZ29" i="1"/>
  <c r="AZ28" i="1" s="1"/>
  <c r="AR29" i="1"/>
  <c r="AR28" i="1" s="1"/>
  <c r="AJ29" i="1"/>
  <c r="AJ28" i="1" s="1"/>
  <c r="V29" i="1"/>
  <c r="V28" i="1" s="1"/>
  <c r="D30" i="1"/>
  <c r="D31" i="1" s="1"/>
  <c r="DF29" i="1"/>
  <c r="DF28" i="1" s="1"/>
  <c r="BZ29" i="1"/>
  <c r="BZ28" i="1" s="1"/>
  <c r="AT29" i="1"/>
  <c r="AT28" i="1" s="1"/>
  <c r="X29" i="1"/>
  <c r="X28" i="1" s="1"/>
  <c r="BJ29" i="1"/>
  <c r="BJ28" i="1" s="1"/>
  <c r="EF29" i="1"/>
  <c r="EF28" i="1" s="1"/>
  <c r="CX29" i="1"/>
  <c r="CX28" i="1" s="1"/>
  <c r="BR29" i="1"/>
  <c r="BR28" i="1" s="1"/>
  <c r="AL29" i="1"/>
  <c r="AL28" i="1" s="1"/>
  <c r="P29" i="1"/>
  <c r="P28" i="1" s="1"/>
  <c r="CP29" i="1"/>
  <c r="CP28" i="1" s="1"/>
  <c r="DP29" i="1"/>
  <c r="DP28" i="1" s="1"/>
  <c r="CH29" i="1"/>
  <c r="CH28" i="1" s="1"/>
  <c r="BB29" i="1"/>
  <c r="BB28" i="1" s="1"/>
  <c r="DX29" i="1"/>
  <c r="DX28" i="1" s="1"/>
  <c r="AD29" i="1"/>
  <c r="AD28" i="1" s="1"/>
  <c r="AB29" i="1"/>
  <c r="AB28" i="1" s="1"/>
  <c r="EJ27" i="1"/>
  <c r="EJ26" i="1" s="1"/>
  <c r="T26" i="1"/>
  <c r="T28" i="1" l="1"/>
  <c r="EJ29" i="1"/>
  <c r="EJ28" i="1" s="1"/>
  <c r="EB31" i="1"/>
  <c r="DT31" i="1"/>
  <c r="DJ31" i="1"/>
  <c r="DB31" i="1"/>
  <c r="CT31" i="1"/>
  <c r="CL31" i="1"/>
  <c r="CD31" i="1"/>
  <c r="BV31" i="1"/>
  <c r="BN31" i="1"/>
  <c r="BF31" i="1"/>
  <c r="AX31" i="1"/>
  <c r="AP31" i="1"/>
  <c r="AH31" i="1"/>
  <c r="Z31" i="1"/>
  <c r="R31" i="1"/>
  <c r="EH31" i="1"/>
  <c r="DZ31" i="1"/>
  <c r="DR31" i="1"/>
  <c r="DH31" i="1"/>
  <c r="CZ31" i="1"/>
  <c r="CR31" i="1"/>
  <c r="CJ31" i="1"/>
  <c r="CB31" i="1"/>
  <c r="BT31" i="1"/>
  <c r="BL31" i="1"/>
  <c r="BD31" i="1"/>
  <c r="AV31" i="1"/>
  <c r="AN31" i="1"/>
  <c r="AF31" i="1"/>
  <c r="X31" i="1"/>
  <c r="P31" i="1"/>
  <c r="ED31" i="1"/>
  <c r="DV31" i="1"/>
  <c r="DN31" i="1"/>
  <c r="DD31" i="1"/>
  <c r="CV31" i="1"/>
  <c r="CN31" i="1"/>
  <c r="CF31" i="1"/>
  <c r="BX31" i="1"/>
  <c r="BP31" i="1"/>
  <c r="BH31" i="1"/>
  <c r="AZ31" i="1"/>
  <c r="AR31" i="1"/>
  <c r="AJ31" i="1"/>
  <c r="AB31" i="1"/>
  <c r="T31" i="1"/>
  <c r="DX31" i="1"/>
  <c r="CP31" i="1"/>
  <c r="BJ31" i="1"/>
  <c r="AD31" i="1"/>
  <c r="DF31" i="1"/>
  <c r="D32" i="1"/>
  <c r="DP31" i="1"/>
  <c r="CH31" i="1"/>
  <c r="BB31" i="1"/>
  <c r="V31" i="1"/>
  <c r="AT31" i="1"/>
  <c r="EF31" i="1"/>
  <c r="CX31" i="1"/>
  <c r="BR31" i="1"/>
  <c r="AL31" i="1"/>
  <c r="BZ31" i="1"/>
  <c r="EB32" i="1" l="1"/>
  <c r="DT32" i="1"/>
  <c r="DJ32" i="1"/>
  <c r="DB32" i="1"/>
  <c r="CT32" i="1"/>
  <c r="CL32" i="1"/>
  <c r="CD32" i="1"/>
  <c r="BV32" i="1"/>
  <c r="BN32" i="1"/>
  <c r="BF32" i="1"/>
  <c r="AX32" i="1"/>
  <c r="AP32" i="1"/>
  <c r="AH32" i="1"/>
  <c r="Z32" i="1"/>
  <c r="R32" i="1"/>
  <c r="EH32" i="1"/>
  <c r="DZ32" i="1"/>
  <c r="DR32" i="1"/>
  <c r="DH32" i="1"/>
  <c r="CZ32" i="1"/>
  <c r="CR32" i="1"/>
  <c r="CJ32" i="1"/>
  <c r="CB32" i="1"/>
  <c r="BT32" i="1"/>
  <c r="BL32" i="1"/>
  <c r="BD32" i="1"/>
  <c r="AV32" i="1"/>
  <c r="AN32" i="1"/>
  <c r="AF32" i="1"/>
  <c r="X32" i="1"/>
  <c r="P32" i="1"/>
  <c r="ED32" i="1"/>
  <c r="DV32" i="1"/>
  <c r="DN32" i="1"/>
  <c r="DD32" i="1"/>
  <c r="CV32" i="1"/>
  <c r="CN32" i="1"/>
  <c r="CF32" i="1"/>
  <c r="BX32" i="1"/>
  <c r="BP32" i="1"/>
  <c r="BH32" i="1"/>
  <c r="AZ32" i="1"/>
  <c r="AR32" i="1"/>
  <c r="AJ32" i="1"/>
  <c r="AB32" i="1"/>
  <c r="T32" i="1"/>
  <c r="D33" i="1"/>
  <c r="DP32" i="1"/>
  <c r="CH32" i="1"/>
  <c r="BB32" i="1"/>
  <c r="V32" i="1"/>
  <c r="EF32" i="1"/>
  <c r="AL32" i="1"/>
  <c r="DF32" i="1"/>
  <c r="BZ32" i="1"/>
  <c r="AT32" i="1"/>
  <c r="CX32" i="1"/>
  <c r="DX32" i="1"/>
  <c r="CP32" i="1"/>
  <c r="BJ32" i="1"/>
  <c r="AD32" i="1"/>
  <c r="BR32" i="1"/>
  <c r="EJ31" i="1"/>
  <c r="EB33" i="1" l="1"/>
  <c r="EB30" i="1" s="1"/>
  <c r="DT33" i="1"/>
  <c r="DT30" i="1" s="1"/>
  <c r="DJ33" i="1"/>
  <c r="DJ30" i="1" s="1"/>
  <c r="DB33" i="1"/>
  <c r="DB30" i="1" s="1"/>
  <c r="CT33" i="1"/>
  <c r="CT30" i="1" s="1"/>
  <c r="CL33" i="1"/>
  <c r="CL30" i="1" s="1"/>
  <c r="CD33" i="1"/>
  <c r="CD30" i="1" s="1"/>
  <c r="BV33" i="1"/>
  <c r="BV30" i="1" s="1"/>
  <c r="BN33" i="1"/>
  <c r="BN30" i="1" s="1"/>
  <c r="BF33" i="1"/>
  <c r="BF30" i="1" s="1"/>
  <c r="AX33" i="1"/>
  <c r="AX30" i="1" s="1"/>
  <c r="AP33" i="1"/>
  <c r="AP30" i="1" s="1"/>
  <c r="AH33" i="1"/>
  <c r="AH30" i="1" s="1"/>
  <c r="Z33" i="1"/>
  <c r="Z30" i="1" s="1"/>
  <c r="R33" i="1"/>
  <c r="R30" i="1" s="1"/>
  <c r="EH33" i="1"/>
  <c r="EH30" i="1" s="1"/>
  <c r="DZ33" i="1"/>
  <c r="DZ30" i="1" s="1"/>
  <c r="DR33" i="1"/>
  <c r="DR30" i="1" s="1"/>
  <c r="DH33" i="1"/>
  <c r="DH30" i="1" s="1"/>
  <c r="CZ33" i="1"/>
  <c r="CZ30" i="1" s="1"/>
  <c r="CR33" i="1"/>
  <c r="CR30" i="1" s="1"/>
  <c r="CJ33" i="1"/>
  <c r="CJ30" i="1" s="1"/>
  <c r="CB33" i="1"/>
  <c r="CB30" i="1" s="1"/>
  <c r="BT33" i="1"/>
  <c r="BT30" i="1" s="1"/>
  <c r="BL33" i="1"/>
  <c r="BL30" i="1" s="1"/>
  <c r="BD33" i="1"/>
  <c r="BD30" i="1" s="1"/>
  <c r="AV33" i="1"/>
  <c r="AV30" i="1" s="1"/>
  <c r="AN33" i="1"/>
  <c r="AN30" i="1" s="1"/>
  <c r="AF33" i="1"/>
  <c r="AF30" i="1" s="1"/>
  <c r="X33" i="1"/>
  <c r="X30" i="1" s="1"/>
  <c r="P33" i="1"/>
  <c r="P30" i="1" s="1"/>
  <c r="ED33" i="1"/>
  <c r="ED30" i="1" s="1"/>
  <c r="DV33" i="1"/>
  <c r="DV30" i="1" s="1"/>
  <c r="DN33" i="1"/>
  <c r="DN30" i="1" s="1"/>
  <c r="DD33" i="1"/>
  <c r="DD30" i="1" s="1"/>
  <c r="CV33" i="1"/>
  <c r="CV30" i="1" s="1"/>
  <c r="CN33" i="1"/>
  <c r="CN30" i="1" s="1"/>
  <c r="CF33" i="1"/>
  <c r="CF30" i="1" s="1"/>
  <c r="BX33" i="1"/>
  <c r="BX30" i="1" s="1"/>
  <c r="BP33" i="1"/>
  <c r="BP30" i="1" s="1"/>
  <c r="BH33" i="1"/>
  <c r="BH30" i="1" s="1"/>
  <c r="AZ33" i="1"/>
  <c r="AZ30" i="1" s="1"/>
  <c r="AR33" i="1"/>
  <c r="AR30" i="1" s="1"/>
  <c r="AJ33" i="1"/>
  <c r="AJ30" i="1" s="1"/>
  <c r="AB33" i="1"/>
  <c r="AB30" i="1" s="1"/>
  <c r="T33" i="1"/>
  <c r="DF33" i="1"/>
  <c r="DF30" i="1" s="1"/>
  <c r="BZ33" i="1"/>
  <c r="BZ30" i="1" s="1"/>
  <c r="AT33" i="1"/>
  <c r="AT30" i="1" s="1"/>
  <c r="CP33" i="1"/>
  <c r="CP30" i="1" s="1"/>
  <c r="EF33" i="1"/>
  <c r="EF30" i="1" s="1"/>
  <c r="CX33" i="1"/>
  <c r="CX30" i="1" s="1"/>
  <c r="BR33" i="1"/>
  <c r="BR30" i="1" s="1"/>
  <c r="AL33" i="1"/>
  <c r="AL30" i="1" s="1"/>
  <c r="BJ33" i="1"/>
  <c r="BJ30" i="1" s="1"/>
  <c r="D34" i="1"/>
  <c r="D35" i="1" s="1"/>
  <c r="DP33" i="1"/>
  <c r="DP30" i="1" s="1"/>
  <c r="CH33" i="1"/>
  <c r="CH30" i="1" s="1"/>
  <c r="BB33" i="1"/>
  <c r="BB30" i="1" s="1"/>
  <c r="V33" i="1"/>
  <c r="V30" i="1" s="1"/>
  <c r="DX33" i="1"/>
  <c r="DX30" i="1" s="1"/>
  <c r="AD33" i="1"/>
  <c r="AD30" i="1" s="1"/>
  <c r="EJ32" i="1"/>
  <c r="EJ33" i="1" l="1"/>
  <c r="EJ30" i="1" s="1"/>
  <c r="T30" i="1"/>
  <c r="EH35" i="1"/>
  <c r="DZ35" i="1"/>
  <c r="DR35" i="1"/>
  <c r="DH35" i="1"/>
  <c r="CZ35" i="1"/>
  <c r="CR35" i="1"/>
  <c r="CJ35" i="1"/>
  <c r="CB35" i="1"/>
  <c r="BT35" i="1"/>
  <c r="BL35" i="1"/>
  <c r="BD35" i="1"/>
  <c r="AV35" i="1"/>
  <c r="AN35" i="1"/>
  <c r="AF35" i="1"/>
  <c r="Z35" i="1"/>
  <c r="R35" i="1"/>
  <c r="D36" i="1"/>
  <c r="EF35" i="1"/>
  <c r="DX35" i="1"/>
  <c r="DP35" i="1"/>
  <c r="DF35" i="1"/>
  <c r="CX35" i="1"/>
  <c r="CP35" i="1"/>
  <c r="CH35" i="1"/>
  <c r="BZ35" i="1"/>
  <c r="BR35" i="1"/>
  <c r="BJ35" i="1"/>
  <c r="BB35" i="1"/>
  <c r="AT35" i="1"/>
  <c r="AL35" i="1"/>
  <c r="AD35" i="1"/>
  <c r="X35" i="1"/>
  <c r="P35" i="1"/>
  <c r="EB35" i="1"/>
  <c r="DT35" i="1"/>
  <c r="DJ35" i="1"/>
  <c r="DB35" i="1"/>
  <c r="CT35" i="1"/>
  <c r="CL35" i="1"/>
  <c r="CD35" i="1"/>
  <c r="BV35" i="1"/>
  <c r="BN35" i="1"/>
  <c r="BF35" i="1"/>
  <c r="AX35" i="1"/>
  <c r="AP35" i="1"/>
  <c r="AH35" i="1"/>
  <c r="T35" i="1"/>
  <c r="DD35" i="1"/>
  <c r="BX35" i="1"/>
  <c r="AR35" i="1"/>
  <c r="V35" i="1"/>
  <c r="CN35" i="1"/>
  <c r="AB35" i="1"/>
  <c r="ED35" i="1"/>
  <c r="CV35" i="1"/>
  <c r="BP35" i="1"/>
  <c r="AJ35" i="1"/>
  <c r="DV35" i="1"/>
  <c r="BH35" i="1"/>
  <c r="DN35" i="1"/>
  <c r="CF35" i="1"/>
  <c r="AZ35" i="1"/>
  <c r="EH36" i="1" l="1"/>
  <c r="DZ36" i="1"/>
  <c r="DZ34" i="1" s="1"/>
  <c r="DR36" i="1"/>
  <c r="DR34" i="1" s="1"/>
  <c r="DH36" i="1"/>
  <c r="DH34" i="1" s="1"/>
  <c r="CZ36" i="1"/>
  <c r="CR36" i="1"/>
  <c r="CR34" i="1" s="1"/>
  <c r="CJ36" i="1"/>
  <c r="CJ34" i="1" s="1"/>
  <c r="CB36" i="1"/>
  <c r="CB34" i="1" s="1"/>
  <c r="BT36" i="1"/>
  <c r="BT34" i="1" s="1"/>
  <c r="BL36" i="1"/>
  <c r="BL34" i="1" s="1"/>
  <c r="BD36" i="1"/>
  <c r="BD34" i="1" s="1"/>
  <c r="AV36" i="1"/>
  <c r="AV34" i="1" s="1"/>
  <c r="AN36" i="1"/>
  <c r="AN34" i="1" s="1"/>
  <c r="AF36" i="1"/>
  <c r="AF34" i="1" s="1"/>
  <c r="X36" i="1"/>
  <c r="X34" i="1" s="1"/>
  <c r="P36" i="1"/>
  <c r="P34" i="1" s="1"/>
  <c r="D37" i="1"/>
  <c r="D38" i="1" s="1"/>
  <c r="EF36" i="1"/>
  <c r="EF34" i="1" s="1"/>
  <c r="DX36" i="1"/>
  <c r="DX34" i="1" s="1"/>
  <c r="DP36" i="1"/>
  <c r="DP34" i="1" s="1"/>
  <c r="DF36" i="1"/>
  <c r="DF34" i="1" s="1"/>
  <c r="CX36" i="1"/>
  <c r="CX34" i="1" s="1"/>
  <c r="CP36" i="1"/>
  <c r="CH36" i="1"/>
  <c r="CH34" i="1" s="1"/>
  <c r="BZ36" i="1"/>
  <c r="BZ34" i="1" s="1"/>
  <c r="BR36" i="1"/>
  <c r="BR34" i="1" s="1"/>
  <c r="BJ36" i="1"/>
  <c r="BJ34" i="1" s="1"/>
  <c r="BB36" i="1"/>
  <c r="BB34" i="1" s="1"/>
  <c r="AT36" i="1"/>
  <c r="AT34" i="1" s="1"/>
  <c r="AL36" i="1"/>
  <c r="AL34" i="1" s="1"/>
  <c r="AD36" i="1"/>
  <c r="AD34" i="1" s="1"/>
  <c r="V36" i="1"/>
  <c r="V34" i="1" s="1"/>
  <c r="EB36" i="1"/>
  <c r="EB34" i="1" s="1"/>
  <c r="DT36" i="1"/>
  <c r="DJ36" i="1"/>
  <c r="DJ34" i="1" s="1"/>
  <c r="DB36" i="1"/>
  <c r="DB34" i="1" s="1"/>
  <c r="CT36" i="1"/>
  <c r="CT34" i="1" s="1"/>
  <c r="CL36" i="1"/>
  <c r="CL34" i="1" s="1"/>
  <c r="CD36" i="1"/>
  <c r="CD34" i="1" s="1"/>
  <c r="BV36" i="1"/>
  <c r="BV34" i="1" s="1"/>
  <c r="BN36" i="1"/>
  <c r="BN34" i="1" s="1"/>
  <c r="BF36" i="1"/>
  <c r="BF34" i="1" s="1"/>
  <c r="AX36" i="1"/>
  <c r="AX34" i="1" s="1"/>
  <c r="AP36" i="1"/>
  <c r="AP34" i="1" s="1"/>
  <c r="AH36" i="1"/>
  <c r="AH34" i="1" s="1"/>
  <c r="Z36" i="1"/>
  <c r="Z34" i="1" s="1"/>
  <c r="R36" i="1"/>
  <c r="R34" i="1" s="1"/>
  <c r="DD36" i="1"/>
  <c r="DD34" i="1" s="1"/>
  <c r="BX36" i="1"/>
  <c r="BX34" i="1" s="1"/>
  <c r="AR36" i="1"/>
  <c r="AR34" i="1" s="1"/>
  <c r="DV36" i="1"/>
  <c r="DV34" i="1" s="1"/>
  <c r="AB36" i="1"/>
  <c r="AB34" i="1" s="1"/>
  <c r="ED36" i="1"/>
  <c r="ED34" i="1" s="1"/>
  <c r="CV36" i="1"/>
  <c r="CV34" i="1" s="1"/>
  <c r="BP36" i="1"/>
  <c r="BP34" i="1" s="1"/>
  <c r="AJ36" i="1"/>
  <c r="AJ34" i="1" s="1"/>
  <c r="CN36" i="1"/>
  <c r="BH36" i="1"/>
  <c r="BH34" i="1" s="1"/>
  <c r="DN36" i="1"/>
  <c r="DN34" i="1" s="1"/>
  <c r="CF36" i="1"/>
  <c r="CF34" i="1" s="1"/>
  <c r="AZ36" i="1"/>
  <c r="AZ34" i="1" s="1"/>
  <c r="T36" i="1"/>
  <c r="T34" i="1" s="1"/>
  <c r="CZ34" i="1"/>
  <c r="EH34" i="1"/>
  <c r="EJ35" i="1"/>
  <c r="DT34" i="1"/>
  <c r="CP34" i="1"/>
  <c r="CN34" i="1"/>
  <c r="D39" i="1" l="1"/>
  <c r="D40" i="1" s="1"/>
  <c r="EF38" i="1"/>
  <c r="EF37" i="1" s="1"/>
  <c r="DX38" i="1"/>
  <c r="DX37" i="1" s="1"/>
  <c r="DP38" i="1"/>
  <c r="DP37" i="1" s="1"/>
  <c r="DF38" i="1"/>
  <c r="DF37" i="1" s="1"/>
  <c r="CX38" i="1"/>
  <c r="CX37" i="1" s="1"/>
  <c r="CP38" i="1"/>
  <c r="CP37" i="1" s="1"/>
  <c r="CH38" i="1"/>
  <c r="CH37" i="1" s="1"/>
  <c r="BZ38" i="1"/>
  <c r="BZ37" i="1" s="1"/>
  <c r="BR38" i="1"/>
  <c r="BR37" i="1" s="1"/>
  <c r="BJ38" i="1"/>
  <c r="BJ37" i="1" s="1"/>
  <c r="BB38" i="1"/>
  <c r="BB37" i="1" s="1"/>
  <c r="AT38" i="1"/>
  <c r="AT37" i="1" s="1"/>
  <c r="AL38" i="1"/>
  <c r="AL37" i="1" s="1"/>
  <c r="AD38" i="1"/>
  <c r="AD37" i="1" s="1"/>
  <c r="X38" i="1"/>
  <c r="X37" i="1" s="1"/>
  <c r="P38" i="1"/>
  <c r="P37" i="1" s="1"/>
  <c r="ED38" i="1"/>
  <c r="ED37" i="1" s="1"/>
  <c r="DV38" i="1"/>
  <c r="DV37" i="1" s="1"/>
  <c r="DN38" i="1"/>
  <c r="DN37" i="1" s="1"/>
  <c r="DD38" i="1"/>
  <c r="DD37" i="1" s="1"/>
  <c r="CV38" i="1"/>
  <c r="CV37" i="1" s="1"/>
  <c r="CN38" i="1"/>
  <c r="CN37" i="1" s="1"/>
  <c r="CF38" i="1"/>
  <c r="CF37" i="1" s="1"/>
  <c r="BX38" i="1"/>
  <c r="BX37" i="1" s="1"/>
  <c r="BP38" i="1"/>
  <c r="BP37" i="1" s="1"/>
  <c r="BH38" i="1"/>
  <c r="BH37" i="1" s="1"/>
  <c r="AZ38" i="1"/>
  <c r="AZ37" i="1" s="1"/>
  <c r="AR38" i="1"/>
  <c r="AR37" i="1" s="1"/>
  <c r="AJ38" i="1"/>
  <c r="AJ37" i="1" s="1"/>
  <c r="V38" i="1"/>
  <c r="V37" i="1" s="1"/>
  <c r="EH38" i="1"/>
  <c r="EH37" i="1" s="1"/>
  <c r="DZ38" i="1"/>
  <c r="DZ37" i="1" s="1"/>
  <c r="DR38" i="1"/>
  <c r="DR37" i="1" s="1"/>
  <c r="DH38" i="1"/>
  <c r="DH37" i="1" s="1"/>
  <c r="CZ38" i="1"/>
  <c r="CZ37" i="1" s="1"/>
  <c r="CR38" i="1"/>
  <c r="CR37" i="1" s="1"/>
  <c r="CJ38" i="1"/>
  <c r="CJ37" i="1" s="1"/>
  <c r="CB38" i="1"/>
  <c r="CB37" i="1" s="1"/>
  <c r="BT38" i="1"/>
  <c r="BT37" i="1" s="1"/>
  <c r="BL38" i="1"/>
  <c r="BL37" i="1" s="1"/>
  <c r="BD38" i="1"/>
  <c r="BD37" i="1" s="1"/>
  <c r="AV38" i="1"/>
  <c r="AV37" i="1" s="1"/>
  <c r="AN38" i="1"/>
  <c r="AN37" i="1" s="1"/>
  <c r="AF38" i="1"/>
  <c r="AF37" i="1" s="1"/>
  <c r="Z38" i="1"/>
  <c r="Z37" i="1" s="1"/>
  <c r="R38" i="1"/>
  <c r="R37" i="1" s="1"/>
  <c r="EB38" i="1"/>
  <c r="EB37" i="1" s="1"/>
  <c r="CT38" i="1"/>
  <c r="CT37" i="1" s="1"/>
  <c r="BN38" i="1"/>
  <c r="BN37" i="1" s="1"/>
  <c r="AH38" i="1"/>
  <c r="AH37" i="1" s="1"/>
  <c r="CD38" i="1"/>
  <c r="CD37" i="1" s="1"/>
  <c r="T38" i="1"/>
  <c r="DT38" i="1"/>
  <c r="DT37" i="1" s="1"/>
  <c r="CL38" i="1"/>
  <c r="CL37" i="1" s="1"/>
  <c r="BF38" i="1"/>
  <c r="BF37" i="1" s="1"/>
  <c r="DJ38" i="1"/>
  <c r="DJ37" i="1" s="1"/>
  <c r="AX38" i="1"/>
  <c r="AX37" i="1" s="1"/>
  <c r="DB38" i="1"/>
  <c r="DB37" i="1" s="1"/>
  <c r="BV38" i="1"/>
  <c r="BV37" i="1" s="1"/>
  <c r="AP38" i="1"/>
  <c r="AP37" i="1" s="1"/>
  <c r="AB38" i="1"/>
  <c r="AB37" i="1" s="1"/>
  <c r="EJ36" i="1"/>
  <c r="EJ34" i="1" s="1"/>
  <c r="EJ38" i="1" l="1"/>
  <c r="EJ37" i="1" s="1"/>
  <c r="T37" i="1"/>
  <c r="ED40" i="1"/>
  <c r="DV40" i="1"/>
  <c r="DN40" i="1"/>
  <c r="DD40" i="1"/>
  <c r="CV40" i="1"/>
  <c r="CN40" i="1"/>
  <c r="CF40" i="1"/>
  <c r="BX40" i="1"/>
  <c r="BP40" i="1"/>
  <c r="BH40" i="1"/>
  <c r="AZ40" i="1"/>
  <c r="AR40" i="1"/>
  <c r="AJ40" i="1"/>
  <c r="AB40" i="1"/>
  <c r="V40" i="1"/>
  <c r="EB40" i="1"/>
  <c r="DT40" i="1"/>
  <c r="DJ40" i="1"/>
  <c r="DB40" i="1"/>
  <c r="CT40" i="1"/>
  <c r="CL40" i="1"/>
  <c r="CD40" i="1"/>
  <c r="BV40" i="1"/>
  <c r="BN40" i="1"/>
  <c r="BF40" i="1"/>
  <c r="AX40" i="1"/>
  <c r="AP40" i="1"/>
  <c r="AH40" i="1"/>
  <c r="T40" i="1"/>
  <c r="D41" i="1"/>
  <c r="EF40" i="1"/>
  <c r="DX40" i="1"/>
  <c r="DP40" i="1"/>
  <c r="DF40" i="1"/>
  <c r="CX40" i="1"/>
  <c r="CP40" i="1"/>
  <c r="CH40" i="1"/>
  <c r="BZ40" i="1"/>
  <c r="BR40" i="1"/>
  <c r="BJ40" i="1"/>
  <c r="BB40" i="1"/>
  <c r="AT40" i="1"/>
  <c r="AL40" i="1"/>
  <c r="AD40" i="1"/>
  <c r="X40" i="1"/>
  <c r="P40" i="1"/>
  <c r="EH40" i="1"/>
  <c r="CZ40" i="1"/>
  <c r="BT40" i="1"/>
  <c r="AN40" i="1"/>
  <c r="R40" i="1"/>
  <c r="CJ40" i="1"/>
  <c r="DZ40" i="1"/>
  <c r="CR40" i="1"/>
  <c r="BL40" i="1"/>
  <c r="AF40" i="1"/>
  <c r="BD40" i="1"/>
  <c r="DH40" i="1"/>
  <c r="CB40" i="1"/>
  <c r="AV40" i="1"/>
  <c r="Z40" i="1"/>
  <c r="DR40" i="1"/>
  <c r="EJ40" i="1" l="1"/>
  <c r="EB41" i="1"/>
  <c r="DT41" i="1"/>
  <c r="DT39" i="1" s="1"/>
  <c r="DJ41" i="1"/>
  <c r="DJ39" i="1" s="1"/>
  <c r="DB41" i="1"/>
  <c r="CT41" i="1"/>
  <c r="CT39" i="1" s="1"/>
  <c r="CL41" i="1"/>
  <c r="CL39" i="1" s="1"/>
  <c r="CD41" i="1"/>
  <c r="CD39" i="1" s="1"/>
  <c r="BV41" i="1"/>
  <c r="BV39" i="1" s="1"/>
  <c r="BN41" i="1"/>
  <c r="BN39" i="1" s="1"/>
  <c r="BF41" i="1"/>
  <c r="AX41" i="1"/>
  <c r="AP41" i="1"/>
  <c r="AP39" i="1" s="1"/>
  <c r="AH41" i="1"/>
  <c r="AH39" i="1" s="1"/>
  <c r="T41" i="1"/>
  <c r="T39" i="1" s="1"/>
  <c r="EH41" i="1"/>
  <c r="EH39" i="1" s="1"/>
  <c r="DZ41" i="1"/>
  <c r="DZ39" i="1" s="1"/>
  <c r="DR41" i="1"/>
  <c r="DR39" i="1" s="1"/>
  <c r="DH41" i="1"/>
  <c r="DH39" i="1" s="1"/>
  <c r="CZ41" i="1"/>
  <c r="CZ39" i="1" s="1"/>
  <c r="CR41" i="1"/>
  <c r="CR39" i="1" s="1"/>
  <c r="CJ41" i="1"/>
  <c r="CJ39" i="1" s="1"/>
  <c r="CB41" i="1"/>
  <c r="CB39" i="1" s="1"/>
  <c r="BT41" i="1"/>
  <c r="BT39" i="1" s="1"/>
  <c r="BL41" i="1"/>
  <c r="BL39" i="1" s="1"/>
  <c r="BD41" i="1"/>
  <c r="BD39" i="1" s="1"/>
  <c r="AV41" i="1"/>
  <c r="AV39" i="1" s="1"/>
  <c r="AN41" i="1"/>
  <c r="AN39" i="1" s="1"/>
  <c r="AF41" i="1"/>
  <c r="AF39" i="1" s="1"/>
  <c r="Z41" i="1"/>
  <c r="Z39" i="1" s="1"/>
  <c r="R41" i="1"/>
  <c r="R39" i="1" s="1"/>
  <c r="ED41" i="1"/>
  <c r="ED39" i="1" s="1"/>
  <c r="DV41" i="1"/>
  <c r="DV39" i="1" s="1"/>
  <c r="DN41" i="1"/>
  <c r="DN39" i="1" s="1"/>
  <c r="DD41" i="1"/>
  <c r="DD39" i="1" s="1"/>
  <c r="CV41" i="1"/>
  <c r="CV39" i="1" s="1"/>
  <c r="CN41" i="1"/>
  <c r="CN39" i="1" s="1"/>
  <c r="CF41" i="1"/>
  <c r="CF39" i="1" s="1"/>
  <c r="BX41" i="1"/>
  <c r="BX39" i="1" s="1"/>
  <c r="BP41" i="1"/>
  <c r="BP39" i="1" s="1"/>
  <c r="BH41" i="1"/>
  <c r="BH39" i="1" s="1"/>
  <c r="AZ41" i="1"/>
  <c r="AZ39" i="1" s="1"/>
  <c r="AR41" i="1"/>
  <c r="AR39" i="1" s="1"/>
  <c r="AJ41" i="1"/>
  <c r="AJ39" i="1" s="1"/>
  <c r="AB41" i="1"/>
  <c r="AB39" i="1" s="1"/>
  <c r="V41" i="1"/>
  <c r="DX41" i="1"/>
  <c r="DX39" i="1" s="1"/>
  <c r="CP41" i="1"/>
  <c r="CP39" i="1" s="1"/>
  <c r="BJ41" i="1"/>
  <c r="BJ39" i="1" s="1"/>
  <c r="AD41" i="1"/>
  <c r="AD39" i="1" s="1"/>
  <c r="DP41" i="1"/>
  <c r="DP39" i="1" s="1"/>
  <c r="CH41" i="1"/>
  <c r="CH39" i="1" s="1"/>
  <c r="BB41" i="1"/>
  <c r="BB39" i="1" s="1"/>
  <c r="D42" i="1"/>
  <c r="D44" i="1" s="1"/>
  <c r="BZ41" i="1"/>
  <c r="BZ39" i="1" s="1"/>
  <c r="X41" i="1"/>
  <c r="X39" i="1" s="1"/>
  <c r="EF41" i="1"/>
  <c r="EF39" i="1" s="1"/>
  <c r="CX41" i="1"/>
  <c r="CX39" i="1" s="1"/>
  <c r="BR41" i="1"/>
  <c r="BR39" i="1" s="1"/>
  <c r="AL41" i="1"/>
  <c r="AL39" i="1" s="1"/>
  <c r="P41" i="1"/>
  <c r="P39" i="1" s="1"/>
  <c r="DF41" i="1"/>
  <c r="DF39" i="1" s="1"/>
  <c r="AT41" i="1"/>
  <c r="AT39" i="1" s="1"/>
  <c r="AX39" i="1"/>
  <c r="BF39" i="1"/>
  <c r="EB39" i="1"/>
  <c r="DB39" i="1"/>
  <c r="V39" i="1"/>
  <c r="EJ41" i="1" l="1"/>
  <c r="EH44" i="1"/>
  <c r="DZ44" i="1"/>
  <c r="DR44" i="1"/>
  <c r="DH44" i="1"/>
  <c r="CZ44" i="1"/>
  <c r="CR44" i="1"/>
  <c r="CJ44" i="1"/>
  <c r="CB44" i="1"/>
  <c r="BT44" i="1"/>
  <c r="BL44" i="1"/>
  <c r="BD44" i="1"/>
  <c r="AV44" i="1"/>
  <c r="AN44" i="1"/>
  <c r="AF44" i="1"/>
  <c r="X44" i="1"/>
  <c r="P44" i="1"/>
  <c r="D45" i="1"/>
  <c r="EF44" i="1"/>
  <c r="DX44" i="1"/>
  <c r="DP44" i="1"/>
  <c r="DF44" i="1"/>
  <c r="CX44" i="1"/>
  <c r="CP44" i="1"/>
  <c r="CH44" i="1"/>
  <c r="BZ44" i="1"/>
  <c r="BR44" i="1"/>
  <c r="BJ44" i="1"/>
  <c r="BB44" i="1"/>
  <c r="AT44" i="1"/>
  <c r="AL44" i="1"/>
  <c r="AD44" i="1"/>
  <c r="V44" i="1"/>
  <c r="EB44" i="1"/>
  <c r="DT44" i="1"/>
  <c r="DJ44" i="1"/>
  <c r="DB44" i="1"/>
  <c r="CT44" i="1"/>
  <c r="CL44" i="1"/>
  <c r="CD44" i="1"/>
  <c r="BV44" i="1"/>
  <c r="BN44" i="1"/>
  <c r="BF44" i="1"/>
  <c r="AX44" i="1"/>
  <c r="AP44" i="1"/>
  <c r="AH44" i="1"/>
  <c r="Z44" i="1"/>
  <c r="R44" i="1"/>
  <c r="ED44" i="1"/>
  <c r="CV44" i="1"/>
  <c r="BP44" i="1"/>
  <c r="AJ44" i="1"/>
  <c r="DV44" i="1"/>
  <c r="CN44" i="1"/>
  <c r="BH44" i="1"/>
  <c r="AB44" i="1"/>
  <c r="DN44" i="1"/>
  <c r="CF44" i="1"/>
  <c r="AZ44" i="1"/>
  <c r="T44" i="1"/>
  <c r="DD44" i="1"/>
  <c r="BX44" i="1"/>
  <c r="AR44" i="1"/>
  <c r="EJ39" i="1"/>
  <c r="EH45" i="1" l="1"/>
  <c r="DZ45" i="1"/>
  <c r="DR45" i="1"/>
  <c r="DH45" i="1"/>
  <c r="CZ45" i="1"/>
  <c r="CR45" i="1"/>
  <c r="CJ45" i="1"/>
  <c r="CB45" i="1"/>
  <c r="BT45" i="1"/>
  <c r="BL45" i="1"/>
  <c r="BD45" i="1"/>
  <c r="AV45" i="1"/>
  <c r="AN45" i="1"/>
  <c r="AF45" i="1"/>
  <c r="X45" i="1"/>
  <c r="P45" i="1"/>
  <c r="EF45" i="1"/>
  <c r="DX45" i="1"/>
  <c r="DP45" i="1"/>
  <c r="DF45" i="1"/>
  <c r="CX45" i="1"/>
  <c r="CP45" i="1"/>
  <c r="CH45" i="1"/>
  <c r="BZ45" i="1"/>
  <c r="BR45" i="1"/>
  <c r="BJ45" i="1"/>
  <c r="BB45" i="1"/>
  <c r="AT45" i="1"/>
  <c r="AL45" i="1"/>
  <c r="AD45" i="1"/>
  <c r="V45" i="1"/>
  <c r="EB45" i="1"/>
  <c r="DT45" i="1"/>
  <c r="DJ45" i="1"/>
  <c r="DB45" i="1"/>
  <c r="CT45" i="1"/>
  <c r="CL45" i="1"/>
  <c r="CD45" i="1"/>
  <c r="BV45" i="1"/>
  <c r="BN45" i="1"/>
  <c r="BF45" i="1"/>
  <c r="AX45" i="1"/>
  <c r="AP45" i="1"/>
  <c r="AH45" i="1"/>
  <c r="Z45" i="1"/>
  <c r="R45" i="1"/>
  <c r="DV45" i="1"/>
  <c r="CN45" i="1"/>
  <c r="BH45" i="1"/>
  <c r="AB45" i="1"/>
  <c r="D47" i="1"/>
  <c r="DN45" i="1"/>
  <c r="CF45" i="1"/>
  <c r="AZ45" i="1"/>
  <c r="T45" i="1"/>
  <c r="DD45" i="1"/>
  <c r="AR45" i="1"/>
  <c r="ED45" i="1"/>
  <c r="CV45" i="1"/>
  <c r="BP45" i="1"/>
  <c r="AJ45" i="1"/>
  <c r="BX45" i="1"/>
  <c r="EJ44" i="1"/>
  <c r="EJ45" i="1" l="1"/>
  <c r="ED47" i="1"/>
  <c r="DP47" i="1"/>
  <c r="CZ47" i="1"/>
  <c r="CR47" i="1"/>
  <c r="CJ47" i="1"/>
  <c r="CB47" i="1"/>
  <c r="BT47" i="1"/>
  <c r="BL47" i="1"/>
  <c r="BD47" i="1"/>
  <c r="AV47" i="1"/>
  <c r="AN47" i="1"/>
  <c r="Z47" i="1"/>
  <c r="R47" i="1"/>
  <c r="EB47" i="1"/>
  <c r="DN47" i="1"/>
  <c r="DF47" i="1"/>
  <c r="CX47" i="1"/>
  <c r="CP47" i="1"/>
  <c r="CH47" i="1"/>
  <c r="BZ47" i="1"/>
  <c r="BR47" i="1"/>
  <c r="BJ47" i="1"/>
  <c r="BB47" i="1"/>
  <c r="AT47" i="1"/>
  <c r="AL47" i="1"/>
  <c r="X47" i="1"/>
  <c r="P47" i="1"/>
  <c r="D48" i="1"/>
  <c r="EF47" i="1"/>
  <c r="DX47" i="1"/>
  <c r="DR47" i="1"/>
  <c r="DB47" i="1"/>
  <c r="CT47" i="1"/>
  <c r="CL47" i="1"/>
  <c r="CD47" i="1"/>
  <c r="BV47" i="1"/>
  <c r="BN47" i="1"/>
  <c r="BF47" i="1"/>
  <c r="AX47" i="1"/>
  <c r="AP47" i="1"/>
  <c r="AH47" i="1"/>
  <c r="AB47" i="1"/>
  <c r="T47" i="1"/>
  <c r="DZ47" i="1"/>
  <c r="CF47" i="1"/>
  <c r="AZ47" i="1"/>
  <c r="AD47" i="1"/>
  <c r="BP47" i="1"/>
  <c r="DD47" i="1"/>
  <c r="BX47" i="1"/>
  <c r="AR47" i="1"/>
  <c r="V47" i="1"/>
  <c r="CV47" i="1"/>
  <c r="AJ47" i="1"/>
  <c r="EH47" i="1"/>
  <c r="DJ47" i="1"/>
  <c r="CN47" i="1"/>
  <c r="BH47" i="1"/>
  <c r="DT47" i="1"/>
  <c r="DH47" i="1"/>
  <c r="AF47" i="1"/>
  <c r="DV47" i="1"/>
  <c r="EJ47" i="1" l="1"/>
  <c r="ED48" i="1"/>
  <c r="DV48" i="1"/>
  <c r="DN48" i="1"/>
  <c r="DD48" i="1"/>
  <c r="CV48" i="1"/>
  <c r="CN48" i="1"/>
  <c r="CF48" i="1"/>
  <c r="BX48" i="1"/>
  <c r="BP48" i="1"/>
  <c r="BH48" i="1"/>
  <c r="AZ48" i="1"/>
  <c r="AR48" i="1"/>
  <c r="AJ48" i="1"/>
  <c r="AB48" i="1"/>
  <c r="T48" i="1"/>
  <c r="EB48" i="1"/>
  <c r="DT48" i="1"/>
  <c r="DJ48" i="1"/>
  <c r="DB48" i="1"/>
  <c r="CT48" i="1"/>
  <c r="CL48" i="1"/>
  <c r="CD48" i="1"/>
  <c r="BV48" i="1"/>
  <c r="BN48" i="1"/>
  <c r="BF48" i="1"/>
  <c r="AX48" i="1"/>
  <c r="AP48" i="1"/>
  <c r="AH48" i="1"/>
  <c r="Z48" i="1"/>
  <c r="R48" i="1"/>
  <c r="D49" i="1"/>
  <c r="EF48" i="1"/>
  <c r="DX48" i="1"/>
  <c r="DP48" i="1"/>
  <c r="DF48" i="1"/>
  <c r="CX48" i="1"/>
  <c r="CP48" i="1"/>
  <c r="CH48" i="1"/>
  <c r="BZ48" i="1"/>
  <c r="BR48" i="1"/>
  <c r="BJ48" i="1"/>
  <c r="BB48" i="1"/>
  <c r="AT48" i="1"/>
  <c r="AL48" i="1"/>
  <c r="AD48" i="1"/>
  <c r="V48" i="1"/>
  <c r="DZ48" i="1"/>
  <c r="CR48" i="1"/>
  <c r="BL48" i="1"/>
  <c r="AF48" i="1"/>
  <c r="CB48" i="1"/>
  <c r="P48" i="1"/>
  <c r="DR48" i="1"/>
  <c r="CJ48" i="1"/>
  <c r="BD48" i="1"/>
  <c r="X48" i="1"/>
  <c r="DH48" i="1"/>
  <c r="AV48" i="1"/>
  <c r="EH48" i="1"/>
  <c r="CZ48" i="1"/>
  <c r="BT48" i="1"/>
  <c r="AN48" i="1"/>
  <c r="EJ48" i="1" l="1"/>
  <c r="EB49" i="1"/>
  <c r="DT49" i="1"/>
  <c r="DJ49" i="1"/>
  <c r="DB49" i="1"/>
  <c r="CT49" i="1"/>
  <c r="CL49" i="1"/>
  <c r="CD49" i="1"/>
  <c r="BV49" i="1"/>
  <c r="BN49" i="1"/>
  <c r="BF49" i="1"/>
  <c r="AX49" i="1"/>
  <c r="AP49" i="1"/>
  <c r="AH49" i="1"/>
  <c r="T49" i="1"/>
  <c r="EH49" i="1"/>
  <c r="DZ49" i="1"/>
  <c r="DR49" i="1"/>
  <c r="DH49" i="1"/>
  <c r="CZ49" i="1"/>
  <c r="CR49" i="1"/>
  <c r="CJ49" i="1"/>
  <c r="CB49" i="1"/>
  <c r="BT49" i="1"/>
  <c r="BL49" i="1"/>
  <c r="BD49" i="1"/>
  <c r="AV49" i="1"/>
  <c r="AN49" i="1"/>
  <c r="AF49" i="1"/>
  <c r="Z49" i="1"/>
  <c r="R49" i="1"/>
  <c r="ED49" i="1"/>
  <c r="DV49" i="1"/>
  <c r="DN49" i="1"/>
  <c r="DD49" i="1"/>
  <c r="CV49" i="1"/>
  <c r="CN49" i="1"/>
  <c r="CF49" i="1"/>
  <c r="BX49" i="1"/>
  <c r="BP49" i="1"/>
  <c r="BH49" i="1"/>
  <c r="AZ49" i="1"/>
  <c r="AR49" i="1"/>
  <c r="AJ49" i="1"/>
  <c r="AB49" i="1"/>
  <c r="V49" i="1"/>
  <c r="D50" i="1"/>
  <c r="DF49" i="1"/>
  <c r="BZ49" i="1"/>
  <c r="AT49" i="1"/>
  <c r="X49" i="1"/>
  <c r="DX49" i="1"/>
  <c r="BJ49" i="1"/>
  <c r="EF49" i="1"/>
  <c r="CX49" i="1"/>
  <c r="BR49" i="1"/>
  <c r="AL49" i="1"/>
  <c r="P49" i="1"/>
  <c r="CP49" i="1"/>
  <c r="AD49" i="1"/>
  <c r="DP49" i="1"/>
  <c r="CH49" i="1"/>
  <c r="BB49" i="1"/>
  <c r="EB50" i="1" l="1"/>
  <c r="DT50" i="1"/>
  <c r="DJ50" i="1"/>
  <c r="DB50" i="1"/>
  <c r="CT50" i="1"/>
  <c r="CL50" i="1"/>
  <c r="CD50" i="1"/>
  <c r="BV50" i="1"/>
  <c r="BN50" i="1"/>
  <c r="BF50" i="1"/>
  <c r="AX50" i="1"/>
  <c r="AP50" i="1"/>
  <c r="AH50" i="1"/>
  <c r="Z50" i="1"/>
  <c r="R50" i="1"/>
  <c r="EH50" i="1"/>
  <c r="DZ50" i="1"/>
  <c r="DR50" i="1"/>
  <c r="DH50" i="1"/>
  <c r="CZ50" i="1"/>
  <c r="CR50" i="1"/>
  <c r="CJ50" i="1"/>
  <c r="CB50" i="1"/>
  <c r="BT50" i="1"/>
  <c r="BL50" i="1"/>
  <c r="BD50" i="1"/>
  <c r="AV50" i="1"/>
  <c r="AN50" i="1"/>
  <c r="AF50" i="1"/>
  <c r="X50" i="1"/>
  <c r="P50" i="1"/>
  <c r="ED50" i="1"/>
  <c r="DV50" i="1"/>
  <c r="DN50" i="1"/>
  <c r="DD50" i="1"/>
  <c r="CV50" i="1"/>
  <c r="CN50" i="1"/>
  <c r="CF50" i="1"/>
  <c r="BX50" i="1"/>
  <c r="BP50" i="1"/>
  <c r="BH50" i="1"/>
  <c r="AZ50" i="1"/>
  <c r="AR50" i="1"/>
  <c r="AJ50" i="1"/>
  <c r="AB50" i="1"/>
  <c r="T50" i="1"/>
  <c r="DF50" i="1"/>
  <c r="BZ50" i="1"/>
  <c r="AT50" i="1"/>
  <c r="DX50" i="1"/>
  <c r="BJ50" i="1"/>
  <c r="EF50" i="1"/>
  <c r="CX50" i="1"/>
  <c r="BR50" i="1"/>
  <c r="AL50" i="1"/>
  <c r="CP50" i="1"/>
  <c r="AD50" i="1"/>
  <c r="D51" i="1"/>
  <c r="DP50" i="1"/>
  <c r="CH50" i="1"/>
  <c r="BB50" i="1"/>
  <c r="V50" i="1"/>
  <c r="EJ49" i="1"/>
  <c r="EH51" i="1" l="1"/>
  <c r="DZ51" i="1"/>
  <c r="DR51" i="1"/>
  <c r="DH51" i="1"/>
  <c r="CZ51" i="1"/>
  <c r="CR51" i="1"/>
  <c r="CJ51" i="1"/>
  <c r="CB51" i="1"/>
  <c r="BT51" i="1"/>
  <c r="BL51" i="1"/>
  <c r="BD51" i="1"/>
  <c r="AV51" i="1"/>
  <c r="AN51" i="1"/>
  <c r="AF51" i="1"/>
  <c r="Z51" i="1"/>
  <c r="R51" i="1"/>
  <c r="D52" i="1"/>
  <c r="D53" i="1" s="1"/>
  <c r="EF51" i="1"/>
  <c r="DX51" i="1"/>
  <c r="DP51" i="1"/>
  <c r="DF51" i="1"/>
  <c r="CX51" i="1"/>
  <c r="CP51" i="1"/>
  <c r="CH51" i="1"/>
  <c r="BZ51" i="1"/>
  <c r="BR51" i="1"/>
  <c r="BJ51" i="1"/>
  <c r="BB51" i="1"/>
  <c r="AT51" i="1"/>
  <c r="AL51" i="1"/>
  <c r="AD51" i="1"/>
  <c r="X51" i="1"/>
  <c r="P51" i="1"/>
  <c r="EB51" i="1"/>
  <c r="DT51" i="1"/>
  <c r="DJ51" i="1"/>
  <c r="DB51" i="1"/>
  <c r="CT51" i="1"/>
  <c r="CL51" i="1"/>
  <c r="CD51" i="1"/>
  <c r="BV51" i="1"/>
  <c r="BN51" i="1"/>
  <c r="BF51" i="1"/>
  <c r="AX51" i="1"/>
  <c r="AP51" i="1"/>
  <c r="AH51" i="1"/>
  <c r="T51" i="1"/>
  <c r="DV51" i="1"/>
  <c r="CN51" i="1"/>
  <c r="BH51" i="1"/>
  <c r="AB51" i="1"/>
  <c r="DD51" i="1"/>
  <c r="AR51" i="1"/>
  <c r="DN51" i="1"/>
  <c r="CF51" i="1"/>
  <c r="AZ51" i="1"/>
  <c r="BX51" i="1"/>
  <c r="V51" i="1"/>
  <c r="ED51" i="1"/>
  <c r="CV51" i="1"/>
  <c r="BP51" i="1"/>
  <c r="AJ51" i="1"/>
  <c r="EJ50" i="1"/>
  <c r="EJ51" i="1" l="1"/>
  <c r="EF53" i="1"/>
  <c r="EF52" i="1" s="1"/>
  <c r="DX53" i="1"/>
  <c r="DX52" i="1" s="1"/>
  <c r="DP53" i="1"/>
  <c r="DP52" i="1" s="1"/>
  <c r="DH53" i="1"/>
  <c r="DH52" i="1" s="1"/>
  <c r="CZ53" i="1"/>
  <c r="CZ52" i="1" s="1"/>
  <c r="CR53" i="1"/>
  <c r="CR52" i="1" s="1"/>
  <c r="D55" i="1"/>
  <c r="D56" i="1" s="1"/>
  <c r="ED53" i="1"/>
  <c r="ED52" i="1" s="1"/>
  <c r="DV53" i="1"/>
  <c r="DV52" i="1" s="1"/>
  <c r="DN53" i="1"/>
  <c r="DN52" i="1" s="1"/>
  <c r="DF53" i="1"/>
  <c r="DF52" i="1" s="1"/>
  <c r="CX53" i="1"/>
  <c r="CX52" i="1" s="1"/>
  <c r="CP53" i="1"/>
  <c r="CP52" i="1" s="1"/>
  <c r="CH53" i="1"/>
  <c r="CH52" i="1" s="1"/>
  <c r="BZ53" i="1"/>
  <c r="BZ52" i="1" s="1"/>
  <c r="BR53" i="1"/>
  <c r="BR52" i="1" s="1"/>
  <c r="BD53" i="1"/>
  <c r="BD52" i="1" s="1"/>
  <c r="AV53" i="1"/>
  <c r="AV52" i="1" s="1"/>
  <c r="DZ53" i="1"/>
  <c r="DZ52" i="1" s="1"/>
  <c r="CT53" i="1"/>
  <c r="CT52" i="1" s="1"/>
  <c r="CF53" i="1"/>
  <c r="CF52" i="1" s="1"/>
  <c r="BV53" i="1"/>
  <c r="BV52" i="1" s="1"/>
  <c r="BL53" i="1"/>
  <c r="BL52" i="1" s="1"/>
  <c r="BB53" i="1"/>
  <c r="BB52" i="1" s="1"/>
  <c r="AR53" i="1"/>
  <c r="AR52" i="1" s="1"/>
  <c r="AJ53" i="1"/>
  <c r="AJ52" i="1" s="1"/>
  <c r="AD53" i="1"/>
  <c r="AD52" i="1" s="1"/>
  <c r="V53" i="1"/>
  <c r="V52" i="1" s="1"/>
  <c r="DT53" i="1"/>
  <c r="DT52" i="1" s="1"/>
  <c r="DD53" i="1"/>
  <c r="DD52" i="1" s="1"/>
  <c r="CN53" i="1"/>
  <c r="CN52" i="1" s="1"/>
  <c r="CD53" i="1"/>
  <c r="CD52" i="1" s="1"/>
  <c r="BT53" i="1"/>
  <c r="BT52" i="1" s="1"/>
  <c r="AZ53" i="1"/>
  <c r="AZ52" i="1" s="1"/>
  <c r="AP53" i="1"/>
  <c r="AP52" i="1" s="1"/>
  <c r="AH53" i="1"/>
  <c r="AH52" i="1" s="1"/>
  <c r="AB53" i="1"/>
  <c r="AB52" i="1" s="1"/>
  <c r="T53" i="1"/>
  <c r="EB53" i="1"/>
  <c r="EB52" i="1" s="1"/>
  <c r="DJ53" i="1"/>
  <c r="DJ52" i="1" s="1"/>
  <c r="CV53" i="1"/>
  <c r="CV52" i="1" s="1"/>
  <c r="CJ53" i="1"/>
  <c r="CJ52" i="1" s="1"/>
  <c r="BX53" i="1"/>
  <c r="BX52" i="1" s="1"/>
  <c r="BN53" i="1"/>
  <c r="BN52" i="1" s="1"/>
  <c r="BF53" i="1"/>
  <c r="BF52" i="1" s="1"/>
  <c r="AT53" i="1"/>
  <c r="AT52" i="1" s="1"/>
  <c r="AL53" i="1"/>
  <c r="AL52" i="1" s="1"/>
  <c r="X53" i="1"/>
  <c r="X52" i="1" s="1"/>
  <c r="P53" i="1"/>
  <c r="P52" i="1" s="1"/>
  <c r="BP53" i="1"/>
  <c r="BP52" i="1" s="1"/>
  <c r="AN53" i="1"/>
  <c r="AN52" i="1" s="1"/>
  <c r="R53" i="1"/>
  <c r="R52" i="1" s="1"/>
  <c r="CL53" i="1"/>
  <c r="CL52" i="1" s="1"/>
  <c r="DB53" i="1"/>
  <c r="DB52" i="1" s="1"/>
  <c r="AF53" i="1"/>
  <c r="AF52" i="1" s="1"/>
  <c r="EH53" i="1"/>
  <c r="EH52" i="1" s="1"/>
  <c r="BH53" i="1"/>
  <c r="BH52" i="1" s="1"/>
  <c r="DR53" i="1"/>
  <c r="DR52" i="1" s="1"/>
  <c r="CB53" i="1"/>
  <c r="CB52" i="1" s="1"/>
  <c r="AX53" i="1"/>
  <c r="AX52" i="1" s="1"/>
  <c r="Z53" i="1"/>
  <c r="Z52" i="1" s="1"/>
  <c r="BJ53" i="1"/>
  <c r="BJ52" i="1" s="1"/>
  <c r="EB56" i="1" l="1"/>
  <c r="DT56" i="1"/>
  <c r="DJ56" i="1"/>
  <c r="DB56" i="1"/>
  <c r="CT56" i="1"/>
  <c r="CL56" i="1"/>
  <c r="CD56" i="1"/>
  <c r="BV56" i="1"/>
  <c r="BN56" i="1"/>
  <c r="BF56" i="1"/>
  <c r="AX56" i="1"/>
  <c r="AP56" i="1"/>
  <c r="AH56" i="1"/>
  <c r="Z56" i="1"/>
  <c r="R56" i="1"/>
  <c r="EH56" i="1"/>
  <c r="DZ56" i="1"/>
  <c r="DR56" i="1"/>
  <c r="DH56" i="1"/>
  <c r="CZ56" i="1"/>
  <c r="CR56" i="1"/>
  <c r="CJ56" i="1"/>
  <c r="CB56" i="1"/>
  <c r="BT56" i="1"/>
  <c r="BL56" i="1"/>
  <c r="BD56" i="1"/>
  <c r="AV56" i="1"/>
  <c r="AN56" i="1"/>
  <c r="AF56" i="1"/>
  <c r="X56" i="1"/>
  <c r="P56" i="1"/>
  <c r="D57" i="1"/>
  <c r="EF56" i="1"/>
  <c r="DX56" i="1"/>
  <c r="DP56" i="1"/>
  <c r="DF56" i="1"/>
  <c r="CX56" i="1"/>
  <c r="CP56" i="1"/>
  <c r="CH56" i="1"/>
  <c r="BZ56" i="1"/>
  <c r="BR56" i="1"/>
  <c r="BJ56" i="1"/>
  <c r="BB56" i="1"/>
  <c r="AT56" i="1"/>
  <c r="AL56" i="1"/>
  <c r="AD56" i="1"/>
  <c r="V56" i="1"/>
  <c r="DN56" i="1"/>
  <c r="CF56" i="1"/>
  <c r="AZ56" i="1"/>
  <c r="T56" i="1"/>
  <c r="DD56" i="1"/>
  <c r="BX56" i="1"/>
  <c r="AR56" i="1"/>
  <c r="DV56" i="1"/>
  <c r="CN56" i="1"/>
  <c r="BH56" i="1"/>
  <c r="AB56" i="1"/>
  <c r="CV56" i="1"/>
  <c r="BP56" i="1"/>
  <c r="AJ56" i="1"/>
  <c r="ED56" i="1"/>
  <c r="EJ53" i="1"/>
  <c r="EJ52" i="1" s="1"/>
  <c r="T52" i="1"/>
  <c r="EJ56" i="1" l="1"/>
  <c r="EB57" i="1"/>
  <c r="EB55" i="1" s="1"/>
  <c r="DT57" i="1"/>
  <c r="DJ57" i="1"/>
  <c r="DJ55" i="1" s="1"/>
  <c r="DB57" i="1"/>
  <c r="DB55" i="1" s="1"/>
  <c r="CT57" i="1"/>
  <c r="CT55" i="1" s="1"/>
  <c r="CL57" i="1"/>
  <c r="CL55" i="1" s="1"/>
  <c r="CD57" i="1"/>
  <c r="CD55" i="1" s="1"/>
  <c r="BV57" i="1"/>
  <c r="BN57" i="1"/>
  <c r="BF57" i="1"/>
  <c r="BF55" i="1" s="1"/>
  <c r="AX57" i="1"/>
  <c r="AX55" i="1" s="1"/>
  <c r="AP57" i="1"/>
  <c r="AP55" i="1" s="1"/>
  <c r="AH57" i="1"/>
  <c r="AH55" i="1" s="1"/>
  <c r="Z57" i="1"/>
  <c r="Z55" i="1" s="1"/>
  <c r="R57" i="1"/>
  <c r="R55" i="1" s="1"/>
  <c r="EH57" i="1"/>
  <c r="DZ57" i="1"/>
  <c r="DZ55" i="1" s="1"/>
  <c r="DR57" i="1"/>
  <c r="DH57" i="1"/>
  <c r="DH55" i="1" s="1"/>
  <c r="CZ57" i="1"/>
  <c r="CZ55" i="1" s="1"/>
  <c r="CR57" i="1"/>
  <c r="CR55" i="1" s="1"/>
  <c r="CJ57" i="1"/>
  <c r="CJ55" i="1" s="1"/>
  <c r="CB57" i="1"/>
  <c r="CB55" i="1" s="1"/>
  <c r="BT57" i="1"/>
  <c r="BT55" i="1" s="1"/>
  <c r="BL57" i="1"/>
  <c r="BL55" i="1" s="1"/>
  <c r="BD57" i="1"/>
  <c r="BD55" i="1" s="1"/>
  <c r="AV57" i="1"/>
  <c r="AV55" i="1" s="1"/>
  <c r="AN57" i="1"/>
  <c r="AN55" i="1" s="1"/>
  <c r="AF57" i="1"/>
  <c r="AF55" i="1" s="1"/>
  <c r="X57" i="1"/>
  <c r="X55" i="1" s="1"/>
  <c r="P57" i="1"/>
  <c r="P55" i="1" s="1"/>
  <c r="D58" i="1"/>
  <c r="D59" i="1" s="1"/>
  <c r="EF57" i="1"/>
  <c r="DX57" i="1"/>
  <c r="DP57" i="1"/>
  <c r="DP55" i="1" s="1"/>
  <c r="DF57" i="1"/>
  <c r="DF55" i="1" s="1"/>
  <c r="CX57" i="1"/>
  <c r="CX55" i="1" s="1"/>
  <c r="CP57" i="1"/>
  <c r="CP55" i="1" s="1"/>
  <c r="CH57" i="1"/>
  <c r="CH55" i="1" s="1"/>
  <c r="BZ57" i="1"/>
  <c r="BZ55" i="1" s="1"/>
  <c r="BR57" i="1"/>
  <c r="BR55" i="1" s="1"/>
  <c r="BJ57" i="1"/>
  <c r="BJ55" i="1" s="1"/>
  <c r="BB57" i="1"/>
  <c r="BB55" i="1" s="1"/>
  <c r="AT57" i="1"/>
  <c r="AT55" i="1" s="1"/>
  <c r="AL57" i="1"/>
  <c r="AL55" i="1" s="1"/>
  <c r="AD57" i="1"/>
  <c r="AD55" i="1" s="1"/>
  <c r="V57" i="1"/>
  <c r="V55" i="1" s="1"/>
  <c r="DD57" i="1"/>
  <c r="DD55" i="1" s="1"/>
  <c r="BX57" i="1"/>
  <c r="BX55" i="1" s="1"/>
  <c r="AR57" i="1"/>
  <c r="AR55" i="1" s="1"/>
  <c r="ED57" i="1"/>
  <c r="ED55" i="1" s="1"/>
  <c r="CV57" i="1"/>
  <c r="CV55" i="1" s="1"/>
  <c r="BP57" i="1"/>
  <c r="BP55" i="1" s="1"/>
  <c r="AJ57" i="1"/>
  <c r="AJ55" i="1" s="1"/>
  <c r="DN57" i="1"/>
  <c r="DN55" i="1" s="1"/>
  <c r="CF57" i="1"/>
  <c r="CF55" i="1" s="1"/>
  <c r="AZ57" i="1"/>
  <c r="AZ55" i="1" s="1"/>
  <c r="T57" i="1"/>
  <c r="T55" i="1" s="1"/>
  <c r="BH57" i="1"/>
  <c r="BH55" i="1" s="1"/>
  <c r="DV57" i="1"/>
  <c r="DV55" i="1" s="1"/>
  <c r="AB57" i="1"/>
  <c r="AB55" i="1" s="1"/>
  <c r="CN57" i="1"/>
  <c r="CN55" i="1" s="1"/>
  <c r="BV55" i="1"/>
  <c r="DX55" i="1"/>
  <c r="DR55" i="1"/>
  <c r="DT55" i="1"/>
  <c r="EH55" i="1"/>
  <c r="EF55" i="1"/>
  <c r="BN55" i="1"/>
  <c r="EB59" i="1" l="1"/>
  <c r="DT59" i="1"/>
  <c r="DJ59" i="1"/>
  <c r="DB59" i="1"/>
  <c r="CT59" i="1"/>
  <c r="CL59" i="1"/>
  <c r="CD59" i="1"/>
  <c r="BV59" i="1"/>
  <c r="BN59" i="1"/>
  <c r="BH59" i="1"/>
  <c r="AZ59" i="1"/>
  <c r="AR59" i="1"/>
  <c r="AJ59" i="1"/>
  <c r="AD59" i="1"/>
  <c r="X59" i="1"/>
  <c r="P59" i="1"/>
  <c r="EH59" i="1"/>
  <c r="DZ59" i="1"/>
  <c r="DR59" i="1"/>
  <c r="DH59" i="1"/>
  <c r="CZ59" i="1"/>
  <c r="CR59" i="1"/>
  <c r="CJ59" i="1"/>
  <c r="CB59" i="1"/>
  <c r="BT59" i="1"/>
  <c r="BL59" i="1"/>
  <c r="BF59" i="1"/>
  <c r="AX59" i="1"/>
  <c r="AP59" i="1"/>
  <c r="AH59" i="1"/>
  <c r="V59" i="1"/>
  <c r="D60" i="1"/>
  <c r="EF59" i="1"/>
  <c r="DX59" i="1"/>
  <c r="DP59" i="1"/>
  <c r="DF59" i="1"/>
  <c r="CX59" i="1"/>
  <c r="CP59" i="1"/>
  <c r="CH59" i="1"/>
  <c r="BZ59" i="1"/>
  <c r="BR59" i="1"/>
  <c r="BD59" i="1"/>
  <c r="AV59" i="1"/>
  <c r="AN59" i="1"/>
  <c r="T59" i="1"/>
  <c r="DN59" i="1"/>
  <c r="CF59" i="1"/>
  <c r="BB59" i="1"/>
  <c r="DD59" i="1"/>
  <c r="BX59" i="1"/>
  <c r="AT59" i="1"/>
  <c r="Z59" i="1"/>
  <c r="DV59" i="1"/>
  <c r="CN59" i="1"/>
  <c r="CV59" i="1"/>
  <c r="BP59" i="1"/>
  <c r="R59" i="1"/>
  <c r="ED59" i="1"/>
  <c r="AL59" i="1"/>
  <c r="AB59" i="1"/>
  <c r="BJ59" i="1"/>
  <c r="AF59" i="1"/>
  <c r="EJ57" i="1"/>
  <c r="EJ55" i="1" s="1"/>
  <c r="EJ59" i="1" l="1"/>
  <c r="EB60" i="1"/>
  <c r="DT60" i="1"/>
  <c r="DJ60" i="1"/>
  <c r="DB60" i="1"/>
  <c r="CT60" i="1"/>
  <c r="CL60" i="1"/>
  <c r="CD60" i="1"/>
  <c r="BV60" i="1"/>
  <c r="BN60" i="1"/>
  <c r="BF60" i="1"/>
  <c r="AX60" i="1"/>
  <c r="AP60" i="1"/>
  <c r="AH60" i="1"/>
  <c r="Z60" i="1"/>
  <c r="R60" i="1"/>
  <c r="EH60" i="1"/>
  <c r="DZ60" i="1"/>
  <c r="DR60" i="1"/>
  <c r="DH60" i="1"/>
  <c r="CZ60" i="1"/>
  <c r="CR60" i="1"/>
  <c r="CJ60" i="1"/>
  <c r="CB60" i="1"/>
  <c r="BT60" i="1"/>
  <c r="BL60" i="1"/>
  <c r="BD60" i="1"/>
  <c r="AV60" i="1"/>
  <c r="AN60" i="1"/>
  <c r="AF60" i="1"/>
  <c r="X60" i="1"/>
  <c r="P60" i="1"/>
  <c r="D61" i="1"/>
  <c r="EF60" i="1"/>
  <c r="DX60" i="1"/>
  <c r="DP60" i="1"/>
  <c r="DF60" i="1"/>
  <c r="CX60" i="1"/>
  <c r="CP60" i="1"/>
  <c r="CH60" i="1"/>
  <c r="BZ60" i="1"/>
  <c r="BR60" i="1"/>
  <c r="BJ60" i="1"/>
  <c r="BB60" i="1"/>
  <c r="AT60" i="1"/>
  <c r="AL60" i="1"/>
  <c r="AD60" i="1"/>
  <c r="V60" i="1"/>
  <c r="DN60" i="1"/>
  <c r="CF60" i="1"/>
  <c r="AZ60" i="1"/>
  <c r="T60" i="1"/>
  <c r="DD60" i="1"/>
  <c r="BX60" i="1"/>
  <c r="AR60" i="1"/>
  <c r="DV60" i="1"/>
  <c r="CN60" i="1"/>
  <c r="BH60" i="1"/>
  <c r="AB60" i="1"/>
  <c r="CV60" i="1"/>
  <c r="AJ60" i="1"/>
  <c r="BP60" i="1"/>
  <c r="ED60" i="1"/>
  <c r="EB61" i="1" l="1"/>
  <c r="EB58" i="1" s="1"/>
  <c r="DT61" i="1"/>
  <c r="DT58" i="1" s="1"/>
  <c r="DJ61" i="1"/>
  <c r="DJ58" i="1" s="1"/>
  <c r="DB61" i="1"/>
  <c r="DB58" i="1" s="1"/>
  <c r="CT61" i="1"/>
  <c r="CT58" i="1" s="1"/>
  <c r="CL61" i="1"/>
  <c r="CL58" i="1" s="1"/>
  <c r="CD61" i="1"/>
  <c r="CD58" i="1" s="1"/>
  <c r="BV61" i="1"/>
  <c r="BV58" i="1" s="1"/>
  <c r="BN61" i="1"/>
  <c r="BN58" i="1" s="1"/>
  <c r="BF61" i="1"/>
  <c r="BF58" i="1" s="1"/>
  <c r="AX61" i="1"/>
  <c r="AX58" i="1" s="1"/>
  <c r="AP61" i="1"/>
  <c r="AP58" i="1" s="1"/>
  <c r="AH61" i="1"/>
  <c r="AH58" i="1" s="1"/>
  <c r="Z61" i="1"/>
  <c r="Z58" i="1" s="1"/>
  <c r="R61" i="1"/>
  <c r="R58" i="1" s="1"/>
  <c r="EH61" i="1"/>
  <c r="EH58" i="1" s="1"/>
  <c r="DZ61" i="1"/>
  <c r="DZ58" i="1" s="1"/>
  <c r="DR61" i="1"/>
  <c r="DR58" i="1" s="1"/>
  <c r="DH61" i="1"/>
  <c r="DH58" i="1" s="1"/>
  <c r="CZ61" i="1"/>
  <c r="CZ58" i="1" s="1"/>
  <c r="CR61" i="1"/>
  <c r="CR58" i="1" s="1"/>
  <c r="CJ61" i="1"/>
  <c r="CJ58" i="1" s="1"/>
  <c r="CB61" i="1"/>
  <c r="CB58" i="1" s="1"/>
  <c r="BT61" i="1"/>
  <c r="BT58" i="1" s="1"/>
  <c r="BL61" i="1"/>
  <c r="BL58" i="1" s="1"/>
  <c r="BD61" i="1"/>
  <c r="BD58" i="1" s="1"/>
  <c r="AV61" i="1"/>
  <c r="AV58" i="1" s="1"/>
  <c r="AN61" i="1"/>
  <c r="AN58" i="1" s="1"/>
  <c r="AF61" i="1"/>
  <c r="AF58" i="1" s="1"/>
  <c r="X61" i="1"/>
  <c r="X58" i="1" s="1"/>
  <c r="P61" i="1"/>
  <c r="P58" i="1" s="1"/>
  <c r="D62" i="1"/>
  <c r="D63" i="1" s="1"/>
  <c r="EF61" i="1"/>
  <c r="EF58" i="1" s="1"/>
  <c r="DX61" i="1"/>
  <c r="DX58" i="1" s="1"/>
  <c r="DP61" i="1"/>
  <c r="DP58" i="1" s="1"/>
  <c r="DF61" i="1"/>
  <c r="DF58" i="1" s="1"/>
  <c r="CX61" i="1"/>
  <c r="CX58" i="1" s="1"/>
  <c r="CP61" i="1"/>
  <c r="CP58" i="1" s="1"/>
  <c r="CH61" i="1"/>
  <c r="CH58" i="1" s="1"/>
  <c r="BZ61" i="1"/>
  <c r="BZ58" i="1" s="1"/>
  <c r="BR61" i="1"/>
  <c r="BR58" i="1" s="1"/>
  <c r="BJ61" i="1"/>
  <c r="BJ58" i="1" s="1"/>
  <c r="BB61" i="1"/>
  <c r="BB58" i="1" s="1"/>
  <c r="AT61" i="1"/>
  <c r="AT58" i="1" s="1"/>
  <c r="AL61" i="1"/>
  <c r="AL58" i="1" s="1"/>
  <c r="AD61" i="1"/>
  <c r="AD58" i="1" s="1"/>
  <c r="V61" i="1"/>
  <c r="V58" i="1" s="1"/>
  <c r="DD61" i="1"/>
  <c r="DD58" i="1" s="1"/>
  <c r="BX61" i="1"/>
  <c r="BX58" i="1" s="1"/>
  <c r="AR61" i="1"/>
  <c r="AR58" i="1" s="1"/>
  <c r="ED61" i="1"/>
  <c r="ED58" i="1" s="1"/>
  <c r="CV61" i="1"/>
  <c r="CV58" i="1" s="1"/>
  <c r="BP61" i="1"/>
  <c r="BP58" i="1" s="1"/>
  <c r="AJ61" i="1"/>
  <c r="AJ58" i="1" s="1"/>
  <c r="DN61" i="1"/>
  <c r="DN58" i="1" s="1"/>
  <c r="CF61" i="1"/>
  <c r="CF58" i="1" s="1"/>
  <c r="AZ61" i="1"/>
  <c r="AZ58" i="1" s="1"/>
  <c r="T61" i="1"/>
  <c r="BH61" i="1"/>
  <c r="BH58" i="1" s="1"/>
  <c r="AB61" i="1"/>
  <c r="AB58" i="1" s="1"/>
  <c r="DV61" i="1"/>
  <c r="DV58" i="1" s="1"/>
  <c r="CN61" i="1"/>
  <c r="CN58" i="1" s="1"/>
  <c r="EJ60" i="1"/>
  <c r="T58" i="1"/>
  <c r="EH63" i="1" l="1"/>
  <c r="DZ63" i="1"/>
  <c r="DT63" i="1"/>
  <c r="DJ63" i="1"/>
  <c r="DD63" i="1"/>
  <c r="CV63" i="1"/>
  <c r="CN63" i="1"/>
  <c r="CF63" i="1"/>
  <c r="BX63" i="1"/>
  <c r="BP63" i="1"/>
  <c r="BH63" i="1"/>
  <c r="AZ63" i="1"/>
  <c r="AR63" i="1"/>
  <c r="AJ63" i="1"/>
  <c r="AD63" i="1"/>
  <c r="X63" i="1"/>
  <c r="P63" i="1"/>
  <c r="D64" i="1"/>
  <c r="EF63" i="1"/>
  <c r="DX63" i="1"/>
  <c r="DR63" i="1"/>
  <c r="DB63" i="1"/>
  <c r="CT63" i="1"/>
  <c r="CL63" i="1"/>
  <c r="CD63" i="1"/>
  <c r="BV63" i="1"/>
  <c r="BN63" i="1"/>
  <c r="BF63" i="1"/>
  <c r="AX63" i="1"/>
  <c r="AP63" i="1"/>
  <c r="AH63" i="1"/>
  <c r="V63" i="1"/>
  <c r="ED63" i="1"/>
  <c r="DP63" i="1"/>
  <c r="CZ63" i="1"/>
  <c r="CR63" i="1"/>
  <c r="CJ63" i="1"/>
  <c r="CB63" i="1"/>
  <c r="BT63" i="1"/>
  <c r="BL63" i="1"/>
  <c r="BD63" i="1"/>
  <c r="AV63" i="1"/>
  <c r="AN63" i="1"/>
  <c r="T63" i="1"/>
  <c r="CH63" i="1"/>
  <c r="BB63" i="1"/>
  <c r="EB63" i="1"/>
  <c r="DF63" i="1"/>
  <c r="BZ63" i="1"/>
  <c r="AT63" i="1"/>
  <c r="Z63" i="1"/>
  <c r="DN63" i="1"/>
  <c r="CP63" i="1"/>
  <c r="BJ63" i="1"/>
  <c r="AL63" i="1"/>
  <c r="CX63" i="1"/>
  <c r="BR63" i="1"/>
  <c r="R63" i="1"/>
  <c r="AF63" i="1"/>
  <c r="DH63" i="1"/>
  <c r="DV63" i="1"/>
  <c r="AB63" i="1"/>
  <c r="EJ61" i="1"/>
  <c r="EJ58" i="1" s="1"/>
  <c r="EJ63" i="1" l="1"/>
  <c r="EH64" i="1"/>
  <c r="DZ64" i="1"/>
  <c r="DR64" i="1"/>
  <c r="DR62" i="1" s="1"/>
  <c r="DH64" i="1"/>
  <c r="DH62" i="1" s="1"/>
  <c r="CZ64" i="1"/>
  <c r="CZ62" i="1" s="1"/>
  <c r="CR64" i="1"/>
  <c r="CR62" i="1" s="1"/>
  <c r="CJ64" i="1"/>
  <c r="CJ62" i="1" s="1"/>
  <c r="CB64" i="1"/>
  <c r="CB62" i="1" s="1"/>
  <c r="BT64" i="1"/>
  <c r="BT62" i="1" s="1"/>
  <c r="BL64" i="1"/>
  <c r="BL62" i="1" s="1"/>
  <c r="BD64" i="1"/>
  <c r="BD62" i="1" s="1"/>
  <c r="AV64" i="1"/>
  <c r="AV62" i="1" s="1"/>
  <c r="AN64" i="1"/>
  <c r="AN62" i="1" s="1"/>
  <c r="AF64" i="1"/>
  <c r="AF62" i="1" s="1"/>
  <c r="X64" i="1"/>
  <c r="X62" i="1" s="1"/>
  <c r="P64" i="1"/>
  <c r="P62" i="1" s="1"/>
  <c r="D65" i="1"/>
  <c r="D66" i="1" s="1"/>
  <c r="EF64" i="1"/>
  <c r="EF62" i="1" s="1"/>
  <c r="DX64" i="1"/>
  <c r="DX62" i="1" s="1"/>
  <c r="DP64" i="1"/>
  <c r="DP62" i="1" s="1"/>
  <c r="DF64" i="1"/>
  <c r="DF62" i="1" s="1"/>
  <c r="CX64" i="1"/>
  <c r="CX62" i="1" s="1"/>
  <c r="CP64" i="1"/>
  <c r="CP62" i="1" s="1"/>
  <c r="CH64" i="1"/>
  <c r="BZ64" i="1"/>
  <c r="BR64" i="1"/>
  <c r="BR62" i="1" s="1"/>
  <c r="BJ64" i="1"/>
  <c r="BJ62" i="1" s="1"/>
  <c r="BB64" i="1"/>
  <c r="BB62" i="1" s="1"/>
  <c r="AT64" i="1"/>
  <c r="AT62" i="1" s="1"/>
  <c r="AL64" i="1"/>
  <c r="AL62" i="1" s="1"/>
  <c r="AD64" i="1"/>
  <c r="AD62" i="1" s="1"/>
  <c r="V64" i="1"/>
  <c r="V62" i="1" s="1"/>
  <c r="ED64" i="1"/>
  <c r="DV64" i="1"/>
  <c r="DV62" i="1" s="1"/>
  <c r="DN64" i="1"/>
  <c r="DN62" i="1" s="1"/>
  <c r="DD64" i="1"/>
  <c r="DD62" i="1" s="1"/>
  <c r="CV64" i="1"/>
  <c r="CN64" i="1"/>
  <c r="CN62" i="1" s="1"/>
  <c r="CF64" i="1"/>
  <c r="CF62" i="1" s="1"/>
  <c r="BX64" i="1"/>
  <c r="BX62" i="1" s="1"/>
  <c r="BP64" i="1"/>
  <c r="BH64" i="1"/>
  <c r="BH62" i="1" s="1"/>
  <c r="AZ64" i="1"/>
  <c r="AZ62" i="1" s="1"/>
  <c r="AR64" i="1"/>
  <c r="AJ64" i="1"/>
  <c r="AB64" i="1"/>
  <c r="AB62" i="1" s="1"/>
  <c r="T64" i="1"/>
  <c r="DB64" i="1"/>
  <c r="DB62" i="1" s="1"/>
  <c r="BV64" i="1"/>
  <c r="BV62" i="1" s="1"/>
  <c r="AP64" i="1"/>
  <c r="AP62" i="1" s="1"/>
  <c r="EB64" i="1"/>
  <c r="EB62" i="1" s="1"/>
  <c r="CT64" i="1"/>
  <c r="CT62" i="1" s="1"/>
  <c r="BN64" i="1"/>
  <c r="BN62" i="1" s="1"/>
  <c r="AH64" i="1"/>
  <c r="AH62" i="1" s="1"/>
  <c r="DJ64" i="1"/>
  <c r="DJ62" i="1" s="1"/>
  <c r="CD64" i="1"/>
  <c r="CD62" i="1" s="1"/>
  <c r="AX64" i="1"/>
  <c r="R64" i="1"/>
  <c r="R62" i="1" s="1"/>
  <c r="DT64" i="1"/>
  <c r="DT62" i="1" s="1"/>
  <c r="CL64" i="1"/>
  <c r="CL62" i="1" s="1"/>
  <c r="BF64" i="1"/>
  <c r="Z64" i="1"/>
  <c r="Z62" i="1" s="1"/>
  <c r="AJ62" i="1"/>
  <c r="BP62" i="1"/>
  <c r="CV62" i="1"/>
  <c r="DZ62" i="1"/>
  <c r="BF62" i="1"/>
  <c r="BZ62" i="1"/>
  <c r="CH62" i="1"/>
  <c r="ED62" i="1"/>
  <c r="AX62" i="1"/>
  <c r="AR62" i="1"/>
  <c r="EH62" i="1"/>
  <c r="EJ64" i="1" l="1"/>
  <c r="EJ62" i="1" s="1"/>
  <c r="D67" i="1"/>
  <c r="D68" i="1" s="1"/>
  <c r="EF66" i="1"/>
  <c r="EF65" i="1" s="1"/>
  <c r="DX66" i="1"/>
  <c r="DX65" i="1" s="1"/>
  <c r="DR66" i="1"/>
  <c r="DR65" i="1" s="1"/>
  <c r="DH66" i="1"/>
  <c r="DH65" i="1" s="1"/>
  <c r="CZ66" i="1"/>
  <c r="CZ65" i="1" s="1"/>
  <c r="CR66" i="1"/>
  <c r="CR65" i="1" s="1"/>
  <c r="CJ66" i="1"/>
  <c r="CJ65" i="1" s="1"/>
  <c r="CB66" i="1"/>
  <c r="CB65" i="1" s="1"/>
  <c r="BT66" i="1"/>
  <c r="BT65" i="1" s="1"/>
  <c r="BL66" i="1"/>
  <c r="BL65" i="1" s="1"/>
  <c r="BD66" i="1"/>
  <c r="BD65" i="1" s="1"/>
  <c r="AV66" i="1"/>
  <c r="AV65" i="1" s="1"/>
  <c r="AN66" i="1"/>
  <c r="AN65" i="1" s="1"/>
  <c r="AF66" i="1"/>
  <c r="AF65" i="1" s="1"/>
  <c r="X66" i="1"/>
  <c r="X65" i="1" s="1"/>
  <c r="P66" i="1"/>
  <c r="P65" i="1" s="1"/>
  <c r="ED66" i="1"/>
  <c r="ED65" i="1" s="1"/>
  <c r="DP66" i="1"/>
  <c r="DP65" i="1" s="1"/>
  <c r="DF66" i="1"/>
  <c r="DF65" i="1" s="1"/>
  <c r="CX66" i="1"/>
  <c r="CX65" i="1" s="1"/>
  <c r="CP66" i="1"/>
  <c r="CP65" i="1" s="1"/>
  <c r="CH66" i="1"/>
  <c r="CH65" i="1" s="1"/>
  <c r="BZ66" i="1"/>
  <c r="BZ65" i="1" s="1"/>
  <c r="BR66" i="1"/>
  <c r="BR65" i="1" s="1"/>
  <c r="BJ66" i="1"/>
  <c r="BJ65" i="1" s="1"/>
  <c r="BB66" i="1"/>
  <c r="BB65" i="1" s="1"/>
  <c r="AT66" i="1"/>
  <c r="AT65" i="1" s="1"/>
  <c r="AL66" i="1"/>
  <c r="AL65" i="1" s="1"/>
  <c r="AD66" i="1"/>
  <c r="AD65" i="1" s="1"/>
  <c r="V66" i="1"/>
  <c r="V65" i="1" s="1"/>
  <c r="EB66" i="1"/>
  <c r="EB65" i="1" s="1"/>
  <c r="DN66" i="1"/>
  <c r="DN65" i="1" s="1"/>
  <c r="DD66" i="1"/>
  <c r="DD65" i="1" s="1"/>
  <c r="CV66" i="1"/>
  <c r="CV65" i="1" s="1"/>
  <c r="CN66" i="1"/>
  <c r="CN65" i="1" s="1"/>
  <c r="CF66" i="1"/>
  <c r="CF65" i="1" s="1"/>
  <c r="BX66" i="1"/>
  <c r="BX65" i="1" s="1"/>
  <c r="BP66" i="1"/>
  <c r="BP65" i="1" s="1"/>
  <c r="BH66" i="1"/>
  <c r="BH65" i="1" s="1"/>
  <c r="AZ66" i="1"/>
  <c r="AZ65" i="1" s="1"/>
  <c r="AR66" i="1"/>
  <c r="AR65" i="1" s="1"/>
  <c r="AJ66" i="1"/>
  <c r="AJ65" i="1" s="1"/>
  <c r="AB66" i="1"/>
  <c r="AB65" i="1" s="1"/>
  <c r="T66" i="1"/>
  <c r="DT66" i="1"/>
  <c r="DT65" i="1" s="1"/>
  <c r="CL66" i="1"/>
  <c r="CL65" i="1" s="1"/>
  <c r="BF66" i="1"/>
  <c r="BF65" i="1" s="1"/>
  <c r="Z66" i="1"/>
  <c r="Z65" i="1" s="1"/>
  <c r="EH66" i="1"/>
  <c r="EH65" i="1" s="1"/>
  <c r="DJ66" i="1"/>
  <c r="DJ65" i="1" s="1"/>
  <c r="CD66" i="1"/>
  <c r="CD65" i="1" s="1"/>
  <c r="AX66" i="1"/>
  <c r="AX65" i="1" s="1"/>
  <c r="R66" i="1"/>
  <c r="R65" i="1" s="1"/>
  <c r="CT66" i="1"/>
  <c r="CT65" i="1" s="1"/>
  <c r="BN66" i="1"/>
  <c r="BN65" i="1" s="1"/>
  <c r="AH66" i="1"/>
  <c r="AH65" i="1" s="1"/>
  <c r="BV66" i="1"/>
  <c r="BV65" i="1" s="1"/>
  <c r="DZ66" i="1"/>
  <c r="DZ65" i="1" s="1"/>
  <c r="AP66" i="1"/>
  <c r="AP65" i="1" s="1"/>
  <c r="DB66" i="1"/>
  <c r="DB65" i="1" s="1"/>
  <c r="DV66" i="1"/>
  <c r="DV65" i="1" s="1"/>
  <c r="T62" i="1"/>
  <c r="EJ66" i="1" l="1"/>
  <c r="EJ65" i="1" s="1"/>
  <c r="T65" i="1"/>
  <c r="ED68" i="1"/>
  <c r="DP68" i="1"/>
  <c r="DF68" i="1"/>
  <c r="CX68" i="1"/>
  <c r="CP68" i="1"/>
  <c r="CH68" i="1"/>
  <c r="BZ68" i="1"/>
  <c r="BR68" i="1"/>
  <c r="BJ68" i="1"/>
  <c r="BB68" i="1"/>
  <c r="AT68" i="1"/>
  <c r="AL68" i="1"/>
  <c r="AD68" i="1"/>
  <c r="V68" i="1"/>
  <c r="EB68" i="1"/>
  <c r="DN68" i="1"/>
  <c r="DD68" i="1"/>
  <c r="CV68" i="1"/>
  <c r="CN68" i="1"/>
  <c r="CF68" i="1"/>
  <c r="BX68" i="1"/>
  <c r="BP68" i="1"/>
  <c r="BH68" i="1"/>
  <c r="AZ68" i="1"/>
  <c r="AR68" i="1"/>
  <c r="AJ68" i="1"/>
  <c r="AB68" i="1"/>
  <c r="T68" i="1"/>
  <c r="EH68" i="1"/>
  <c r="DZ68" i="1"/>
  <c r="DT68" i="1"/>
  <c r="DJ68" i="1"/>
  <c r="DB68" i="1"/>
  <c r="CT68" i="1"/>
  <c r="CL68" i="1"/>
  <c r="CD68" i="1"/>
  <c r="BV68" i="1"/>
  <c r="BN68" i="1"/>
  <c r="BF68" i="1"/>
  <c r="AX68" i="1"/>
  <c r="AP68" i="1"/>
  <c r="AH68" i="1"/>
  <c r="Z68" i="1"/>
  <c r="R68" i="1"/>
  <c r="D69" i="1"/>
  <c r="DR68" i="1"/>
  <c r="CJ68" i="1"/>
  <c r="BD68" i="1"/>
  <c r="X68" i="1"/>
  <c r="EF68" i="1"/>
  <c r="DH68" i="1"/>
  <c r="CB68" i="1"/>
  <c r="AV68" i="1"/>
  <c r="P68" i="1"/>
  <c r="CR68" i="1"/>
  <c r="BL68" i="1"/>
  <c r="AF68" i="1"/>
  <c r="DX68" i="1"/>
  <c r="AN68" i="1"/>
  <c r="CZ68" i="1"/>
  <c r="BT68" i="1"/>
  <c r="DV68" i="1"/>
  <c r="EJ68" i="1" l="1"/>
  <c r="EH69" i="1"/>
  <c r="D70" i="1"/>
  <c r="EF69" i="1"/>
  <c r="DX69" i="1"/>
  <c r="DP69" i="1"/>
  <c r="DF69" i="1"/>
  <c r="CX69" i="1"/>
  <c r="CP69" i="1"/>
  <c r="CH69" i="1"/>
  <c r="BZ69" i="1"/>
  <c r="BR69" i="1"/>
  <c r="ED69" i="1"/>
  <c r="DT69" i="1"/>
  <c r="DH69" i="1"/>
  <c r="CV69" i="1"/>
  <c r="CL69" i="1"/>
  <c r="CB69" i="1"/>
  <c r="BP69" i="1"/>
  <c r="BH69" i="1"/>
  <c r="AZ69" i="1"/>
  <c r="AR69" i="1"/>
  <c r="AJ69" i="1"/>
  <c r="AB69" i="1"/>
  <c r="T69" i="1"/>
  <c r="EB69" i="1"/>
  <c r="DR69" i="1"/>
  <c r="DD69" i="1"/>
  <c r="CT69" i="1"/>
  <c r="CJ69" i="1"/>
  <c r="BX69" i="1"/>
  <c r="BN69" i="1"/>
  <c r="BF69" i="1"/>
  <c r="AX69" i="1"/>
  <c r="AP69" i="1"/>
  <c r="AH69" i="1"/>
  <c r="Z69" i="1"/>
  <c r="R69" i="1"/>
  <c r="DZ69" i="1"/>
  <c r="DN69" i="1"/>
  <c r="DB69" i="1"/>
  <c r="CR69" i="1"/>
  <c r="CF69" i="1"/>
  <c r="BV69" i="1"/>
  <c r="BL69" i="1"/>
  <c r="BD69" i="1"/>
  <c r="AV69" i="1"/>
  <c r="AN69" i="1"/>
  <c r="AF69" i="1"/>
  <c r="X69" i="1"/>
  <c r="P69" i="1"/>
  <c r="DV69" i="1"/>
  <c r="CD69" i="1"/>
  <c r="AT69" i="1"/>
  <c r="DJ69" i="1"/>
  <c r="BT69" i="1"/>
  <c r="AL69" i="1"/>
  <c r="CN69" i="1"/>
  <c r="BB69" i="1"/>
  <c r="V69" i="1"/>
  <c r="CZ69" i="1"/>
  <c r="BJ69" i="1"/>
  <c r="AD69" i="1"/>
  <c r="EJ69" i="1" l="1"/>
  <c r="EH70" i="1"/>
  <c r="DZ70" i="1"/>
  <c r="DR70" i="1"/>
  <c r="DH70" i="1"/>
  <c r="CZ70" i="1"/>
  <c r="CR70" i="1"/>
  <c r="CJ70" i="1"/>
  <c r="CB70" i="1"/>
  <c r="BT70" i="1"/>
  <c r="BL70" i="1"/>
  <c r="BD70" i="1"/>
  <c r="AV70" i="1"/>
  <c r="AN70" i="1"/>
  <c r="AF70" i="1"/>
  <c r="X70" i="1"/>
  <c r="P70" i="1"/>
  <c r="D71" i="1"/>
  <c r="EF70" i="1"/>
  <c r="DX70" i="1"/>
  <c r="DP70" i="1"/>
  <c r="DF70" i="1"/>
  <c r="CX70" i="1"/>
  <c r="CP70" i="1"/>
  <c r="CH70" i="1"/>
  <c r="BZ70" i="1"/>
  <c r="BR70" i="1"/>
  <c r="BJ70" i="1"/>
  <c r="BB70" i="1"/>
  <c r="AT70" i="1"/>
  <c r="AL70" i="1"/>
  <c r="AD70" i="1"/>
  <c r="V70" i="1"/>
  <c r="ED70" i="1"/>
  <c r="DV70" i="1"/>
  <c r="DN70" i="1"/>
  <c r="DD70" i="1"/>
  <c r="CV70" i="1"/>
  <c r="CN70" i="1"/>
  <c r="CF70" i="1"/>
  <c r="BX70" i="1"/>
  <c r="BP70" i="1"/>
  <c r="BH70" i="1"/>
  <c r="AZ70" i="1"/>
  <c r="AR70" i="1"/>
  <c r="AJ70" i="1"/>
  <c r="AB70" i="1"/>
  <c r="T70" i="1"/>
  <c r="EB70" i="1"/>
  <c r="CT70" i="1"/>
  <c r="BN70" i="1"/>
  <c r="AH70" i="1"/>
  <c r="DT70" i="1"/>
  <c r="CL70" i="1"/>
  <c r="BF70" i="1"/>
  <c r="Z70" i="1"/>
  <c r="DJ70" i="1"/>
  <c r="CD70" i="1"/>
  <c r="AX70" i="1"/>
  <c r="R70" i="1"/>
  <c r="DB70" i="1"/>
  <c r="BV70" i="1"/>
  <c r="AP70" i="1"/>
  <c r="D72" i="1" l="1"/>
  <c r="D73" i="1" s="1"/>
  <c r="EF71" i="1"/>
  <c r="EF67" i="1" s="1"/>
  <c r="DX71" i="1"/>
  <c r="DX67" i="1" s="1"/>
  <c r="DR71" i="1"/>
  <c r="DR67" i="1" s="1"/>
  <c r="DH71" i="1"/>
  <c r="DH67" i="1" s="1"/>
  <c r="CZ71" i="1"/>
  <c r="CZ67" i="1" s="1"/>
  <c r="CR71" i="1"/>
  <c r="CR67" i="1" s="1"/>
  <c r="CJ71" i="1"/>
  <c r="CJ67" i="1" s="1"/>
  <c r="CB71" i="1"/>
  <c r="CB67" i="1" s="1"/>
  <c r="BT71" i="1"/>
  <c r="BT67" i="1" s="1"/>
  <c r="BL71" i="1"/>
  <c r="BL67" i="1" s="1"/>
  <c r="BD71" i="1"/>
  <c r="BD67" i="1" s="1"/>
  <c r="AV71" i="1"/>
  <c r="AV67" i="1" s="1"/>
  <c r="AN71" i="1"/>
  <c r="AN67" i="1" s="1"/>
  <c r="AF71" i="1"/>
  <c r="AF67" i="1" s="1"/>
  <c r="X71" i="1"/>
  <c r="X67" i="1" s="1"/>
  <c r="P71" i="1"/>
  <c r="ED71" i="1"/>
  <c r="ED67" i="1" s="1"/>
  <c r="DP71" i="1"/>
  <c r="DP67" i="1" s="1"/>
  <c r="DF71" i="1"/>
  <c r="DF67" i="1" s="1"/>
  <c r="CX71" i="1"/>
  <c r="CX67" i="1" s="1"/>
  <c r="CP71" i="1"/>
  <c r="CP67" i="1" s="1"/>
  <c r="CH71" i="1"/>
  <c r="BZ71" i="1"/>
  <c r="BZ67" i="1" s="1"/>
  <c r="BR71" i="1"/>
  <c r="BR67" i="1" s="1"/>
  <c r="BJ71" i="1"/>
  <c r="BJ67" i="1" s="1"/>
  <c r="BB71" i="1"/>
  <c r="BB67" i="1" s="1"/>
  <c r="AT71" i="1"/>
  <c r="AT67" i="1" s="1"/>
  <c r="AL71" i="1"/>
  <c r="AL67" i="1" s="1"/>
  <c r="AD71" i="1"/>
  <c r="AD67" i="1" s="1"/>
  <c r="V71" i="1"/>
  <c r="V67" i="1" s="1"/>
  <c r="EB71" i="1"/>
  <c r="EB67" i="1" s="1"/>
  <c r="DN71" i="1"/>
  <c r="DN67" i="1" s="1"/>
  <c r="DD71" i="1"/>
  <c r="DD67" i="1" s="1"/>
  <c r="CV71" i="1"/>
  <c r="CV67" i="1" s="1"/>
  <c r="CN71" i="1"/>
  <c r="CN67" i="1" s="1"/>
  <c r="CF71" i="1"/>
  <c r="CF67" i="1" s="1"/>
  <c r="BX71" i="1"/>
  <c r="BX67" i="1" s="1"/>
  <c r="BP71" i="1"/>
  <c r="BP67" i="1" s="1"/>
  <c r="BH71" i="1"/>
  <c r="BH67" i="1" s="1"/>
  <c r="AZ71" i="1"/>
  <c r="AZ67" i="1" s="1"/>
  <c r="AR71" i="1"/>
  <c r="AR67" i="1" s="1"/>
  <c r="AJ71" i="1"/>
  <c r="AJ67" i="1" s="1"/>
  <c r="AB71" i="1"/>
  <c r="AB67" i="1" s="1"/>
  <c r="T71" i="1"/>
  <c r="CT71" i="1"/>
  <c r="CT67" i="1" s="1"/>
  <c r="BN71" i="1"/>
  <c r="BN67" i="1" s="1"/>
  <c r="AH71" i="1"/>
  <c r="AH67" i="1" s="1"/>
  <c r="DT71" i="1"/>
  <c r="DT67" i="1" s="1"/>
  <c r="CL71" i="1"/>
  <c r="CL67" i="1" s="1"/>
  <c r="BF71" i="1"/>
  <c r="BF67" i="1" s="1"/>
  <c r="Z71" i="1"/>
  <c r="Z67" i="1" s="1"/>
  <c r="EH71" i="1"/>
  <c r="EH67" i="1" s="1"/>
  <c r="DJ71" i="1"/>
  <c r="DJ67" i="1" s="1"/>
  <c r="CD71" i="1"/>
  <c r="CD67" i="1" s="1"/>
  <c r="AX71" i="1"/>
  <c r="AX67" i="1" s="1"/>
  <c r="R71" i="1"/>
  <c r="R67" i="1" s="1"/>
  <c r="DB71" i="1"/>
  <c r="DB67" i="1" s="1"/>
  <c r="BV71" i="1"/>
  <c r="BV67" i="1" s="1"/>
  <c r="AP71" i="1"/>
  <c r="AP67" i="1" s="1"/>
  <c r="DZ71" i="1"/>
  <c r="DZ67" i="1" s="1"/>
  <c r="DV71" i="1"/>
  <c r="DV67" i="1" s="1"/>
  <c r="CH67" i="1"/>
  <c r="EJ70" i="1"/>
  <c r="P67" i="1"/>
  <c r="EJ71" i="1" l="1"/>
  <c r="EJ67" i="1" s="1"/>
  <c r="T67" i="1"/>
  <c r="D74" i="1"/>
  <c r="EF73" i="1"/>
  <c r="DX73" i="1"/>
  <c r="DP73" i="1"/>
  <c r="DF73" i="1"/>
  <c r="CX73" i="1"/>
  <c r="CP73" i="1"/>
  <c r="CH73" i="1"/>
  <c r="BZ73" i="1"/>
  <c r="BR73" i="1"/>
  <c r="BJ73" i="1"/>
  <c r="BB73" i="1"/>
  <c r="AT73" i="1"/>
  <c r="AL73" i="1"/>
  <c r="AD73" i="1"/>
  <c r="V73" i="1"/>
  <c r="ED73" i="1"/>
  <c r="DV73" i="1"/>
  <c r="DN73" i="1"/>
  <c r="DD73" i="1"/>
  <c r="CV73" i="1"/>
  <c r="CN73" i="1"/>
  <c r="CF73" i="1"/>
  <c r="BX73" i="1"/>
  <c r="BP73" i="1"/>
  <c r="BH73" i="1"/>
  <c r="AZ73" i="1"/>
  <c r="AR73" i="1"/>
  <c r="AJ73" i="1"/>
  <c r="AB73" i="1"/>
  <c r="T73" i="1"/>
  <c r="EB73" i="1"/>
  <c r="DT73" i="1"/>
  <c r="DJ73" i="1"/>
  <c r="DB73" i="1"/>
  <c r="CT73" i="1"/>
  <c r="CL73" i="1"/>
  <c r="CD73" i="1"/>
  <c r="BV73" i="1"/>
  <c r="BN73" i="1"/>
  <c r="BF73" i="1"/>
  <c r="AX73" i="1"/>
  <c r="AP73" i="1"/>
  <c r="AH73" i="1"/>
  <c r="Z73" i="1"/>
  <c r="R73" i="1"/>
  <c r="DZ73" i="1"/>
  <c r="CR73" i="1"/>
  <c r="BL73" i="1"/>
  <c r="AF73" i="1"/>
  <c r="DR73" i="1"/>
  <c r="CJ73" i="1"/>
  <c r="BD73" i="1"/>
  <c r="X73" i="1"/>
  <c r="DH73" i="1"/>
  <c r="CB73" i="1"/>
  <c r="AV73" i="1"/>
  <c r="P73" i="1"/>
  <c r="BT73" i="1"/>
  <c r="AN73" i="1"/>
  <c r="CZ73" i="1"/>
  <c r="EH73" i="1"/>
  <c r="D75" i="1" l="1"/>
  <c r="EF74" i="1"/>
  <c r="DX74" i="1"/>
  <c r="DP74" i="1"/>
  <c r="DF74" i="1"/>
  <c r="CX74" i="1"/>
  <c r="CP74" i="1"/>
  <c r="CH74" i="1"/>
  <c r="BZ74" i="1"/>
  <c r="BR74" i="1"/>
  <c r="BJ74" i="1"/>
  <c r="BB74" i="1"/>
  <c r="AT74" i="1"/>
  <c r="AL74" i="1"/>
  <c r="AD74" i="1"/>
  <c r="V74" i="1"/>
  <c r="ED74" i="1"/>
  <c r="DV74" i="1"/>
  <c r="DN74" i="1"/>
  <c r="DD74" i="1"/>
  <c r="CV74" i="1"/>
  <c r="CN74" i="1"/>
  <c r="CF74" i="1"/>
  <c r="BX74" i="1"/>
  <c r="BP74" i="1"/>
  <c r="BH74" i="1"/>
  <c r="AZ74" i="1"/>
  <c r="AR74" i="1"/>
  <c r="AJ74" i="1"/>
  <c r="AB74" i="1"/>
  <c r="T74" i="1"/>
  <c r="EB74" i="1"/>
  <c r="DT74" i="1"/>
  <c r="DJ74" i="1"/>
  <c r="DB74" i="1"/>
  <c r="CT74" i="1"/>
  <c r="CL74" i="1"/>
  <c r="CD74" i="1"/>
  <c r="BV74" i="1"/>
  <c r="BN74" i="1"/>
  <c r="BF74" i="1"/>
  <c r="AX74" i="1"/>
  <c r="AP74" i="1"/>
  <c r="AH74" i="1"/>
  <c r="Z74" i="1"/>
  <c r="R74" i="1"/>
  <c r="DR74" i="1"/>
  <c r="CJ74" i="1"/>
  <c r="BD74" i="1"/>
  <c r="X74" i="1"/>
  <c r="DH74" i="1"/>
  <c r="CB74" i="1"/>
  <c r="AV74" i="1"/>
  <c r="P74" i="1"/>
  <c r="EH74" i="1"/>
  <c r="CZ74" i="1"/>
  <c r="BT74" i="1"/>
  <c r="AN74" i="1"/>
  <c r="AF74" i="1"/>
  <c r="DZ74" i="1"/>
  <c r="BL74" i="1"/>
  <c r="CR74" i="1"/>
  <c r="EJ73" i="1"/>
  <c r="EJ74" i="1" l="1"/>
  <c r="D76" i="1"/>
  <c r="EF75" i="1"/>
  <c r="DX75" i="1"/>
  <c r="DP75" i="1"/>
  <c r="DF75" i="1"/>
  <c r="CX75" i="1"/>
  <c r="CP75" i="1"/>
  <c r="CH75" i="1"/>
  <c r="BZ75" i="1"/>
  <c r="BR75" i="1"/>
  <c r="BJ75" i="1"/>
  <c r="BB75" i="1"/>
  <c r="AT75" i="1"/>
  <c r="AL75" i="1"/>
  <c r="AD75" i="1"/>
  <c r="V75" i="1"/>
  <c r="ED75" i="1"/>
  <c r="DV75" i="1"/>
  <c r="DN75" i="1"/>
  <c r="DD75" i="1"/>
  <c r="CV75" i="1"/>
  <c r="CN75" i="1"/>
  <c r="CF75" i="1"/>
  <c r="BX75" i="1"/>
  <c r="BP75" i="1"/>
  <c r="BH75" i="1"/>
  <c r="AZ75" i="1"/>
  <c r="AR75" i="1"/>
  <c r="AJ75" i="1"/>
  <c r="AB75" i="1"/>
  <c r="T75" i="1"/>
  <c r="EB75" i="1"/>
  <c r="DT75" i="1"/>
  <c r="DJ75" i="1"/>
  <c r="DB75" i="1"/>
  <c r="CT75" i="1"/>
  <c r="CL75" i="1"/>
  <c r="CD75" i="1"/>
  <c r="BV75" i="1"/>
  <c r="BN75" i="1"/>
  <c r="BF75" i="1"/>
  <c r="AX75" i="1"/>
  <c r="AP75" i="1"/>
  <c r="AH75" i="1"/>
  <c r="Z75" i="1"/>
  <c r="R75" i="1"/>
  <c r="DH75" i="1"/>
  <c r="CB75" i="1"/>
  <c r="AV75" i="1"/>
  <c r="P75" i="1"/>
  <c r="EH75" i="1"/>
  <c r="CZ75" i="1"/>
  <c r="BT75" i="1"/>
  <c r="AN75" i="1"/>
  <c r="DZ75" i="1"/>
  <c r="CR75" i="1"/>
  <c r="BL75" i="1"/>
  <c r="AF75" i="1"/>
  <c r="DR75" i="1"/>
  <c r="CJ75" i="1"/>
  <c r="X75" i="1"/>
  <c r="BD75" i="1"/>
  <c r="EJ75" i="1" l="1"/>
  <c r="D77" i="1"/>
  <c r="EF76" i="1"/>
  <c r="DX76" i="1"/>
  <c r="DP76" i="1"/>
  <c r="DF76" i="1"/>
  <c r="CX76" i="1"/>
  <c r="CP76" i="1"/>
  <c r="CH76" i="1"/>
  <c r="BZ76" i="1"/>
  <c r="BR76" i="1"/>
  <c r="BJ76" i="1"/>
  <c r="BB76" i="1"/>
  <c r="AT76" i="1"/>
  <c r="AL76" i="1"/>
  <c r="AD76" i="1"/>
  <c r="V76" i="1"/>
  <c r="ED76" i="1"/>
  <c r="DV76" i="1"/>
  <c r="DN76" i="1"/>
  <c r="DD76" i="1"/>
  <c r="CV76" i="1"/>
  <c r="CN76" i="1"/>
  <c r="CF76" i="1"/>
  <c r="BX76" i="1"/>
  <c r="BP76" i="1"/>
  <c r="BH76" i="1"/>
  <c r="AZ76" i="1"/>
  <c r="AR76" i="1"/>
  <c r="AJ76" i="1"/>
  <c r="AB76" i="1"/>
  <c r="T76" i="1"/>
  <c r="EB76" i="1"/>
  <c r="DT76" i="1"/>
  <c r="DJ76" i="1"/>
  <c r="DB76" i="1"/>
  <c r="CT76" i="1"/>
  <c r="CL76" i="1"/>
  <c r="CD76" i="1"/>
  <c r="BV76" i="1"/>
  <c r="BN76" i="1"/>
  <c r="BF76" i="1"/>
  <c r="AX76" i="1"/>
  <c r="AP76" i="1"/>
  <c r="AH76" i="1"/>
  <c r="Z76" i="1"/>
  <c r="R76" i="1"/>
  <c r="EH76" i="1"/>
  <c r="CZ76" i="1"/>
  <c r="BT76" i="1"/>
  <c r="AN76" i="1"/>
  <c r="DZ76" i="1"/>
  <c r="CR76" i="1"/>
  <c r="BL76" i="1"/>
  <c r="AF76" i="1"/>
  <c r="DR76" i="1"/>
  <c r="CJ76" i="1"/>
  <c r="BD76" i="1"/>
  <c r="X76" i="1"/>
  <c r="CB76" i="1"/>
  <c r="AV76" i="1"/>
  <c r="DH76" i="1"/>
  <c r="P76" i="1"/>
  <c r="D78" i="1" l="1"/>
  <c r="EF77" i="1"/>
  <c r="DX77" i="1"/>
  <c r="DP77" i="1"/>
  <c r="DF77" i="1"/>
  <c r="CX77" i="1"/>
  <c r="CP77" i="1"/>
  <c r="CH77" i="1"/>
  <c r="BZ77" i="1"/>
  <c r="BR77" i="1"/>
  <c r="BJ77" i="1"/>
  <c r="BB77" i="1"/>
  <c r="AT77" i="1"/>
  <c r="AL77" i="1"/>
  <c r="AD77" i="1"/>
  <c r="V77" i="1"/>
  <c r="ED77" i="1"/>
  <c r="DV77" i="1"/>
  <c r="DN77" i="1"/>
  <c r="DD77" i="1"/>
  <c r="CV77" i="1"/>
  <c r="CN77" i="1"/>
  <c r="CF77" i="1"/>
  <c r="BX77" i="1"/>
  <c r="BP77" i="1"/>
  <c r="BH77" i="1"/>
  <c r="AZ77" i="1"/>
  <c r="AR77" i="1"/>
  <c r="AJ77" i="1"/>
  <c r="AB77" i="1"/>
  <c r="T77" i="1"/>
  <c r="EB77" i="1"/>
  <c r="DT77" i="1"/>
  <c r="DJ77" i="1"/>
  <c r="DB77" i="1"/>
  <c r="CT77" i="1"/>
  <c r="CL77" i="1"/>
  <c r="CD77" i="1"/>
  <c r="BV77" i="1"/>
  <c r="BN77" i="1"/>
  <c r="BF77" i="1"/>
  <c r="AX77" i="1"/>
  <c r="AP77" i="1"/>
  <c r="AH77" i="1"/>
  <c r="Z77" i="1"/>
  <c r="R77" i="1"/>
  <c r="DZ77" i="1"/>
  <c r="CR77" i="1"/>
  <c r="BL77" i="1"/>
  <c r="AF77" i="1"/>
  <c r="DR77" i="1"/>
  <c r="CJ77" i="1"/>
  <c r="BD77" i="1"/>
  <c r="X77" i="1"/>
  <c r="DH77" i="1"/>
  <c r="CB77" i="1"/>
  <c r="AV77" i="1"/>
  <c r="P77" i="1"/>
  <c r="BT77" i="1"/>
  <c r="AN77" i="1"/>
  <c r="CZ77" i="1"/>
  <c r="EH77" i="1"/>
  <c r="EJ76" i="1"/>
  <c r="ED78" i="1" l="1"/>
  <c r="DV78" i="1"/>
  <c r="DN78" i="1"/>
  <c r="DD78" i="1"/>
  <c r="CV78" i="1"/>
  <c r="CN78" i="1"/>
  <c r="CF78" i="1"/>
  <c r="BX78" i="1"/>
  <c r="BP78" i="1"/>
  <c r="BH78" i="1"/>
  <c r="AZ78" i="1"/>
  <c r="AR78" i="1"/>
  <c r="AL78" i="1"/>
  <c r="AD78" i="1"/>
  <c r="V78" i="1"/>
  <c r="EB78" i="1"/>
  <c r="DT78" i="1"/>
  <c r="DJ78" i="1"/>
  <c r="DB78" i="1"/>
  <c r="CT78" i="1"/>
  <c r="CL78" i="1"/>
  <c r="CD78" i="1"/>
  <c r="BV78" i="1"/>
  <c r="BN78" i="1"/>
  <c r="BF78" i="1"/>
  <c r="AX78" i="1"/>
  <c r="AP78" i="1"/>
  <c r="AJ78" i="1"/>
  <c r="AB78" i="1"/>
  <c r="T78" i="1"/>
  <c r="EH78" i="1"/>
  <c r="DZ78" i="1"/>
  <c r="DR78" i="1"/>
  <c r="DH78" i="1"/>
  <c r="CZ78" i="1"/>
  <c r="CR78" i="1"/>
  <c r="CJ78" i="1"/>
  <c r="CB78" i="1"/>
  <c r="BT78" i="1"/>
  <c r="BL78" i="1"/>
  <c r="BD78" i="1"/>
  <c r="AV78" i="1"/>
  <c r="AH78" i="1"/>
  <c r="Z78" i="1"/>
  <c r="R78" i="1"/>
  <c r="DP78" i="1"/>
  <c r="CH78" i="1"/>
  <c r="BB78" i="1"/>
  <c r="X78" i="1"/>
  <c r="D79" i="1"/>
  <c r="DF78" i="1"/>
  <c r="BZ78" i="1"/>
  <c r="AT78" i="1"/>
  <c r="P78" i="1"/>
  <c r="EF78" i="1"/>
  <c r="CX78" i="1"/>
  <c r="BR78" i="1"/>
  <c r="DX78" i="1"/>
  <c r="AF78" i="1"/>
  <c r="CP78" i="1"/>
  <c r="BJ78" i="1"/>
  <c r="AN78" i="1"/>
  <c r="EJ77" i="1"/>
  <c r="EB79" i="1" l="1"/>
  <c r="DT79" i="1"/>
  <c r="DJ79" i="1"/>
  <c r="DB79" i="1"/>
  <c r="CT79" i="1"/>
  <c r="CL79" i="1"/>
  <c r="CD79" i="1"/>
  <c r="BV79" i="1"/>
  <c r="BN79" i="1"/>
  <c r="BF79" i="1"/>
  <c r="AX79" i="1"/>
  <c r="AP79" i="1"/>
  <c r="AH79" i="1"/>
  <c r="Z79" i="1"/>
  <c r="R79" i="1"/>
  <c r="EH79" i="1"/>
  <c r="DZ79" i="1"/>
  <c r="DR79" i="1"/>
  <c r="DH79" i="1"/>
  <c r="CZ79" i="1"/>
  <c r="CR79" i="1"/>
  <c r="CJ79" i="1"/>
  <c r="CB79" i="1"/>
  <c r="BT79" i="1"/>
  <c r="BL79" i="1"/>
  <c r="BD79" i="1"/>
  <c r="AV79" i="1"/>
  <c r="AN79" i="1"/>
  <c r="AF79" i="1"/>
  <c r="X79" i="1"/>
  <c r="D80" i="1"/>
  <c r="EF79" i="1"/>
  <c r="DX79" i="1"/>
  <c r="DP79" i="1"/>
  <c r="DF79" i="1"/>
  <c r="CX79" i="1"/>
  <c r="CP79" i="1"/>
  <c r="CH79" i="1"/>
  <c r="BZ79" i="1"/>
  <c r="BR79" i="1"/>
  <c r="BJ79" i="1"/>
  <c r="BB79" i="1"/>
  <c r="AT79" i="1"/>
  <c r="AL79" i="1"/>
  <c r="AD79" i="1"/>
  <c r="V79" i="1"/>
  <c r="DD79" i="1"/>
  <c r="BX79" i="1"/>
  <c r="AR79" i="1"/>
  <c r="ED79" i="1"/>
  <c r="CV79" i="1"/>
  <c r="BP79" i="1"/>
  <c r="AJ79" i="1"/>
  <c r="DV79" i="1"/>
  <c r="CN79" i="1"/>
  <c r="BH79" i="1"/>
  <c r="AB79" i="1"/>
  <c r="CF79" i="1"/>
  <c r="AZ79" i="1"/>
  <c r="DN79" i="1"/>
  <c r="T79" i="1"/>
  <c r="P79" i="1"/>
  <c r="EJ78" i="1"/>
  <c r="EB80" i="1" l="1"/>
  <c r="DT80" i="1"/>
  <c r="DJ80" i="1"/>
  <c r="DB80" i="1"/>
  <c r="CT80" i="1"/>
  <c r="CL80" i="1"/>
  <c r="CD80" i="1"/>
  <c r="BV80" i="1"/>
  <c r="BN80" i="1"/>
  <c r="BF80" i="1"/>
  <c r="AX80" i="1"/>
  <c r="AP80" i="1"/>
  <c r="AH80" i="1"/>
  <c r="Z80" i="1"/>
  <c r="R80" i="1"/>
  <c r="EH80" i="1"/>
  <c r="DZ80" i="1"/>
  <c r="DR80" i="1"/>
  <c r="DH80" i="1"/>
  <c r="CZ80" i="1"/>
  <c r="CR80" i="1"/>
  <c r="CJ80" i="1"/>
  <c r="CB80" i="1"/>
  <c r="BT80" i="1"/>
  <c r="BL80" i="1"/>
  <c r="BD80" i="1"/>
  <c r="AV80" i="1"/>
  <c r="AN80" i="1"/>
  <c r="AF80" i="1"/>
  <c r="X80" i="1"/>
  <c r="P80" i="1"/>
  <c r="D81" i="1"/>
  <c r="EF80" i="1"/>
  <c r="DX80" i="1"/>
  <c r="DP80" i="1"/>
  <c r="DF80" i="1"/>
  <c r="CX80" i="1"/>
  <c r="CP80" i="1"/>
  <c r="CH80" i="1"/>
  <c r="BZ80" i="1"/>
  <c r="BR80" i="1"/>
  <c r="BJ80" i="1"/>
  <c r="BB80" i="1"/>
  <c r="AT80" i="1"/>
  <c r="AL80" i="1"/>
  <c r="AD80" i="1"/>
  <c r="V80" i="1"/>
  <c r="ED80" i="1"/>
  <c r="CV80" i="1"/>
  <c r="BP80" i="1"/>
  <c r="AJ80" i="1"/>
  <c r="DV80" i="1"/>
  <c r="CN80" i="1"/>
  <c r="BH80" i="1"/>
  <c r="AB80" i="1"/>
  <c r="DN80" i="1"/>
  <c r="CF80" i="1"/>
  <c r="AZ80" i="1"/>
  <c r="T80" i="1"/>
  <c r="AR80" i="1"/>
  <c r="BX80" i="1"/>
  <c r="DD80" i="1"/>
  <c r="EJ79" i="1"/>
  <c r="EJ80" i="1" l="1"/>
  <c r="EB81" i="1"/>
  <c r="DT81" i="1"/>
  <c r="DJ81" i="1"/>
  <c r="DB81" i="1"/>
  <c r="CT81" i="1"/>
  <c r="CL81" i="1"/>
  <c r="CD81" i="1"/>
  <c r="BV81" i="1"/>
  <c r="BN81" i="1"/>
  <c r="BF81" i="1"/>
  <c r="AX81" i="1"/>
  <c r="AP81" i="1"/>
  <c r="AH81" i="1"/>
  <c r="Z81" i="1"/>
  <c r="R81" i="1"/>
  <c r="EH81" i="1"/>
  <c r="DZ81" i="1"/>
  <c r="DR81" i="1"/>
  <c r="DH81" i="1"/>
  <c r="CZ81" i="1"/>
  <c r="CR81" i="1"/>
  <c r="CJ81" i="1"/>
  <c r="CB81" i="1"/>
  <c r="BT81" i="1"/>
  <c r="BL81" i="1"/>
  <c r="BD81" i="1"/>
  <c r="AV81" i="1"/>
  <c r="AN81" i="1"/>
  <c r="AF81" i="1"/>
  <c r="X81" i="1"/>
  <c r="P81" i="1"/>
  <c r="D82" i="1"/>
  <c r="EF81" i="1"/>
  <c r="DX81" i="1"/>
  <c r="DP81" i="1"/>
  <c r="DF81" i="1"/>
  <c r="CX81" i="1"/>
  <c r="CP81" i="1"/>
  <c r="CH81" i="1"/>
  <c r="BZ81" i="1"/>
  <c r="BR81" i="1"/>
  <c r="BJ81" i="1"/>
  <c r="BB81" i="1"/>
  <c r="AT81" i="1"/>
  <c r="AL81" i="1"/>
  <c r="AD81" i="1"/>
  <c r="V81" i="1"/>
  <c r="DV81" i="1"/>
  <c r="CN81" i="1"/>
  <c r="BH81" i="1"/>
  <c r="AB81" i="1"/>
  <c r="DN81" i="1"/>
  <c r="CF81" i="1"/>
  <c r="AZ81" i="1"/>
  <c r="T81" i="1"/>
  <c r="EJ81" i="1" s="1"/>
  <c r="DD81" i="1"/>
  <c r="BX81" i="1"/>
  <c r="AR81" i="1"/>
  <c r="AJ81" i="1"/>
  <c r="ED81" i="1"/>
  <c r="BP81" i="1"/>
  <c r="CV81" i="1"/>
  <c r="EB82" i="1" l="1"/>
  <c r="DT82" i="1"/>
  <c r="DJ82" i="1"/>
  <c r="DB82" i="1"/>
  <c r="CT82" i="1"/>
  <c r="CL82" i="1"/>
  <c r="CD82" i="1"/>
  <c r="BV82" i="1"/>
  <c r="BN82" i="1"/>
  <c r="BF82" i="1"/>
  <c r="AX82" i="1"/>
  <c r="AP82" i="1"/>
  <c r="AH82" i="1"/>
  <c r="Z82" i="1"/>
  <c r="R82" i="1"/>
  <c r="EH82" i="1"/>
  <c r="DZ82" i="1"/>
  <c r="DR82" i="1"/>
  <c r="DH82" i="1"/>
  <c r="CZ82" i="1"/>
  <c r="CR82" i="1"/>
  <c r="CJ82" i="1"/>
  <c r="CB82" i="1"/>
  <c r="BT82" i="1"/>
  <c r="BL82" i="1"/>
  <c r="BD82" i="1"/>
  <c r="AV82" i="1"/>
  <c r="AN82" i="1"/>
  <c r="AF82" i="1"/>
  <c r="X82" i="1"/>
  <c r="P82" i="1"/>
  <c r="D83" i="1"/>
  <c r="EF82" i="1"/>
  <c r="DX82" i="1"/>
  <c r="DP82" i="1"/>
  <c r="DF82" i="1"/>
  <c r="CX82" i="1"/>
  <c r="CP82" i="1"/>
  <c r="CH82" i="1"/>
  <c r="BZ82" i="1"/>
  <c r="BR82" i="1"/>
  <c r="BJ82" i="1"/>
  <c r="BB82" i="1"/>
  <c r="AT82" i="1"/>
  <c r="AL82" i="1"/>
  <c r="AD82" i="1"/>
  <c r="V82" i="1"/>
  <c r="DN82" i="1"/>
  <c r="CF82" i="1"/>
  <c r="AZ82" i="1"/>
  <c r="T82" i="1"/>
  <c r="DD82" i="1"/>
  <c r="BX82" i="1"/>
  <c r="AR82" i="1"/>
  <c r="ED82" i="1"/>
  <c r="CV82" i="1"/>
  <c r="BP82" i="1"/>
  <c r="AJ82" i="1"/>
  <c r="DV82" i="1"/>
  <c r="CN82" i="1"/>
  <c r="AB82" i="1"/>
  <c r="BH82" i="1"/>
  <c r="EJ82" i="1" l="1"/>
  <c r="EB83" i="1"/>
  <c r="EB72" i="1" s="1"/>
  <c r="DT83" i="1"/>
  <c r="DT72" i="1" s="1"/>
  <c r="DJ83" i="1"/>
  <c r="DJ72" i="1" s="1"/>
  <c r="DB83" i="1"/>
  <c r="DB72" i="1" s="1"/>
  <c r="CT83" i="1"/>
  <c r="CT72" i="1" s="1"/>
  <c r="CL83" i="1"/>
  <c r="CL72" i="1" s="1"/>
  <c r="CD83" i="1"/>
  <c r="CD72" i="1" s="1"/>
  <c r="BV83" i="1"/>
  <c r="BV72" i="1" s="1"/>
  <c r="BN83" i="1"/>
  <c r="BN72" i="1" s="1"/>
  <c r="BF83" i="1"/>
  <c r="BF72" i="1" s="1"/>
  <c r="AX83" i="1"/>
  <c r="AX72" i="1" s="1"/>
  <c r="AP83" i="1"/>
  <c r="AP72" i="1" s="1"/>
  <c r="AH83" i="1"/>
  <c r="AH72" i="1" s="1"/>
  <c r="Z83" i="1"/>
  <c r="Z72" i="1" s="1"/>
  <c r="R83" i="1"/>
  <c r="R72" i="1" s="1"/>
  <c r="EH83" i="1"/>
  <c r="EH72" i="1" s="1"/>
  <c r="DZ83" i="1"/>
  <c r="DZ72" i="1" s="1"/>
  <c r="DR83" i="1"/>
  <c r="DR72" i="1" s="1"/>
  <c r="DH83" i="1"/>
  <c r="DH72" i="1" s="1"/>
  <c r="CZ83" i="1"/>
  <c r="CZ72" i="1" s="1"/>
  <c r="CR83" i="1"/>
  <c r="CR72" i="1" s="1"/>
  <c r="CJ83" i="1"/>
  <c r="CJ72" i="1" s="1"/>
  <c r="CB83" i="1"/>
  <c r="CB72" i="1" s="1"/>
  <c r="BT83" i="1"/>
  <c r="BT72" i="1" s="1"/>
  <c r="BL83" i="1"/>
  <c r="BL72" i="1" s="1"/>
  <c r="BD83" i="1"/>
  <c r="BD72" i="1" s="1"/>
  <c r="AV83" i="1"/>
  <c r="AV72" i="1" s="1"/>
  <c r="AN83" i="1"/>
  <c r="AN72" i="1" s="1"/>
  <c r="AF83" i="1"/>
  <c r="AF72" i="1" s="1"/>
  <c r="X83" i="1"/>
  <c r="X72" i="1" s="1"/>
  <c r="P83" i="1"/>
  <c r="P72" i="1" s="1"/>
  <c r="D84" i="1"/>
  <c r="D85" i="1" s="1"/>
  <c r="EF83" i="1"/>
  <c r="EF72" i="1" s="1"/>
  <c r="DX83" i="1"/>
  <c r="DX72" i="1" s="1"/>
  <c r="DP83" i="1"/>
  <c r="DP72" i="1" s="1"/>
  <c r="DF83" i="1"/>
  <c r="DF72" i="1" s="1"/>
  <c r="CX83" i="1"/>
  <c r="CX72" i="1" s="1"/>
  <c r="CP83" i="1"/>
  <c r="CP72" i="1" s="1"/>
  <c r="CH83" i="1"/>
  <c r="CH72" i="1" s="1"/>
  <c r="BZ83" i="1"/>
  <c r="BZ72" i="1" s="1"/>
  <c r="BR83" i="1"/>
  <c r="BR72" i="1" s="1"/>
  <c r="BJ83" i="1"/>
  <c r="BJ72" i="1" s="1"/>
  <c r="BB83" i="1"/>
  <c r="BB72" i="1" s="1"/>
  <c r="AT83" i="1"/>
  <c r="AT72" i="1" s="1"/>
  <c r="AL83" i="1"/>
  <c r="AL72" i="1" s="1"/>
  <c r="AD83" i="1"/>
  <c r="AD72" i="1" s="1"/>
  <c r="V83" i="1"/>
  <c r="V72" i="1" s="1"/>
  <c r="DD83" i="1"/>
  <c r="DD72" i="1" s="1"/>
  <c r="BX83" i="1"/>
  <c r="BX72" i="1" s="1"/>
  <c r="AR83" i="1"/>
  <c r="AR72" i="1" s="1"/>
  <c r="ED83" i="1"/>
  <c r="ED72" i="1" s="1"/>
  <c r="CV83" i="1"/>
  <c r="CV72" i="1" s="1"/>
  <c r="BP83" i="1"/>
  <c r="BP72" i="1" s="1"/>
  <c r="AJ83" i="1"/>
  <c r="AJ72" i="1" s="1"/>
  <c r="DV83" i="1"/>
  <c r="DV72" i="1" s="1"/>
  <c r="CN83" i="1"/>
  <c r="CN72" i="1" s="1"/>
  <c r="BH83" i="1"/>
  <c r="BH72" i="1" s="1"/>
  <c r="AB83" i="1"/>
  <c r="AB72" i="1" s="1"/>
  <c r="CF83" i="1"/>
  <c r="CF72" i="1" s="1"/>
  <c r="AZ83" i="1"/>
  <c r="AZ72" i="1" s="1"/>
  <c r="DN83" i="1"/>
  <c r="DN72" i="1" s="1"/>
  <c r="T83" i="1"/>
  <c r="EH85" i="1" l="1"/>
  <c r="DZ85" i="1"/>
  <c r="DT85" i="1"/>
  <c r="DJ85" i="1"/>
  <c r="DB85" i="1"/>
  <c r="CT85" i="1"/>
  <c r="CL85" i="1"/>
  <c r="CD85" i="1"/>
  <c r="BV85" i="1"/>
  <c r="BN85" i="1"/>
  <c r="BF85" i="1"/>
  <c r="AX85" i="1"/>
  <c r="AP85" i="1"/>
  <c r="AH85" i="1"/>
  <c r="AB85" i="1"/>
  <c r="T85" i="1"/>
  <c r="D86" i="1"/>
  <c r="EF85" i="1"/>
  <c r="DX85" i="1"/>
  <c r="DR85" i="1"/>
  <c r="DH85" i="1"/>
  <c r="CZ85" i="1"/>
  <c r="CR85" i="1"/>
  <c r="CJ85" i="1"/>
  <c r="CB85" i="1"/>
  <c r="BT85" i="1"/>
  <c r="BL85" i="1"/>
  <c r="BD85" i="1"/>
  <c r="AV85" i="1"/>
  <c r="AN85" i="1"/>
  <c r="Z85" i="1"/>
  <c r="R85" i="1"/>
  <c r="DV85" i="1"/>
  <c r="DF85" i="1"/>
  <c r="CP85" i="1"/>
  <c r="BZ85" i="1"/>
  <c r="BJ85" i="1"/>
  <c r="AT85" i="1"/>
  <c r="P85" i="1"/>
  <c r="DD85" i="1"/>
  <c r="CN85" i="1"/>
  <c r="BX85" i="1"/>
  <c r="BH85" i="1"/>
  <c r="AR85" i="1"/>
  <c r="AD85" i="1"/>
  <c r="ED85" i="1"/>
  <c r="DP85" i="1"/>
  <c r="CX85" i="1"/>
  <c r="CH85" i="1"/>
  <c r="BR85" i="1"/>
  <c r="BB85" i="1"/>
  <c r="AL85" i="1"/>
  <c r="X85" i="1"/>
  <c r="EB85" i="1"/>
  <c r="CF85" i="1"/>
  <c r="BP85" i="1"/>
  <c r="V85" i="1"/>
  <c r="DN85" i="1"/>
  <c r="AZ85" i="1"/>
  <c r="CV85" i="1"/>
  <c r="AJ85" i="1"/>
  <c r="AF85" i="1"/>
  <c r="EJ83" i="1"/>
  <c r="EJ72" i="1" s="1"/>
  <c r="T72" i="1"/>
  <c r="EJ85" i="1" l="1"/>
  <c r="EH86" i="1"/>
  <c r="DZ86" i="1"/>
  <c r="DR86" i="1"/>
  <c r="DH86" i="1"/>
  <c r="CZ86" i="1"/>
  <c r="CR86" i="1"/>
  <c r="CJ86" i="1"/>
  <c r="CB86" i="1"/>
  <c r="BT86" i="1"/>
  <c r="BL86" i="1"/>
  <c r="BD86" i="1"/>
  <c r="AV86" i="1"/>
  <c r="AN86" i="1"/>
  <c r="AF86" i="1"/>
  <c r="X86" i="1"/>
  <c r="P86" i="1"/>
  <c r="D87" i="1"/>
  <c r="EF86" i="1"/>
  <c r="DX86" i="1"/>
  <c r="DP86" i="1"/>
  <c r="DF86" i="1"/>
  <c r="CX86" i="1"/>
  <c r="CP86" i="1"/>
  <c r="CH86" i="1"/>
  <c r="BZ86" i="1"/>
  <c r="BR86" i="1"/>
  <c r="BJ86" i="1"/>
  <c r="BB86" i="1"/>
  <c r="AT86" i="1"/>
  <c r="AL86" i="1"/>
  <c r="AD86" i="1"/>
  <c r="V86" i="1"/>
  <c r="DV86" i="1"/>
  <c r="DD86" i="1"/>
  <c r="CN86" i="1"/>
  <c r="BX86" i="1"/>
  <c r="BH86" i="1"/>
  <c r="AR86" i="1"/>
  <c r="AB86" i="1"/>
  <c r="DT86" i="1"/>
  <c r="DB86" i="1"/>
  <c r="CL86" i="1"/>
  <c r="BV86" i="1"/>
  <c r="BF86" i="1"/>
  <c r="AP86" i="1"/>
  <c r="Z86" i="1"/>
  <c r="ED86" i="1"/>
  <c r="DN86" i="1"/>
  <c r="CV86" i="1"/>
  <c r="CF86" i="1"/>
  <c r="BP86" i="1"/>
  <c r="AZ86" i="1"/>
  <c r="AJ86" i="1"/>
  <c r="T86" i="1"/>
  <c r="EB86" i="1"/>
  <c r="BN86" i="1"/>
  <c r="DJ86" i="1"/>
  <c r="AX86" i="1"/>
  <c r="CT86" i="1"/>
  <c r="AH86" i="1"/>
  <c r="R86" i="1"/>
  <c r="CD86" i="1"/>
  <c r="EJ86" i="1" l="1"/>
  <c r="EH87" i="1"/>
  <c r="DZ87" i="1"/>
  <c r="DT87" i="1"/>
  <c r="DJ87" i="1"/>
  <c r="DB87" i="1"/>
  <c r="CT87" i="1"/>
  <c r="CL87" i="1"/>
  <c r="CD87" i="1"/>
  <c r="BV87" i="1"/>
  <c r="BN87" i="1"/>
  <c r="BF87" i="1"/>
  <c r="AX87" i="1"/>
  <c r="AP87" i="1"/>
  <c r="AH87" i="1"/>
  <c r="Z87" i="1"/>
  <c r="R87" i="1"/>
  <c r="D88" i="1"/>
  <c r="EF87" i="1"/>
  <c r="DX87" i="1"/>
  <c r="DR87" i="1"/>
  <c r="DH87" i="1"/>
  <c r="CZ87" i="1"/>
  <c r="CR87" i="1"/>
  <c r="CJ87" i="1"/>
  <c r="CB87" i="1"/>
  <c r="BT87" i="1"/>
  <c r="BL87" i="1"/>
  <c r="BD87" i="1"/>
  <c r="AV87" i="1"/>
  <c r="AN87" i="1"/>
  <c r="AF87" i="1"/>
  <c r="X87" i="1"/>
  <c r="P87" i="1"/>
  <c r="ED87" i="1"/>
  <c r="DP87" i="1"/>
  <c r="DF87" i="1"/>
  <c r="CX87" i="1"/>
  <c r="CP87" i="1"/>
  <c r="CH87" i="1"/>
  <c r="BZ87" i="1"/>
  <c r="BR87" i="1"/>
  <c r="BJ87" i="1"/>
  <c r="BB87" i="1"/>
  <c r="AT87" i="1"/>
  <c r="AL87" i="1"/>
  <c r="AD87" i="1"/>
  <c r="V87" i="1"/>
  <c r="DD87" i="1"/>
  <c r="BX87" i="1"/>
  <c r="AR87" i="1"/>
  <c r="EB87" i="1"/>
  <c r="CV87" i="1"/>
  <c r="BP87" i="1"/>
  <c r="AJ87" i="1"/>
  <c r="CN87" i="1"/>
  <c r="BH87" i="1"/>
  <c r="AB87" i="1"/>
  <c r="CF87" i="1"/>
  <c r="AZ87" i="1"/>
  <c r="T87" i="1"/>
  <c r="DN87" i="1"/>
  <c r="DV87" i="1"/>
  <c r="EH88" i="1" l="1"/>
  <c r="DZ88" i="1"/>
  <c r="DR88" i="1"/>
  <c r="DH88" i="1"/>
  <c r="CZ88" i="1"/>
  <c r="CR88" i="1"/>
  <c r="CJ88" i="1"/>
  <c r="CB88" i="1"/>
  <c r="BT88" i="1"/>
  <c r="BL88" i="1"/>
  <c r="BD88" i="1"/>
  <c r="AV88" i="1"/>
  <c r="AN88" i="1"/>
  <c r="AF88" i="1"/>
  <c r="X88" i="1"/>
  <c r="P88" i="1"/>
  <c r="D89" i="1"/>
  <c r="EF88" i="1"/>
  <c r="DX88" i="1"/>
  <c r="DP88" i="1"/>
  <c r="DF88" i="1"/>
  <c r="CX88" i="1"/>
  <c r="CP88" i="1"/>
  <c r="CH88" i="1"/>
  <c r="BZ88" i="1"/>
  <c r="BR88" i="1"/>
  <c r="BJ88" i="1"/>
  <c r="BB88" i="1"/>
  <c r="AT88" i="1"/>
  <c r="AL88" i="1"/>
  <c r="AD88" i="1"/>
  <c r="V88" i="1"/>
  <c r="ED88" i="1"/>
  <c r="DV88" i="1"/>
  <c r="DN88" i="1"/>
  <c r="DD88" i="1"/>
  <c r="CV88" i="1"/>
  <c r="CN88" i="1"/>
  <c r="CF88" i="1"/>
  <c r="BX88" i="1"/>
  <c r="BP88" i="1"/>
  <c r="BH88" i="1"/>
  <c r="AZ88" i="1"/>
  <c r="AR88" i="1"/>
  <c r="AJ88" i="1"/>
  <c r="AB88" i="1"/>
  <c r="T88" i="1"/>
  <c r="DB88" i="1"/>
  <c r="BV88" i="1"/>
  <c r="AP88" i="1"/>
  <c r="EB88" i="1"/>
  <c r="CT88" i="1"/>
  <c r="BN88" i="1"/>
  <c r="AH88" i="1"/>
  <c r="DT88" i="1"/>
  <c r="CL88" i="1"/>
  <c r="BF88" i="1"/>
  <c r="Z88" i="1"/>
  <c r="R88" i="1"/>
  <c r="DJ88" i="1"/>
  <c r="CD88" i="1"/>
  <c r="AX88" i="1"/>
  <c r="EJ87" i="1"/>
  <c r="EJ88" i="1" l="1"/>
  <c r="EH89" i="1"/>
  <c r="DZ89" i="1"/>
  <c r="DR89" i="1"/>
  <c r="DH89" i="1"/>
  <c r="CZ89" i="1"/>
  <c r="CR89" i="1"/>
  <c r="CJ89" i="1"/>
  <c r="CB89" i="1"/>
  <c r="BT89" i="1"/>
  <c r="BL89" i="1"/>
  <c r="BD89" i="1"/>
  <c r="AV89" i="1"/>
  <c r="AN89" i="1"/>
  <c r="AF89" i="1"/>
  <c r="X89" i="1"/>
  <c r="P89" i="1"/>
  <c r="D90" i="1"/>
  <c r="EF89" i="1"/>
  <c r="DX89" i="1"/>
  <c r="DP89" i="1"/>
  <c r="DF89" i="1"/>
  <c r="CX89" i="1"/>
  <c r="CP89" i="1"/>
  <c r="CH89" i="1"/>
  <c r="BZ89" i="1"/>
  <c r="BR89" i="1"/>
  <c r="BJ89" i="1"/>
  <c r="BB89" i="1"/>
  <c r="AT89" i="1"/>
  <c r="AL89" i="1"/>
  <c r="AD89" i="1"/>
  <c r="V89" i="1"/>
  <c r="ED89" i="1"/>
  <c r="DV89" i="1"/>
  <c r="DN89" i="1"/>
  <c r="DD89" i="1"/>
  <c r="CV89" i="1"/>
  <c r="CN89" i="1"/>
  <c r="CF89" i="1"/>
  <c r="BX89" i="1"/>
  <c r="BP89" i="1"/>
  <c r="BH89" i="1"/>
  <c r="AZ89" i="1"/>
  <c r="AR89" i="1"/>
  <c r="AJ89" i="1"/>
  <c r="AB89" i="1"/>
  <c r="T89" i="1"/>
  <c r="DB89" i="1"/>
  <c r="BV89" i="1"/>
  <c r="AP89" i="1"/>
  <c r="EB89" i="1"/>
  <c r="CT89" i="1"/>
  <c r="BN89" i="1"/>
  <c r="AH89" i="1"/>
  <c r="DT89" i="1"/>
  <c r="CL89" i="1"/>
  <c r="BF89" i="1"/>
  <c r="Z89" i="1"/>
  <c r="DJ89" i="1"/>
  <c r="CD89" i="1"/>
  <c r="AX89" i="1"/>
  <c r="R89" i="1"/>
  <c r="EJ89" i="1" l="1"/>
  <c r="EH90" i="1"/>
  <c r="EH84" i="1" s="1"/>
  <c r="DZ90" i="1"/>
  <c r="DZ84" i="1" s="1"/>
  <c r="DR90" i="1"/>
  <c r="DR84" i="1" s="1"/>
  <c r="DH90" i="1"/>
  <c r="DH84" i="1" s="1"/>
  <c r="CZ90" i="1"/>
  <c r="CZ84" i="1" s="1"/>
  <c r="CR90" i="1"/>
  <c r="CR84" i="1" s="1"/>
  <c r="CJ90" i="1"/>
  <c r="CJ84" i="1" s="1"/>
  <c r="CB90" i="1"/>
  <c r="CB84" i="1" s="1"/>
  <c r="BT90" i="1"/>
  <c r="BT84" i="1" s="1"/>
  <c r="BL90" i="1"/>
  <c r="BL84" i="1" s="1"/>
  <c r="BD90" i="1"/>
  <c r="BD84" i="1" s="1"/>
  <c r="AV90" i="1"/>
  <c r="AV84" i="1" s="1"/>
  <c r="AN90" i="1"/>
  <c r="AN84" i="1" s="1"/>
  <c r="AF90" i="1"/>
  <c r="AF84" i="1" s="1"/>
  <c r="X90" i="1"/>
  <c r="X84" i="1" s="1"/>
  <c r="P90" i="1"/>
  <c r="P84" i="1" s="1"/>
  <c r="D91" i="1"/>
  <c r="D92" i="1" s="1"/>
  <c r="EF90" i="1"/>
  <c r="EF84" i="1" s="1"/>
  <c r="DX90" i="1"/>
  <c r="DX84" i="1" s="1"/>
  <c r="DP90" i="1"/>
  <c r="DP84" i="1" s="1"/>
  <c r="DF90" i="1"/>
  <c r="DF84" i="1" s="1"/>
  <c r="CX90" i="1"/>
  <c r="CX84" i="1" s="1"/>
  <c r="CP90" i="1"/>
  <c r="CP84" i="1" s="1"/>
  <c r="CH90" i="1"/>
  <c r="CH84" i="1" s="1"/>
  <c r="BZ90" i="1"/>
  <c r="BZ84" i="1" s="1"/>
  <c r="BR90" i="1"/>
  <c r="BR84" i="1" s="1"/>
  <c r="BJ90" i="1"/>
  <c r="BJ84" i="1" s="1"/>
  <c r="BB90" i="1"/>
  <c r="BB84" i="1" s="1"/>
  <c r="AT90" i="1"/>
  <c r="AT84" i="1" s="1"/>
  <c r="AL90" i="1"/>
  <c r="AL84" i="1" s="1"/>
  <c r="AD90" i="1"/>
  <c r="AD84" i="1" s="1"/>
  <c r="V90" i="1"/>
  <c r="V84" i="1" s="1"/>
  <c r="ED90" i="1"/>
  <c r="ED84" i="1" s="1"/>
  <c r="DV90" i="1"/>
  <c r="DV84" i="1" s="1"/>
  <c r="DN90" i="1"/>
  <c r="DN84" i="1" s="1"/>
  <c r="DD90" i="1"/>
  <c r="DD84" i="1" s="1"/>
  <c r="CV90" i="1"/>
  <c r="CV84" i="1" s="1"/>
  <c r="CN90" i="1"/>
  <c r="CN84" i="1" s="1"/>
  <c r="CF90" i="1"/>
  <c r="CF84" i="1" s="1"/>
  <c r="BX90" i="1"/>
  <c r="BX84" i="1" s="1"/>
  <c r="BP90" i="1"/>
  <c r="BP84" i="1" s="1"/>
  <c r="BH90" i="1"/>
  <c r="BH84" i="1" s="1"/>
  <c r="AZ90" i="1"/>
  <c r="AZ84" i="1" s="1"/>
  <c r="AR90" i="1"/>
  <c r="AR84" i="1" s="1"/>
  <c r="AJ90" i="1"/>
  <c r="AJ84" i="1" s="1"/>
  <c r="AB90" i="1"/>
  <c r="AB84" i="1" s="1"/>
  <c r="T90" i="1"/>
  <c r="DB90" i="1"/>
  <c r="DB84" i="1" s="1"/>
  <c r="BV90" i="1"/>
  <c r="BV84" i="1" s="1"/>
  <c r="AP90" i="1"/>
  <c r="EB90" i="1"/>
  <c r="EB84" i="1" s="1"/>
  <c r="CT90" i="1"/>
  <c r="CT84" i="1" s="1"/>
  <c r="BN90" i="1"/>
  <c r="BN84" i="1" s="1"/>
  <c r="AH90" i="1"/>
  <c r="AH84" i="1" s="1"/>
  <c r="DT90" i="1"/>
  <c r="DT84" i="1" s="1"/>
  <c r="CL90" i="1"/>
  <c r="CL84" i="1" s="1"/>
  <c r="BF90" i="1"/>
  <c r="BF84" i="1" s="1"/>
  <c r="Z90" i="1"/>
  <c r="Z84" i="1" s="1"/>
  <c r="CD90" i="1"/>
  <c r="CD84" i="1" s="1"/>
  <c r="AX90" i="1"/>
  <c r="AX84" i="1" s="1"/>
  <c r="R90" i="1"/>
  <c r="R84" i="1" s="1"/>
  <c r="DJ90" i="1"/>
  <c r="DJ84" i="1" s="1"/>
  <c r="AP84" i="1"/>
  <c r="EJ90" i="1" l="1"/>
  <c r="EJ84" i="1" s="1"/>
  <c r="T84" i="1"/>
  <c r="ED92" i="1"/>
  <c r="DV92" i="1"/>
  <c r="DN92" i="1"/>
  <c r="DD92" i="1"/>
  <c r="CV92" i="1"/>
  <c r="CN92" i="1"/>
  <c r="CF92" i="1"/>
  <c r="BX92" i="1"/>
  <c r="BP92" i="1"/>
  <c r="BH92" i="1"/>
  <c r="AZ92" i="1"/>
  <c r="AR92" i="1"/>
  <c r="AJ92" i="1"/>
  <c r="AB92" i="1"/>
  <c r="V92" i="1"/>
  <c r="EB92" i="1"/>
  <c r="DT92" i="1"/>
  <c r="DJ92" i="1"/>
  <c r="DB92" i="1"/>
  <c r="CT92" i="1"/>
  <c r="CL92" i="1"/>
  <c r="CD92" i="1"/>
  <c r="BV92" i="1"/>
  <c r="BN92" i="1"/>
  <c r="BF92" i="1"/>
  <c r="AX92" i="1"/>
  <c r="AP92" i="1"/>
  <c r="AH92" i="1"/>
  <c r="T92" i="1"/>
  <c r="EH92" i="1"/>
  <c r="DZ92" i="1"/>
  <c r="DR92" i="1"/>
  <c r="DH92" i="1"/>
  <c r="CZ92" i="1"/>
  <c r="CR92" i="1"/>
  <c r="CJ92" i="1"/>
  <c r="CB92" i="1"/>
  <c r="BT92" i="1"/>
  <c r="BL92" i="1"/>
  <c r="BD92" i="1"/>
  <c r="AV92" i="1"/>
  <c r="AN92" i="1"/>
  <c r="AF92" i="1"/>
  <c r="Z92" i="1"/>
  <c r="R92" i="1"/>
  <c r="DP92" i="1"/>
  <c r="CH92" i="1"/>
  <c r="BB92" i="1"/>
  <c r="D93" i="1"/>
  <c r="DF92" i="1"/>
  <c r="BZ92" i="1"/>
  <c r="AT92" i="1"/>
  <c r="X92" i="1"/>
  <c r="EF92" i="1"/>
  <c r="CX92" i="1"/>
  <c r="BR92" i="1"/>
  <c r="AL92" i="1"/>
  <c r="P92" i="1"/>
  <c r="BJ92" i="1"/>
  <c r="AD92" i="1"/>
  <c r="DX92" i="1"/>
  <c r="CP92" i="1"/>
  <c r="ED93" i="1" l="1"/>
  <c r="DV93" i="1"/>
  <c r="DN93" i="1"/>
  <c r="DD93" i="1"/>
  <c r="CV93" i="1"/>
  <c r="CN93" i="1"/>
  <c r="CF93" i="1"/>
  <c r="BX93" i="1"/>
  <c r="BP93" i="1"/>
  <c r="BH93" i="1"/>
  <c r="AZ93" i="1"/>
  <c r="AR93" i="1"/>
  <c r="AJ93" i="1"/>
  <c r="AB93" i="1"/>
  <c r="T93" i="1"/>
  <c r="EB93" i="1"/>
  <c r="DT93" i="1"/>
  <c r="DJ93" i="1"/>
  <c r="DB93" i="1"/>
  <c r="CT93" i="1"/>
  <c r="CL93" i="1"/>
  <c r="CD93" i="1"/>
  <c r="BV93" i="1"/>
  <c r="BN93" i="1"/>
  <c r="BF93" i="1"/>
  <c r="AX93" i="1"/>
  <c r="AP93" i="1"/>
  <c r="AH93" i="1"/>
  <c r="Z93" i="1"/>
  <c r="R93" i="1"/>
  <c r="EH93" i="1"/>
  <c r="DZ93" i="1"/>
  <c r="DR93" i="1"/>
  <c r="DH93" i="1"/>
  <c r="CZ93" i="1"/>
  <c r="CR93" i="1"/>
  <c r="CJ93" i="1"/>
  <c r="CB93" i="1"/>
  <c r="BT93" i="1"/>
  <c r="BL93" i="1"/>
  <c r="BD93" i="1"/>
  <c r="AV93" i="1"/>
  <c r="AN93" i="1"/>
  <c r="AF93" i="1"/>
  <c r="X93" i="1"/>
  <c r="P93" i="1"/>
  <c r="D94" i="1"/>
  <c r="DP93" i="1"/>
  <c r="CH93" i="1"/>
  <c r="BB93" i="1"/>
  <c r="V93" i="1"/>
  <c r="DF93" i="1"/>
  <c r="BZ93" i="1"/>
  <c r="AT93" i="1"/>
  <c r="EF93" i="1"/>
  <c r="CX93" i="1"/>
  <c r="BR93" i="1"/>
  <c r="AL93" i="1"/>
  <c r="BJ93" i="1"/>
  <c r="AD93" i="1"/>
  <c r="DX93" i="1"/>
  <c r="CP93" i="1"/>
  <c r="EJ92" i="1"/>
  <c r="EB94" i="1" l="1"/>
  <c r="DN94" i="1"/>
  <c r="DD94" i="1"/>
  <c r="CV94" i="1"/>
  <c r="CN94" i="1"/>
  <c r="CF94" i="1"/>
  <c r="BX94" i="1"/>
  <c r="BP94" i="1"/>
  <c r="BH94" i="1"/>
  <c r="AZ94" i="1"/>
  <c r="AR94" i="1"/>
  <c r="AJ94" i="1"/>
  <c r="AB94" i="1"/>
  <c r="T94" i="1"/>
  <c r="EH94" i="1"/>
  <c r="DZ94" i="1"/>
  <c r="DT94" i="1"/>
  <c r="DJ94" i="1"/>
  <c r="DB94" i="1"/>
  <c r="CT94" i="1"/>
  <c r="CL94" i="1"/>
  <c r="CD94" i="1"/>
  <c r="BV94" i="1"/>
  <c r="BN94" i="1"/>
  <c r="BF94" i="1"/>
  <c r="AX94" i="1"/>
  <c r="AP94" i="1"/>
  <c r="AH94" i="1"/>
  <c r="Z94" i="1"/>
  <c r="R94" i="1"/>
  <c r="D95" i="1"/>
  <c r="EF94" i="1"/>
  <c r="DX94" i="1"/>
  <c r="DR94" i="1"/>
  <c r="DH94" i="1"/>
  <c r="CZ94" i="1"/>
  <c r="CR94" i="1"/>
  <c r="CJ94" i="1"/>
  <c r="CB94" i="1"/>
  <c r="BT94" i="1"/>
  <c r="BL94" i="1"/>
  <c r="BD94" i="1"/>
  <c r="AV94" i="1"/>
  <c r="AN94" i="1"/>
  <c r="AF94" i="1"/>
  <c r="X94" i="1"/>
  <c r="P94" i="1"/>
  <c r="ED94" i="1"/>
  <c r="DF94" i="1"/>
  <c r="BZ94" i="1"/>
  <c r="AT94" i="1"/>
  <c r="DV94" i="1"/>
  <c r="CX94" i="1"/>
  <c r="BR94" i="1"/>
  <c r="AL94" i="1"/>
  <c r="CP94" i="1"/>
  <c r="BJ94" i="1"/>
  <c r="AD94" i="1"/>
  <c r="V94" i="1"/>
  <c r="DP94" i="1"/>
  <c r="CH94" i="1"/>
  <c r="BB94" i="1"/>
  <c r="EJ93" i="1"/>
  <c r="EJ94" i="1" l="1"/>
  <c r="EB95" i="1"/>
  <c r="DT95" i="1"/>
  <c r="DJ95" i="1"/>
  <c r="DB95" i="1"/>
  <c r="CT95" i="1"/>
  <c r="CL95" i="1"/>
  <c r="CD95" i="1"/>
  <c r="BV95" i="1"/>
  <c r="BN95" i="1"/>
  <c r="BF95" i="1"/>
  <c r="AX95" i="1"/>
  <c r="AP95" i="1"/>
  <c r="AH95" i="1"/>
  <c r="Z95" i="1"/>
  <c r="R95" i="1"/>
  <c r="EH95" i="1"/>
  <c r="DZ95" i="1"/>
  <c r="DR95" i="1"/>
  <c r="DH95" i="1"/>
  <c r="CZ95" i="1"/>
  <c r="CR95" i="1"/>
  <c r="CJ95" i="1"/>
  <c r="CB95" i="1"/>
  <c r="BT95" i="1"/>
  <c r="BL95" i="1"/>
  <c r="BD95" i="1"/>
  <c r="AV95" i="1"/>
  <c r="AN95" i="1"/>
  <c r="AF95" i="1"/>
  <c r="X95" i="1"/>
  <c r="P95" i="1"/>
  <c r="D96" i="1"/>
  <c r="EF95" i="1"/>
  <c r="DX95" i="1"/>
  <c r="DP95" i="1"/>
  <c r="DF95" i="1"/>
  <c r="CX95" i="1"/>
  <c r="CP95" i="1"/>
  <c r="CH95" i="1"/>
  <c r="BZ95" i="1"/>
  <c r="BR95" i="1"/>
  <c r="BJ95" i="1"/>
  <c r="BB95" i="1"/>
  <c r="AT95" i="1"/>
  <c r="AL95" i="1"/>
  <c r="AD95" i="1"/>
  <c r="V95" i="1"/>
  <c r="ED95" i="1"/>
  <c r="CV95" i="1"/>
  <c r="BP95" i="1"/>
  <c r="AJ95" i="1"/>
  <c r="DV95" i="1"/>
  <c r="CN95" i="1"/>
  <c r="BH95" i="1"/>
  <c r="AB95" i="1"/>
  <c r="DN95" i="1"/>
  <c r="CF95" i="1"/>
  <c r="AZ95" i="1"/>
  <c r="T95" i="1"/>
  <c r="DD95" i="1"/>
  <c r="BX95" i="1"/>
  <c r="AR95" i="1"/>
  <c r="EB96" i="1" l="1"/>
  <c r="DT96" i="1"/>
  <c r="DJ96" i="1"/>
  <c r="DB96" i="1"/>
  <c r="CT96" i="1"/>
  <c r="CL96" i="1"/>
  <c r="CD96" i="1"/>
  <c r="BV96" i="1"/>
  <c r="BN96" i="1"/>
  <c r="BF96" i="1"/>
  <c r="AX96" i="1"/>
  <c r="AP96" i="1"/>
  <c r="AH96" i="1"/>
  <c r="Z96" i="1"/>
  <c r="R96" i="1"/>
  <c r="EH96" i="1"/>
  <c r="DZ96" i="1"/>
  <c r="DR96" i="1"/>
  <c r="DH96" i="1"/>
  <c r="CZ96" i="1"/>
  <c r="CR96" i="1"/>
  <c r="CJ96" i="1"/>
  <c r="CB96" i="1"/>
  <c r="BT96" i="1"/>
  <c r="BL96" i="1"/>
  <c r="BD96" i="1"/>
  <c r="AV96" i="1"/>
  <c r="AN96" i="1"/>
  <c r="AF96" i="1"/>
  <c r="X96" i="1"/>
  <c r="P96" i="1"/>
  <c r="D97" i="1"/>
  <c r="EF96" i="1"/>
  <c r="DX96" i="1"/>
  <c r="DP96" i="1"/>
  <c r="DF96" i="1"/>
  <c r="CX96" i="1"/>
  <c r="CP96" i="1"/>
  <c r="CH96" i="1"/>
  <c r="BZ96" i="1"/>
  <c r="BR96" i="1"/>
  <c r="BJ96" i="1"/>
  <c r="BB96" i="1"/>
  <c r="AT96" i="1"/>
  <c r="AL96" i="1"/>
  <c r="AD96" i="1"/>
  <c r="V96" i="1"/>
  <c r="DV96" i="1"/>
  <c r="CN96" i="1"/>
  <c r="BH96" i="1"/>
  <c r="AB96" i="1"/>
  <c r="DN96" i="1"/>
  <c r="CF96" i="1"/>
  <c r="AZ96" i="1"/>
  <c r="T96" i="1"/>
  <c r="DD96" i="1"/>
  <c r="BX96" i="1"/>
  <c r="AR96" i="1"/>
  <c r="CV96" i="1"/>
  <c r="BP96" i="1"/>
  <c r="AJ96" i="1"/>
  <c r="ED96" i="1"/>
  <c r="EJ95" i="1"/>
  <c r="EJ96" i="1" l="1"/>
  <c r="EB97" i="1"/>
  <c r="DT97" i="1"/>
  <c r="DJ97" i="1"/>
  <c r="DJ91" i="1" s="1"/>
  <c r="DB97" i="1"/>
  <c r="DB91" i="1" s="1"/>
  <c r="CT97" i="1"/>
  <c r="CT91" i="1" s="1"/>
  <c r="CL97" i="1"/>
  <c r="CL91" i="1" s="1"/>
  <c r="CD97" i="1"/>
  <c r="CD91" i="1" s="1"/>
  <c r="BV97" i="1"/>
  <c r="BV91" i="1" s="1"/>
  <c r="BN97" i="1"/>
  <c r="BN91" i="1" s="1"/>
  <c r="BF97" i="1"/>
  <c r="BF91" i="1" s="1"/>
  <c r="AX97" i="1"/>
  <c r="AX91" i="1" s="1"/>
  <c r="AP97" i="1"/>
  <c r="AP91" i="1" s="1"/>
  <c r="AH97" i="1"/>
  <c r="Z97" i="1"/>
  <c r="Z91" i="1" s="1"/>
  <c r="R97" i="1"/>
  <c r="R91" i="1" s="1"/>
  <c r="EH97" i="1"/>
  <c r="EH91" i="1" s="1"/>
  <c r="DZ97" i="1"/>
  <c r="DZ91" i="1" s="1"/>
  <c r="DR97" i="1"/>
  <c r="DH97" i="1"/>
  <c r="DH91" i="1" s="1"/>
  <c r="CZ97" i="1"/>
  <c r="CZ91" i="1" s="1"/>
  <c r="CR97" i="1"/>
  <c r="CJ97" i="1"/>
  <c r="CJ91" i="1" s="1"/>
  <c r="CB97" i="1"/>
  <c r="CB91" i="1" s="1"/>
  <c r="BT97" i="1"/>
  <c r="BT91" i="1" s="1"/>
  <c r="BL97" i="1"/>
  <c r="BL91" i="1" s="1"/>
  <c r="BD97" i="1"/>
  <c r="BD91" i="1" s="1"/>
  <c r="AV97" i="1"/>
  <c r="AV91" i="1" s="1"/>
  <c r="AN97" i="1"/>
  <c r="AN91" i="1" s="1"/>
  <c r="AF97" i="1"/>
  <c r="X97" i="1"/>
  <c r="X91" i="1" s="1"/>
  <c r="P97" i="1"/>
  <c r="P91" i="1" s="1"/>
  <c r="D98" i="1"/>
  <c r="D99" i="1" s="1"/>
  <c r="EF97" i="1"/>
  <c r="EF91" i="1" s="1"/>
  <c r="DX97" i="1"/>
  <c r="DX91" i="1" s="1"/>
  <c r="DP97" i="1"/>
  <c r="DP91" i="1" s="1"/>
  <c r="DF97" i="1"/>
  <c r="DF91" i="1" s="1"/>
  <c r="CX97" i="1"/>
  <c r="CX91" i="1" s="1"/>
  <c r="CP97" i="1"/>
  <c r="CP91" i="1" s="1"/>
  <c r="CH97" i="1"/>
  <c r="BZ97" i="1"/>
  <c r="BZ91" i="1" s="1"/>
  <c r="BR97" i="1"/>
  <c r="BR91" i="1" s="1"/>
  <c r="BJ97" i="1"/>
  <c r="BJ91" i="1" s="1"/>
  <c r="BB97" i="1"/>
  <c r="BB91" i="1" s="1"/>
  <c r="AT97" i="1"/>
  <c r="AT91" i="1" s="1"/>
  <c r="AL97" i="1"/>
  <c r="AL91" i="1" s="1"/>
  <c r="AD97" i="1"/>
  <c r="AD91" i="1" s="1"/>
  <c r="V97" i="1"/>
  <c r="V91" i="1" s="1"/>
  <c r="DN97" i="1"/>
  <c r="DN91" i="1" s="1"/>
  <c r="CF97" i="1"/>
  <c r="CF91" i="1" s="1"/>
  <c r="AZ97" i="1"/>
  <c r="AZ91" i="1" s="1"/>
  <c r="T97" i="1"/>
  <c r="T91" i="1" s="1"/>
  <c r="DD97" i="1"/>
  <c r="DD91" i="1" s="1"/>
  <c r="BX97" i="1"/>
  <c r="BX91" i="1" s="1"/>
  <c r="AR97" i="1"/>
  <c r="AR91" i="1" s="1"/>
  <c r="ED97" i="1"/>
  <c r="ED91" i="1" s="1"/>
  <c r="CV97" i="1"/>
  <c r="CV91" i="1" s="1"/>
  <c r="BP97" i="1"/>
  <c r="BP91" i="1" s="1"/>
  <c r="AJ97" i="1"/>
  <c r="AJ91" i="1" s="1"/>
  <c r="BH97" i="1"/>
  <c r="BH91" i="1" s="1"/>
  <c r="AB97" i="1"/>
  <c r="AB91" i="1" s="1"/>
  <c r="DV97" i="1"/>
  <c r="DV91" i="1" s="1"/>
  <c r="CN97" i="1"/>
  <c r="CN91" i="1" s="1"/>
  <c r="CH91" i="1"/>
  <c r="DR91" i="1"/>
  <c r="DT91" i="1"/>
  <c r="AF91" i="1"/>
  <c r="CR91" i="1"/>
  <c r="AH91" i="1"/>
  <c r="EB91" i="1"/>
  <c r="EJ97" i="1" l="1"/>
  <c r="EJ91" i="1" s="1"/>
  <c r="EB99" i="1"/>
  <c r="DT99" i="1"/>
  <c r="DJ99" i="1"/>
  <c r="DB99" i="1"/>
  <c r="CT99" i="1"/>
  <c r="CL99" i="1"/>
  <c r="CD99" i="1"/>
  <c r="BV99" i="1"/>
  <c r="BN99" i="1"/>
  <c r="BF99" i="1"/>
  <c r="AX99" i="1"/>
  <c r="AP99" i="1"/>
  <c r="AH99" i="1"/>
  <c r="Z99" i="1"/>
  <c r="R99" i="1"/>
  <c r="EH99" i="1"/>
  <c r="DZ99" i="1"/>
  <c r="DR99" i="1"/>
  <c r="DH99" i="1"/>
  <c r="CZ99" i="1"/>
  <c r="CR99" i="1"/>
  <c r="CJ99" i="1"/>
  <c r="CB99" i="1"/>
  <c r="BT99" i="1"/>
  <c r="BL99" i="1"/>
  <c r="BD99" i="1"/>
  <c r="AV99" i="1"/>
  <c r="AN99" i="1"/>
  <c r="AF99" i="1"/>
  <c r="X99" i="1"/>
  <c r="P99" i="1"/>
  <c r="D100" i="1"/>
  <c r="EF99" i="1"/>
  <c r="DX99" i="1"/>
  <c r="DP99" i="1"/>
  <c r="DF99" i="1"/>
  <c r="CX99" i="1"/>
  <c r="CP99" i="1"/>
  <c r="CH99" i="1"/>
  <c r="BZ99" i="1"/>
  <c r="BR99" i="1"/>
  <c r="BJ99" i="1"/>
  <c r="BB99" i="1"/>
  <c r="AT99" i="1"/>
  <c r="AL99" i="1"/>
  <c r="AD99" i="1"/>
  <c r="V99" i="1"/>
  <c r="ED99" i="1"/>
  <c r="CV99" i="1"/>
  <c r="BP99" i="1"/>
  <c r="AJ99" i="1"/>
  <c r="DV99" i="1"/>
  <c r="CN99" i="1"/>
  <c r="BH99" i="1"/>
  <c r="AB99" i="1"/>
  <c r="DN99" i="1"/>
  <c r="CF99" i="1"/>
  <c r="AZ99" i="1"/>
  <c r="T99" i="1"/>
  <c r="DD99" i="1"/>
  <c r="BX99" i="1"/>
  <c r="AR99" i="1"/>
  <c r="EJ99" i="1" l="1"/>
  <c r="EH100" i="1"/>
  <c r="EH98" i="1" s="1"/>
  <c r="DZ100" i="1"/>
  <c r="DZ98" i="1" s="1"/>
  <c r="DR100" i="1"/>
  <c r="DR98" i="1" s="1"/>
  <c r="DH100" i="1"/>
  <c r="DH98" i="1" s="1"/>
  <c r="CZ100" i="1"/>
  <c r="D101" i="1"/>
  <c r="D102" i="1" s="1"/>
  <c r="EB100" i="1"/>
  <c r="EB98" i="1" s="1"/>
  <c r="DP100" i="1"/>
  <c r="DP98" i="1" s="1"/>
  <c r="DD100" i="1"/>
  <c r="DD98" i="1" s="1"/>
  <c r="CT100" i="1"/>
  <c r="CT98" i="1" s="1"/>
  <c r="CL100" i="1"/>
  <c r="CL98" i="1" s="1"/>
  <c r="CD100" i="1"/>
  <c r="CD98" i="1" s="1"/>
  <c r="BV100" i="1"/>
  <c r="BV98" i="1" s="1"/>
  <c r="BN100" i="1"/>
  <c r="BN98" i="1" s="1"/>
  <c r="BF100" i="1"/>
  <c r="BF98" i="1" s="1"/>
  <c r="AX100" i="1"/>
  <c r="AX98" i="1" s="1"/>
  <c r="AP100" i="1"/>
  <c r="AP98" i="1" s="1"/>
  <c r="AH100" i="1"/>
  <c r="AH98" i="1" s="1"/>
  <c r="Z100" i="1"/>
  <c r="Z98" i="1" s="1"/>
  <c r="R100" i="1"/>
  <c r="R98" i="1" s="1"/>
  <c r="DX100" i="1"/>
  <c r="DX98" i="1" s="1"/>
  <c r="DN100" i="1"/>
  <c r="DN98" i="1" s="1"/>
  <c r="DB100" i="1"/>
  <c r="DB98" i="1" s="1"/>
  <c r="CR100" i="1"/>
  <c r="CR98" i="1" s="1"/>
  <c r="CJ100" i="1"/>
  <c r="CJ98" i="1" s="1"/>
  <c r="CB100" i="1"/>
  <c r="CB98" i="1" s="1"/>
  <c r="BT100" i="1"/>
  <c r="BT98" i="1" s="1"/>
  <c r="BL100" i="1"/>
  <c r="BL98" i="1" s="1"/>
  <c r="BD100" i="1"/>
  <c r="BD98" i="1" s="1"/>
  <c r="AV100" i="1"/>
  <c r="AV98" i="1" s="1"/>
  <c r="AN100" i="1"/>
  <c r="AF100" i="1"/>
  <c r="AF98" i="1" s="1"/>
  <c r="X100" i="1"/>
  <c r="X98" i="1" s="1"/>
  <c r="P100" i="1"/>
  <c r="P98" i="1" s="1"/>
  <c r="EF100" i="1"/>
  <c r="EF98" i="1" s="1"/>
  <c r="DV100" i="1"/>
  <c r="DV98" i="1" s="1"/>
  <c r="DJ100" i="1"/>
  <c r="DJ98" i="1" s="1"/>
  <c r="CX100" i="1"/>
  <c r="CX98" i="1" s="1"/>
  <c r="CP100" i="1"/>
  <c r="CP98" i="1" s="1"/>
  <c r="CH100" i="1"/>
  <c r="CH98" i="1" s="1"/>
  <c r="BZ100" i="1"/>
  <c r="BZ98" i="1" s="1"/>
  <c r="BR100" i="1"/>
  <c r="BR98" i="1" s="1"/>
  <c r="BJ100" i="1"/>
  <c r="BJ98" i="1" s="1"/>
  <c r="BB100" i="1"/>
  <c r="BB98" i="1" s="1"/>
  <c r="AT100" i="1"/>
  <c r="AT98" i="1" s="1"/>
  <c r="AL100" i="1"/>
  <c r="AL98" i="1" s="1"/>
  <c r="AD100" i="1"/>
  <c r="AD98" i="1" s="1"/>
  <c r="V100" i="1"/>
  <c r="V98" i="1" s="1"/>
  <c r="ED100" i="1"/>
  <c r="ED98" i="1" s="1"/>
  <c r="CN100" i="1"/>
  <c r="CN98" i="1" s="1"/>
  <c r="BH100" i="1"/>
  <c r="BH98" i="1" s="1"/>
  <c r="AB100" i="1"/>
  <c r="AB98" i="1" s="1"/>
  <c r="DT100" i="1"/>
  <c r="DT98" i="1" s="1"/>
  <c r="CF100" i="1"/>
  <c r="CF98" i="1" s="1"/>
  <c r="AZ100" i="1"/>
  <c r="AZ98" i="1" s="1"/>
  <c r="T100" i="1"/>
  <c r="DF100" i="1"/>
  <c r="DF98" i="1" s="1"/>
  <c r="BX100" i="1"/>
  <c r="BX98" i="1" s="1"/>
  <c r="AR100" i="1"/>
  <c r="AR98" i="1" s="1"/>
  <c r="CV100" i="1"/>
  <c r="CV98" i="1" s="1"/>
  <c r="BP100" i="1"/>
  <c r="BP98" i="1" s="1"/>
  <c r="AJ100" i="1"/>
  <c r="AJ98" i="1" s="1"/>
  <c r="AN98" i="1"/>
  <c r="CZ98" i="1"/>
  <c r="EJ100" i="1" l="1"/>
  <c r="EJ98" i="1" s="1"/>
  <c r="T98" i="1"/>
  <c r="ED102" i="1"/>
  <c r="ED101" i="1" s="1"/>
  <c r="DP102" i="1"/>
  <c r="DP101" i="1" s="1"/>
  <c r="DF102" i="1"/>
  <c r="DF101" i="1" s="1"/>
  <c r="CX102" i="1"/>
  <c r="CX101" i="1" s="1"/>
  <c r="CP102" i="1"/>
  <c r="CP101" i="1" s="1"/>
  <c r="CH102" i="1"/>
  <c r="CH101" i="1" s="1"/>
  <c r="BZ102" i="1"/>
  <c r="BZ101" i="1" s="1"/>
  <c r="BR102" i="1"/>
  <c r="BR101" i="1" s="1"/>
  <c r="BJ102" i="1"/>
  <c r="BJ101" i="1" s="1"/>
  <c r="BB102" i="1"/>
  <c r="BB101" i="1" s="1"/>
  <c r="AT102" i="1"/>
  <c r="AT101" i="1" s="1"/>
  <c r="AL102" i="1"/>
  <c r="AL101" i="1" s="1"/>
  <c r="AD102" i="1"/>
  <c r="AD101" i="1" s="1"/>
  <c r="X102" i="1"/>
  <c r="X101" i="1" s="1"/>
  <c r="P102" i="1"/>
  <c r="P101" i="1" s="1"/>
  <c r="EB102" i="1"/>
  <c r="EB101" i="1" s="1"/>
  <c r="DN102" i="1"/>
  <c r="DN101" i="1" s="1"/>
  <c r="DD102" i="1"/>
  <c r="DD101" i="1" s="1"/>
  <c r="CV102" i="1"/>
  <c r="CV101" i="1" s="1"/>
  <c r="CN102" i="1"/>
  <c r="CN101" i="1" s="1"/>
  <c r="CF102" i="1"/>
  <c r="CF101" i="1" s="1"/>
  <c r="BX102" i="1"/>
  <c r="BX101" i="1" s="1"/>
  <c r="BP102" i="1"/>
  <c r="BP101" i="1" s="1"/>
  <c r="BH102" i="1"/>
  <c r="BH101" i="1" s="1"/>
  <c r="AZ102" i="1"/>
  <c r="AZ101" i="1" s="1"/>
  <c r="AR102" i="1"/>
  <c r="AR101" i="1" s="1"/>
  <c r="AJ102" i="1"/>
  <c r="AJ101" i="1" s="1"/>
  <c r="V102" i="1"/>
  <c r="V101" i="1" s="1"/>
  <c r="D103" i="1"/>
  <c r="D104" i="1" s="1"/>
  <c r="EF102" i="1"/>
  <c r="EF101" i="1" s="1"/>
  <c r="DX102" i="1"/>
  <c r="DX101" i="1" s="1"/>
  <c r="DR102" i="1"/>
  <c r="DR101" i="1" s="1"/>
  <c r="DH102" i="1"/>
  <c r="DH101" i="1" s="1"/>
  <c r="CZ102" i="1"/>
  <c r="CZ101" i="1" s="1"/>
  <c r="CR102" i="1"/>
  <c r="CR101" i="1" s="1"/>
  <c r="CJ102" i="1"/>
  <c r="CJ101" i="1" s="1"/>
  <c r="CB102" i="1"/>
  <c r="CB101" i="1" s="1"/>
  <c r="BT102" i="1"/>
  <c r="BT101" i="1" s="1"/>
  <c r="BL102" i="1"/>
  <c r="BL101" i="1" s="1"/>
  <c r="BD102" i="1"/>
  <c r="BD101" i="1" s="1"/>
  <c r="AV102" i="1"/>
  <c r="AV101" i="1" s="1"/>
  <c r="AN102" i="1"/>
  <c r="AN101" i="1" s="1"/>
  <c r="AF102" i="1"/>
  <c r="AF101" i="1" s="1"/>
  <c r="Z102" i="1"/>
  <c r="Z101" i="1" s="1"/>
  <c r="R102" i="1"/>
  <c r="R101" i="1" s="1"/>
  <c r="CT102" i="1"/>
  <c r="CT101" i="1" s="1"/>
  <c r="BN102" i="1"/>
  <c r="BN101" i="1" s="1"/>
  <c r="AH102" i="1"/>
  <c r="AH101" i="1" s="1"/>
  <c r="DT102" i="1"/>
  <c r="DT101" i="1" s="1"/>
  <c r="CL102" i="1"/>
  <c r="CL101" i="1" s="1"/>
  <c r="BF102" i="1"/>
  <c r="BF101" i="1" s="1"/>
  <c r="EH102" i="1"/>
  <c r="EH101" i="1" s="1"/>
  <c r="DJ102" i="1"/>
  <c r="DJ101" i="1" s="1"/>
  <c r="CD102" i="1"/>
  <c r="CD101" i="1" s="1"/>
  <c r="AX102" i="1"/>
  <c r="AX101" i="1" s="1"/>
  <c r="T102" i="1"/>
  <c r="BV102" i="1"/>
  <c r="BV101" i="1" s="1"/>
  <c r="DZ102" i="1"/>
  <c r="DZ101" i="1" s="1"/>
  <c r="AP102" i="1"/>
  <c r="AP101" i="1" s="1"/>
  <c r="DB102" i="1"/>
  <c r="DB101" i="1" s="1"/>
  <c r="DV102" i="1"/>
  <c r="DV101" i="1" s="1"/>
  <c r="AB102" i="1"/>
  <c r="AB101" i="1" s="1"/>
  <c r="EH104" i="1" l="1"/>
  <c r="EH103" i="1" s="1"/>
  <c r="DZ104" i="1"/>
  <c r="DZ103" i="1" s="1"/>
  <c r="DT104" i="1"/>
  <c r="DT103" i="1" s="1"/>
  <c r="DJ104" i="1"/>
  <c r="DJ103" i="1" s="1"/>
  <c r="DD104" i="1"/>
  <c r="DD103" i="1" s="1"/>
  <c r="CV104" i="1"/>
  <c r="CV103" i="1" s="1"/>
  <c r="CN104" i="1"/>
  <c r="CN103" i="1" s="1"/>
  <c r="CF104" i="1"/>
  <c r="CF103" i="1" s="1"/>
  <c r="BX104" i="1"/>
  <c r="BX103" i="1" s="1"/>
  <c r="BP104" i="1"/>
  <c r="BP103" i="1" s="1"/>
  <c r="BH104" i="1"/>
  <c r="BH103" i="1" s="1"/>
  <c r="AZ104" i="1"/>
  <c r="AZ103" i="1" s="1"/>
  <c r="AR104" i="1"/>
  <c r="AR103" i="1" s="1"/>
  <c r="AJ104" i="1"/>
  <c r="AJ103" i="1" s="1"/>
  <c r="AB104" i="1"/>
  <c r="AB103" i="1" s="1"/>
  <c r="T104" i="1"/>
  <c r="D105" i="1"/>
  <c r="D106" i="1" s="1"/>
  <c r="EF104" i="1"/>
  <c r="EF103" i="1" s="1"/>
  <c r="DX104" i="1"/>
  <c r="DX103" i="1" s="1"/>
  <c r="DR104" i="1"/>
  <c r="DR103" i="1" s="1"/>
  <c r="DB104" i="1"/>
  <c r="DB103" i="1" s="1"/>
  <c r="CT104" i="1"/>
  <c r="CT103" i="1" s="1"/>
  <c r="CL104" i="1"/>
  <c r="CL103" i="1" s="1"/>
  <c r="CD104" i="1"/>
  <c r="CD103" i="1" s="1"/>
  <c r="BV104" i="1"/>
  <c r="BV103" i="1" s="1"/>
  <c r="BN104" i="1"/>
  <c r="BN103" i="1" s="1"/>
  <c r="BF104" i="1"/>
  <c r="BF103" i="1" s="1"/>
  <c r="AX104" i="1"/>
  <c r="AX103" i="1" s="1"/>
  <c r="AP104" i="1"/>
  <c r="AP103" i="1" s="1"/>
  <c r="AH104" i="1"/>
  <c r="AH103" i="1" s="1"/>
  <c r="Z104" i="1"/>
  <c r="Z103" i="1" s="1"/>
  <c r="R104" i="1"/>
  <c r="R103" i="1" s="1"/>
  <c r="EB104" i="1"/>
  <c r="EB103" i="1" s="1"/>
  <c r="DN104" i="1"/>
  <c r="DN103" i="1" s="1"/>
  <c r="DF104" i="1"/>
  <c r="DF103" i="1" s="1"/>
  <c r="CX104" i="1"/>
  <c r="CX103" i="1" s="1"/>
  <c r="CP104" i="1"/>
  <c r="CP103" i="1" s="1"/>
  <c r="CH104" i="1"/>
  <c r="CH103" i="1" s="1"/>
  <c r="BZ104" i="1"/>
  <c r="BZ103" i="1" s="1"/>
  <c r="BR104" i="1"/>
  <c r="BR103" i="1" s="1"/>
  <c r="BJ104" i="1"/>
  <c r="BJ103" i="1" s="1"/>
  <c r="BB104" i="1"/>
  <c r="BB103" i="1" s="1"/>
  <c r="AT104" i="1"/>
  <c r="AT103" i="1" s="1"/>
  <c r="AL104" i="1"/>
  <c r="AL103" i="1" s="1"/>
  <c r="AD104" i="1"/>
  <c r="AD103" i="1" s="1"/>
  <c r="V104" i="1"/>
  <c r="V103" i="1" s="1"/>
  <c r="DV104" i="1"/>
  <c r="DV103" i="1" s="1"/>
  <c r="CZ104" i="1"/>
  <c r="CZ103" i="1" s="1"/>
  <c r="BT104" i="1"/>
  <c r="BT103" i="1" s="1"/>
  <c r="AN104" i="1"/>
  <c r="AN103" i="1" s="1"/>
  <c r="CR104" i="1"/>
  <c r="CR103" i="1" s="1"/>
  <c r="BL104" i="1"/>
  <c r="BL103" i="1" s="1"/>
  <c r="AF104" i="1"/>
  <c r="AF103" i="1" s="1"/>
  <c r="DP104" i="1"/>
  <c r="DP103" i="1" s="1"/>
  <c r="CJ104" i="1"/>
  <c r="CJ103" i="1" s="1"/>
  <c r="BD104" i="1"/>
  <c r="BD103" i="1" s="1"/>
  <c r="X104" i="1"/>
  <c r="X103" i="1" s="1"/>
  <c r="ED104" i="1"/>
  <c r="ED103" i="1" s="1"/>
  <c r="AV104" i="1"/>
  <c r="AV103" i="1" s="1"/>
  <c r="P104" i="1"/>
  <c r="P103" i="1" s="1"/>
  <c r="CB104" i="1"/>
  <c r="CB103" i="1" s="1"/>
  <c r="DH104" i="1"/>
  <c r="DH103" i="1" s="1"/>
  <c r="EJ102" i="1"/>
  <c r="EJ101" i="1" s="1"/>
  <c r="T101" i="1"/>
  <c r="T103" i="1" l="1"/>
  <c r="EJ104" i="1"/>
  <c r="EJ103" i="1" s="1"/>
  <c r="EH106" i="1"/>
  <c r="DZ106" i="1"/>
  <c r="DR106" i="1"/>
  <c r="DH106" i="1"/>
  <c r="CZ106" i="1"/>
  <c r="CR106" i="1"/>
  <c r="CJ106" i="1"/>
  <c r="CB106" i="1"/>
  <c r="BT106" i="1"/>
  <c r="BL106" i="1"/>
  <c r="BD106" i="1"/>
  <c r="AV106" i="1"/>
  <c r="AN106" i="1"/>
  <c r="AF106" i="1"/>
  <c r="X106" i="1"/>
  <c r="P106" i="1"/>
  <c r="D107" i="1"/>
  <c r="EF106" i="1"/>
  <c r="DX106" i="1"/>
  <c r="DP106" i="1"/>
  <c r="DF106" i="1"/>
  <c r="CX106" i="1"/>
  <c r="CP106" i="1"/>
  <c r="CH106" i="1"/>
  <c r="BZ106" i="1"/>
  <c r="BR106" i="1"/>
  <c r="BJ106" i="1"/>
  <c r="BB106" i="1"/>
  <c r="AT106" i="1"/>
  <c r="AL106" i="1"/>
  <c r="AD106" i="1"/>
  <c r="V106" i="1"/>
  <c r="EB106" i="1"/>
  <c r="DT106" i="1"/>
  <c r="DJ106" i="1"/>
  <c r="DB106" i="1"/>
  <c r="CT106" i="1"/>
  <c r="CL106" i="1"/>
  <c r="CD106" i="1"/>
  <c r="BV106" i="1"/>
  <c r="BN106" i="1"/>
  <c r="BF106" i="1"/>
  <c r="AX106" i="1"/>
  <c r="AP106" i="1"/>
  <c r="AH106" i="1"/>
  <c r="Z106" i="1"/>
  <c r="R106" i="1"/>
  <c r="DN106" i="1"/>
  <c r="CF106" i="1"/>
  <c r="AZ106" i="1"/>
  <c r="T106" i="1"/>
  <c r="DD106" i="1"/>
  <c r="BX106" i="1"/>
  <c r="AR106" i="1"/>
  <c r="ED106" i="1"/>
  <c r="CV106" i="1"/>
  <c r="BP106" i="1"/>
  <c r="AJ106" i="1"/>
  <c r="DV106" i="1"/>
  <c r="CN106" i="1"/>
  <c r="BH106" i="1"/>
  <c r="AB106" i="1"/>
  <c r="EH107" i="1" l="1"/>
  <c r="DZ107" i="1"/>
  <c r="DR107" i="1"/>
  <c r="DH107" i="1"/>
  <c r="CZ107" i="1"/>
  <c r="CR107" i="1"/>
  <c r="CJ107" i="1"/>
  <c r="CB107" i="1"/>
  <c r="BT107" i="1"/>
  <c r="BL107" i="1"/>
  <c r="BD107" i="1"/>
  <c r="AV107" i="1"/>
  <c r="AN107" i="1"/>
  <c r="AF107" i="1"/>
  <c r="X107" i="1"/>
  <c r="P107" i="1"/>
  <c r="D108" i="1"/>
  <c r="EF107" i="1"/>
  <c r="DX107" i="1"/>
  <c r="DP107" i="1"/>
  <c r="DF107" i="1"/>
  <c r="CX107" i="1"/>
  <c r="CP107" i="1"/>
  <c r="CH107" i="1"/>
  <c r="BZ107" i="1"/>
  <c r="BR107" i="1"/>
  <c r="BJ107" i="1"/>
  <c r="BB107" i="1"/>
  <c r="AT107" i="1"/>
  <c r="AL107" i="1"/>
  <c r="AD107" i="1"/>
  <c r="V107" i="1"/>
  <c r="EB107" i="1"/>
  <c r="DT107" i="1"/>
  <c r="DJ107" i="1"/>
  <c r="DB107" i="1"/>
  <c r="CT107" i="1"/>
  <c r="CL107" i="1"/>
  <c r="CD107" i="1"/>
  <c r="BV107" i="1"/>
  <c r="BN107" i="1"/>
  <c r="BF107" i="1"/>
  <c r="AX107" i="1"/>
  <c r="AP107" i="1"/>
  <c r="AH107" i="1"/>
  <c r="Z107" i="1"/>
  <c r="R107" i="1"/>
  <c r="DD107" i="1"/>
  <c r="BX107" i="1"/>
  <c r="AR107" i="1"/>
  <c r="ED107" i="1"/>
  <c r="CV107" i="1"/>
  <c r="BP107" i="1"/>
  <c r="AJ107" i="1"/>
  <c r="DV107" i="1"/>
  <c r="CN107" i="1"/>
  <c r="BH107" i="1"/>
  <c r="AB107" i="1"/>
  <c r="CF107" i="1"/>
  <c r="AZ107" i="1"/>
  <c r="T107" i="1"/>
  <c r="DN107" i="1"/>
  <c r="EJ106" i="1"/>
  <c r="EJ107" i="1" l="1"/>
  <c r="EH108" i="1"/>
  <c r="EH105" i="1" s="1"/>
  <c r="DZ108" i="1"/>
  <c r="DZ105" i="1" s="1"/>
  <c r="DR108" i="1"/>
  <c r="DR105" i="1" s="1"/>
  <c r="DH108" i="1"/>
  <c r="DH105" i="1" s="1"/>
  <c r="CZ108" i="1"/>
  <c r="CZ105" i="1" s="1"/>
  <c r="CR108" i="1"/>
  <c r="CR105" i="1" s="1"/>
  <c r="CJ108" i="1"/>
  <c r="CJ105" i="1" s="1"/>
  <c r="CB108" i="1"/>
  <c r="CB105" i="1" s="1"/>
  <c r="BT108" i="1"/>
  <c r="BT105" i="1" s="1"/>
  <c r="BL108" i="1"/>
  <c r="BL105" i="1" s="1"/>
  <c r="BD108" i="1"/>
  <c r="BD105" i="1" s="1"/>
  <c r="AV108" i="1"/>
  <c r="AV105" i="1" s="1"/>
  <c r="AN108" i="1"/>
  <c r="AN105" i="1" s="1"/>
  <c r="AF108" i="1"/>
  <c r="AF105" i="1" s="1"/>
  <c r="X108" i="1"/>
  <c r="X105" i="1" s="1"/>
  <c r="P108" i="1"/>
  <c r="P105" i="1" s="1"/>
  <c r="D109" i="1"/>
  <c r="D110" i="1" s="1"/>
  <c r="EF108" i="1"/>
  <c r="EF105" i="1" s="1"/>
  <c r="DX108" i="1"/>
  <c r="DX105" i="1" s="1"/>
  <c r="DP108" i="1"/>
  <c r="DP105" i="1" s="1"/>
  <c r="DF108" i="1"/>
  <c r="DF105" i="1" s="1"/>
  <c r="CX108" i="1"/>
  <c r="CX105" i="1" s="1"/>
  <c r="CP108" i="1"/>
  <c r="CP105" i="1" s="1"/>
  <c r="CH108" i="1"/>
  <c r="CH105" i="1" s="1"/>
  <c r="BZ108" i="1"/>
  <c r="BZ105" i="1" s="1"/>
  <c r="BR108" i="1"/>
  <c r="BR105" i="1" s="1"/>
  <c r="BJ108" i="1"/>
  <c r="BJ105" i="1" s="1"/>
  <c r="BB108" i="1"/>
  <c r="BB105" i="1" s="1"/>
  <c r="AT108" i="1"/>
  <c r="AT105" i="1" s="1"/>
  <c r="AL108" i="1"/>
  <c r="AL105" i="1" s="1"/>
  <c r="AD108" i="1"/>
  <c r="AD105" i="1" s="1"/>
  <c r="V108" i="1"/>
  <c r="V105" i="1" s="1"/>
  <c r="EB108" i="1"/>
  <c r="EB105" i="1" s="1"/>
  <c r="DT108" i="1"/>
  <c r="DT105" i="1" s="1"/>
  <c r="DJ108" i="1"/>
  <c r="DJ105" i="1" s="1"/>
  <c r="DB108" i="1"/>
  <c r="DB105" i="1" s="1"/>
  <c r="CT108" i="1"/>
  <c r="CT105" i="1" s="1"/>
  <c r="CL108" i="1"/>
  <c r="CL105" i="1" s="1"/>
  <c r="CD108" i="1"/>
  <c r="CD105" i="1" s="1"/>
  <c r="BV108" i="1"/>
  <c r="BV105" i="1" s="1"/>
  <c r="BN108" i="1"/>
  <c r="BN105" i="1" s="1"/>
  <c r="BF108" i="1"/>
  <c r="BF105" i="1" s="1"/>
  <c r="AX108" i="1"/>
  <c r="AX105" i="1" s="1"/>
  <c r="AP108" i="1"/>
  <c r="AP105" i="1" s="1"/>
  <c r="AH108" i="1"/>
  <c r="AH105" i="1" s="1"/>
  <c r="Z108" i="1"/>
  <c r="Z105" i="1" s="1"/>
  <c r="R108" i="1"/>
  <c r="R105" i="1" s="1"/>
  <c r="ED108" i="1"/>
  <c r="ED105" i="1" s="1"/>
  <c r="CV108" i="1"/>
  <c r="CV105" i="1" s="1"/>
  <c r="BP108" i="1"/>
  <c r="BP105" i="1" s="1"/>
  <c r="AJ108" i="1"/>
  <c r="AJ105" i="1" s="1"/>
  <c r="DV108" i="1"/>
  <c r="DV105" i="1" s="1"/>
  <c r="CN108" i="1"/>
  <c r="CN105" i="1" s="1"/>
  <c r="BH108" i="1"/>
  <c r="BH105" i="1" s="1"/>
  <c r="AB108" i="1"/>
  <c r="AB105" i="1" s="1"/>
  <c r="DN108" i="1"/>
  <c r="DN105" i="1" s="1"/>
  <c r="CF108" i="1"/>
  <c r="CF105" i="1" s="1"/>
  <c r="AZ108" i="1"/>
  <c r="AZ105" i="1" s="1"/>
  <c r="T108" i="1"/>
  <c r="AR108" i="1"/>
  <c r="AR105" i="1" s="1"/>
  <c r="DD108" i="1"/>
  <c r="DD105" i="1" s="1"/>
  <c r="BX108" i="1"/>
  <c r="BX105" i="1" s="1"/>
  <c r="EH110" i="1" l="1"/>
  <c r="EH109" i="1" s="1"/>
  <c r="DZ110" i="1"/>
  <c r="DZ109" i="1" s="1"/>
  <c r="DR110" i="1"/>
  <c r="DR109" i="1" s="1"/>
  <c r="DH110" i="1"/>
  <c r="DH109" i="1" s="1"/>
  <c r="CZ110" i="1"/>
  <c r="CZ109" i="1" s="1"/>
  <c r="CR110" i="1"/>
  <c r="CR109" i="1" s="1"/>
  <c r="CJ110" i="1"/>
  <c r="CJ109" i="1" s="1"/>
  <c r="CB110" i="1"/>
  <c r="CB109" i="1" s="1"/>
  <c r="BT110" i="1"/>
  <c r="BT109" i="1" s="1"/>
  <c r="BL110" i="1"/>
  <c r="BL109" i="1" s="1"/>
  <c r="BD110" i="1"/>
  <c r="BD109" i="1" s="1"/>
  <c r="AV110" i="1"/>
  <c r="AV109" i="1" s="1"/>
  <c r="AN110" i="1"/>
  <c r="AN109" i="1" s="1"/>
  <c r="AF110" i="1"/>
  <c r="AF109" i="1" s="1"/>
  <c r="X110" i="1"/>
  <c r="X109" i="1" s="1"/>
  <c r="P110" i="1"/>
  <c r="P109" i="1" s="1"/>
  <c r="D111" i="1"/>
  <c r="D112" i="1" s="1"/>
  <c r="EF110" i="1"/>
  <c r="EF109" i="1" s="1"/>
  <c r="DX110" i="1"/>
  <c r="DX109" i="1" s="1"/>
  <c r="DP110" i="1"/>
  <c r="DP109" i="1" s="1"/>
  <c r="DF110" i="1"/>
  <c r="DF109" i="1" s="1"/>
  <c r="CX110" i="1"/>
  <c r="CX109" i="1" s="1"/>
  <c r="CP110" i="1"/>
  <c r="CP109" i="1" s="1"/>
  <c r="CH110" i="1"/>
  <c r="CH109" i="1" s="1"/>
  <c r="BZ110" i="1"/>
  <c r="BZ109" i="1" s="1"/>
  <c r="BR110" i="1"/>
  <c r="BR109" i="1" s="1"/>
  <c r="BJ110" i="1"/>
  <c r="BJ109" i="1" s="1"/>
  <c r="BB110" i="1"/>
  <c r="BB109" i="1" s="1"/>
  <c r="AT110" i="1"/>
  <c r="AT109" i="1" s="1"/>
  <c r="AL110" i="1"/>
  <c r="AL109" i="1" s="1"/>
  <c r="AD110" i="1"/>
  <c r="AD109" i="1" s="1"/>
  <c r="V110" i="1"/>
  <c r="V109" i="1" s="1"/>
  <c r="EB110" i="1"/>
  <c r="EB109" i="1" s="1"/>
  <c r="DT110" i="1"/>
  <c r="DT109" i="1" s="1"/>
  <c r="DJ110" i="1"/>
  <c r="DJ109" i="1" s="1"/>
  <c r="DB110" i="1"/>
  <c r="DB109" i="1" s="1"/>
  <c r="CT110" i="1"/>
  <c r="CT109" i="1" s="1"/>
  <c r="CL110" i="1"/>
  <c r="CL109" i="1" s="1"/>
  <c r="CD110" i="1"/>
  <c r="CD109" i="1" s="1"/>
  <c r="BV110" i="1"/>
  <c r="BV109" i="1" s="1"/>
  <c r="BN110" i="1"/>
  <c r="BN109" i="1" s="1"/>
  <c r="BF110" i="1"/>
  <c r="BF109" i="1" s="1"/>
  <c r="AX110" i="1"/>
  <c r="AX109" i="1" s="1"/>
  <c r="AP110" i="1"/>
  <c r="AP109" i="1" s="1"/>
  <c r="AH110" i="1"/>
  <c r="AH109" i="1" s="1"/>
  <c r="Z110" i="1"/>
  <c r="Z109" i="1" s="1"/>
  <c r="R110" i="1"/>
  <c r="R109" i="1" s="1"/>
  <c r="DD110" i="1"/>
  <c r="DD109" i="1" s="1"/>
  <c r="BX110" i="1"/>
  <c r="BX109" i="1" s="1"/>
  <c r="AR110" i="1"/>
  <c r="AR109" i="1" s="1"/>
  <c r="ED110" i="1"/>
  <c r="ED109" i="1" s="1"/>
  <c r="CV110" i="1"/>
  <c r="CV109" i="1" s="1"/>
  <c r="BP110" i="1"/>
  <c r="BP109" i="1" s="1"/>
  <c r="AJ110" i="1"/>
  <c r="AJ109" i="1" s="1"/>
  <c r="DV110" i="1"/>
  <c r="DV109" i="1" s="1"/>
  <c r="CN110" i="1"/>
  <c r="CN109" i="1" s="1"/>
  <c r="BH110" i="1"/>
  <c r="BH109" i="1" s="1"/>
  <c r="AB110" i="1"/>
  <c r="AB109" i="1" s="1"/>
  <c r="DN110" i="1"/>
  <c r="DN109" i="1" s="1"/>
  <c r="CF110" i="1"/>
  <c r="CF109" i="1" s="1"/>
  <c r="AZ110" i="1"/>
  <c r="AZ109" i="1" s="1"/>
  <c r="T110" i="1"/>
  <c r="EJ108" i="1"/>
  <c r="EJ105" i="1" s="1"/>
  <c r="T105" i="1"/>
  <c r="EH112" i="1" l="1"/>
  <c r="EH111" i="1" s="1"/>
  <c r="DZ112" i="1"/>
  <c r="DZ111" i="1" s="1"/>
  <c r="DR112" i="1"/>
  <c r="DR111" i="1" s="1"/>
  <c r="DH112" i="1"/>
  <c r="DH111" i="1" s="1"/>
  <c r="CZ112" i="1"/>
  <c r="CZ111" i="1" s="1"/>
  <c r="CR112" i="1"/>
  <c r="CR111" i="1" s="1"/>
  <c r="CJ112" i="1"/>
  <c r="CJ111" i="1" s="1"/>
  <c r="CB112" i="1"/>
  <c r="CB111" i="1" s="1"/>
  <c r="BT112" i="1"/>
  <c r="BT111" i="1" s="1"/>
  <c r="BL112" i="1"/>
  <c r="BL111" i="1" s="1"/>
  <c r="BD112" i="1"/>
  <c r="BD111" i="1" s="1"/>
  <c r="AV112" i="1"/>
  <c r="AV111" i="1" s="1"/>
  <c r="AN112" i="1"/>
  <c r="AN111" i="1" s="1"/>
  <c r="AF112" i="1"/>
  <c r="AF111" i="1" s="1"/>
  <c r="X112" i="1"/>
  <c r="X111" i="1" s="1"/>
  <c r="P112" i="1"/>
  <c r="P111" i="1" s="1"/>
  <c r="D113" i="1"/>
  <c r="D114" i="1" s="1"/>
  <c r="EF112" i="1"/>
  <c r="EF111" i="1" s="1"/>
  <c r="DX112" i="1"/>
  <c r="DX111" i="1" s="1"/>
  <c r="DP112" i="1"/>
  <c r="DP111" i="1" s="1"/>
  <c r="DF112" i="1"/>
  <c r="DF111" i="1" s="1"/>
  <c r="CX112" i="1"/>
  <c r="CX111" i="1" s="1"/>
  <c r="CP112" i="1"/>
  <c r="CP111" i="1" s="1"/>
  <c r="CH112" i="1"/>
  <c r="CH111" i="1" s="1"/>
  <c r="BZ112" i="1"/>
  <c r="BZ111" i="1" s="1"/>
  <c r="BR112" i="1"/>
  <c r="BR111" i="1" s="1"/>
  <c r="BJ112" i="1"/>
  <c r="BJ111" i="1" s="1"/>
  <c r="BB112" i="1"/>
  <c r="BB111" i="1" s="1"/>
  <c r="AT112" i="1"/>
  <c r="AT111" i="1" s="1"/>
  <c r="AL112" i="1"/>
  <c r="AL111" i="1" s="1"/>
  <c r="AD112" i="1"/>
  <c r="AD111" i="1" s="1"/>
  <c r="V112" i="1"/>
  <c r="V111" i="1" s="1"/>
  <c r="EB112" i="1"/>
  <c r="EB111" i="1" s="1"/>
  <c r="DT112" i="1"/>
  <c r="DT111" i="1" s="1"/>
  <c r="DJ112" i="1"/>
  <c r="DJ111" i="1" s="1"/>
  <c r="DB112" i="1"/>
  <c r="DB111" i="1" s="1"/>
  <c r="CT112" i="1"/>
  <c r="CT111" i="1" s="1"/>
  <c r="CL112" i="1"/>
  <c r="CL111" i="1" s="1"/>
  <c r="CD112" i="1"/>
  <c r="CD111" i="1" s="1"/>
  <c r="BV112" i="1"/>
  <c r="BV111" i="1" s="1"/>
  <c r="BN112" i="1"/>
  <c r="BN111" i="1" s="1"/>
  <c r="BF112" i="1"/>
  <c r="BF111" i="1" s="1"/>
  <c r="AX112" i="1"/>
  <c r="AX111" i="1" s="1"/>
  <c r="AP112" i="1"/>
  <c r="AP111" i="1" s="1"/>
  <c r="AH112" i="1"/>
  <c r="AH111" i="1" s="1"/>
  <c r="Z112" i="1"/>
  <c r="Z111" i="1" s="1"/>
  <c r="R112" i="1"/>
  <c r="R111" i="1" s="1"/>
  <c r="DN112" i="1"/>
  <c r="DN111" i="1" s="1"/>
  <c r="CF112" i="1"/>
  <c r="CF111" i="1" s="1"/>
  <c r="AZ112" i="1"/>
  <c r="AZ111" i="1" s="1"/>
  <c r="T112" i="1"/>
  <c r="DD112" i="1"/>
  <c r="DD111" i="1" s="1"/>
  <c r="BX112" i="1"/>
  <c r="BX111" i="1" s="1"/>
  <c r="AR112" i="1"/>
  <c r="AR111" i="1" s="1"/>
  <c r="ED112" i="1"/>
  <c r="ED111" i="1" s="1"/>
  <c r="CV112" i="1"/>
  <c r="CV111" i="1" s="1"/>
  <c r="BP112" i="1"/>
  <c r="BP111" i="1" s="1"/>
  <c r="AJ112" i="1"/>
  <c r="AJ111" i="1" s="1"/>
  <c r="AB112" i="1"/>
  <c r="AB111" i="1" s="1"/>
  <c r="DV112" i="1"/>
  <c r="DV111" i="1" s="1"/>
  <c r="CN112" i="1"/>
  <c r="CN111" i="1" s="1"/>
  <c r="BH112" i="1"/>
  <c r="BH111" i="1" s="1"/>
  <c r="T109" i="1"/>
  <c r="EJ110" i="1"/>
  <c r="EJ109" i="1" s="1"/>
  <c r="T111" i="1" l="1"/>
  <c r="EJ112" i="1"/>
  <c r="EJ111" i="1" s="1"/>
  <c r="EH114" i="1"/>
  <c r="EH113" i="1" s="1"/>
  <c r="DZ114" i="1"/>
  <c r="DZ113" i="1" s="1"/>
  <c r="DR114" i="1"/>
  <c r="DR113" i="1" s="1"/>
  <c r="DH114" i="1"/>
  <c r="DH113" i="1" s="1"/>
  <c r="CZ114" i="1"/>
  <c r="CZ113" i="1" s="1"/>
  <c r="CR114" i="1"/>
  <c r="CR113" i="1" s="1"/>
  <c r="CJ114" i="1"/>
  <c r="CJ113" i="1" s="1"/>
  <c r="CB114" i="1"/>
  <c r="CB113" i="1" s="1"/>
  <c r="BT114" i="1"/>
  <c r="BT113" i="1" s="1"/>
  <c r="BL114" i="1"/>
  <c r="BL113" i="1" s="1"/>
  <c r="BD114" i="1"/>
  <c r="BD113" i="1" s="1"/>
  <c r="AV114" i="1"/>
  <c r="AV113" i="1" s="1"/>
  <c r="AN114" i="1"/>
  <c r="AN113" i="1" s="1"/>
  <c r="AF114" i="1"/>
  <c r="AF113" i="1" s="1"/>
  <c r="X114" i="1"/>
  <c r="X113" i="1" s="1"/>
  <c r="P114" i="1"/>
  <c r="P113" i="1" s="1"/>
  <c r="D115" i="1"/>
  <c r="D116" i="1" s="1"/>
  <c r="EF114" i="1"/>
  <c r="EF113" i="1" s="1"/>
  <c r="DX114" i="1"/>
  <c r="DX113" i="1" s="1"/>
  <c r="DP114" i="1"/>
  <c r="DP113" i="1" s="1"/>
  <c r="DF114" i="1"/>
  <c r="DF113" i="1" s="1"/>
  <c r="CX114" i="1"/>
  <c r="CX113" i="1" s="1"/>
  <c r="CP114" i="1"/>
  <c r="CP113" i="1" s="1"/>
  <c r="CH114" i="1"/>
  <c r="CH113" i="1" s="1"/>
  <c r="BZ114" i="1"/>
  <c r="BZ113" i="1" s="1"/>
  <c r="BR114" i="1"/>
  <c r="BR113" i="1" s="1"/>
  <c r="BJ114" i="1"/>
  <c r="BJ113" i="1" s="1"/>
  <c r="BB114" i="1"/>
  <c r="BB113" i="1" s="1"/>
  <c r="AT114" i="1"/>
  <c r="AT113" i="1" s="1"/>
  <c r="AL114" i="1"/>
  <c r="AL113" i="1" s="1"/>
  <c r="AD114" i="1"/>
  <c r="AD113" i="1" s="1"/>
  <c r="V114" i="1"/>
  <c r="V113" i="1" s="1"/>
  <c r="EB114" i="1"/>
  <c r="EB113" i="1" s="1"/>
  <c r="DT114" i="1"/>
  <c r="DT113" i="1" s="1"/>
  <c r="DJ114" i="1"/>
  <c r="DJ113" i="1" s="1"/>
  <c r="DB114" i="1"/>
  <c r="DB113" i="1" s="1"/>
  <c r="CT114" i="1"/>
  <c r="CT113" i="1" s="1"/>
  <c r="CL114" i="1"/>
  <c r="CL113" i="1" s="1"/>
  <c r="CD114" i="1"/>
  <c r="CD113" i="1" s="1"/>
  <c r="BV114" i="1"/>
  <c r="BV113" i="1" s="1"/>
  <c r="BN114" i="1"/>
  <c r="BN113" i="1" s="1"/>
  <c r="BF114" i="1"/>
  <c r="BF113" i="1" s="1"/>
  <c r="AX114" i="1"/>
  <c r="AX113" i="1" s="1"/>
  <c r="AP114" i="1"/>
  <c r="AP113" i="1" s="1"/>
  <c r="AH114" i="1"/>
  <c r="AH113" i="1" s="1"/>
  <c r="Z114" i="1"/>
  <c r="Z113" i="1" s="1"/>
  <c r="R114" i="1"/>
  <c r="R113" i="1" s="1"/>
  <c r="DV114" i="1"/>
  <c r="DV113" i="1" s="1"/>
  <c r="CN114" i="1"/>
  <c r="CN113" i="1" s="1"/>
  <c r="BH114" i="1"/>
  <c r="BH113" i="1" s="1"/>
  <c r="AB114" i="1"/>
  <c r="AB113" i="1" s="1"/>
  <c r="DN114" i="1"/>
  <c r="DN113" i="1" s="1"/>
  <c r="CF114" i="1"/>
  <c r="CF113" i="1" s="1"/>
  <c r="AZ114" i="1"/>
  <c r="AZ113" i="1" s="1"/>
  <c r="T114" i="1"/>
  <c r="DD114" i="1"/>
  <c r="DD113" i="1" s="1"/>
  <c r="BX114" i="1"/>
  <c r="BX113" i="1" s="1"/>
  <c r="AR114" i="1"/>
  <c r="AR113" i="1" s="1"/>
  <c r="AJ114" i="1"/>
  <c r="AJ113" i="1" s="1"/>
  <c r="ED114" i="1"/>
  <c r="ED113" i="1" s="1"/>
  <c r="CV114" i="1"/>
  <c r="CV113" i="1" s="1"/>
  <c r="BP114" i="1"/>
  <c r="BP113" i="1" s="1"/>
  <c r="ED116" i="1" l="1"/>
  <c r="DP116" i="1"/>
  <c r="DF116" i="1"/>
  <c r="CX116" i="1"/>
  <c r="CP116" i="1"/>
  <c r="CH116" i="1"/>
  <c r="BZ116" i="1"/>
  <c r="BR116" i="1"/>
  <c r="BJ116" i="1"/>
  <c r="BB116" i="1"/>
  <c r="AT116" i="1"/>
  <c r="AL116" i="1"/>
  <c r="AD116" i="1"/>
  <c r="V116" i="1"/>
  <c r="EB116" i="1"/>
  <c r="DN116" i="1"/>
  <c r="DD116" i="1"/>
  <c r="CV116" i="1"/>
  <c r="CN116" i="1"/>
  <c r="CF116" i="1"/>
  <c r="BX116" i="1"/>
  <c r="BP116" i="1"/>
  <c r="BH116" i="1"/>
  <c r="AZ116" i="1"/>
  <c r="AR116" i="1"/>
  <c r="AJ116" i="1"/>
  <c r="AB116" i="1"/>
  <c r="T116" i="1"/>
  <c r="D117" i="1"/>
  <c r="EF116" i="1"/>
  <c r="DX116" i="1"/>
  <c r="DR116" i="1"/>
  <c r="DH116" i="1"/>
  <c r="CZ116" i="1"/>
  <c r="CR116" i="1"/>
  <c r="CJ116" i="1"/>
  <c r="CB116" i="1"/>
  <c r="BT116" i="1"/>
  <c r="BL116" i="1"/>
  <c r="BD116" i="1"/>
  <c r="AV116" i="1"/>
  <c r="AN116" i="1"/>
  <c r="AF116" i="1"/>
  <c r="X116" i="1"/>
  <c r="P116" i="1"/>
  <c r="DZ116" i="1"/>
  <c r="DB116" i="1"/>
  <c r="BV116" i="1"/>
  <c r="AP116" i="1"/>
  <c r="CT116" i="1"/>
  <c r="BN116" i="1"/>
  <c r="AH116" i="1"/>
  <c r="DT116" i="1"/>
  <c r="CL116" i="1"/>
  <c r="BF116" i="1"/>
  <c r="Z116" i="1"/>
  <c r="R116" i="1"/>
  <c r="DJ116" i="1"/>
  <c r="CD116" i="1"/>
  <c r="AX116" i="1"/>
  <c r="EH116" i="1"/>
  <c r="DV116" i="1"/>
  <c r="T113" i="1"/>
  <c r="EJ114" i="1"/>
  <c r="EJ113" i="1" s="1"/>
  <c r="EJ116" i="1" l="1"/>
  <c r="ED117" i="1"/>
  <c r="DV117" i="1"/>
  <c r="DN117" i="1"/>
  <c r="DD117" i="1"/>
  <c r="CV117" i="1"/>
  <c r="CN117" i="1"/>
  <c r="CF117" i="1"/>
  <c r="BX117" i="1"/>
  <c r="BP117" i="1"/>
  <c r="BH117" i="1"/>
  <c r="AZ117" i="1"/>
  <c r="AR117" i="1"/>
  <c r="AJ117" i="1"/>
  <c r="AB117" i="1"/>
  <c r="T117" i="1"/>
  <c r="EB117" i="1"/>
  <c r="DT117" i="1"/>
  <c r="DJ117" i="1"/>
  <c r="DB117" i="1"/>
  <c r="CT117" i="1"/>
  <c r="CL117" i="1"/>
  <c r="CD117" i="1"/>
  <c r="BV117" i="1"/>
  <c r="BN117" i="1"/>
  <c r="BF117" i="1"/>
  <c r="AX117" i="1"/>
  <c r="AP117" i="1"/>
  <c r="AH117" i="1"/>
  <c r="Z117" i="1"/>
  <c r="R117" i="1"/>
  <c r="D118" i="1"/>
  <c r="EF117" i="1"/>
  <c r="DX117" i="1"/>
  <c r="DP117" i="1"/>
  <c r="DF117" i="1"/>
  <c r="CX117" i="1"/>
  <c r="CP117" i="1"/>
  <c r="CH117" i="1"/>
  <c r="BZ117" i="1"/>
  <c r="BR117" i="1"/>
  <c r="BJ117" i="1"/>
  <c r="BB117" i="1"/>
  <c r="AT117" i="1"/>
  <c r="AL117" i="1"/>
  <c r="AD117" i="1"/>
  <c r="V117" i="1"/>
  <c r="DZ117" i="1"/>
  <c r="CR117" i="1"/>
  <c r="BL117" i="1"/>
  <c r="AF117" i="1"/>
  <c r="DR117" i="1"/>
  <c r="CJ117" i="1"/>
  <c r="BD117" i="1"/>
  <c r="X117" i="1"/>
  <c r="DH117" i="1"/>
  <c r="CB117" i="1"/>
  <c r="AV117" i="1"/>
  <c r="P117" i="1"/>
  <c r="CZ117" i="1"/>
  <c r="BT117" i="1"/>
  <c r="AN117" i="1"/>
  <c r="EH117" i="1"/>
  <c r="D119" i="1" l="1"/>
  <c r="EF118" i="1"/>
  <c r="DX118" i="1"/>
  <c r="DP118" i="1"/>
  <c r="DF118" i="1"/>
  <c r="CX118" i="1"/>
  <c r="CP118" i="1"/>
  <c r="CH118" i="1"/>
  <c r="BZ118" i="1"/>
  <c r="BR118" i="1"/>
  <c r="BJ118" i="1"/>
  <c r="BB118" i="1"/>
  <c r="AT118" i="1"/>
  <c r="AL118" i="1"/>
  <c r="ED118" i="1"/>
  <c r="DV118" i="1"/>
  <c r="DN118" i="1"/>
  <c r="DD118" i="1"/>
  <c r="CV118" i="1"/>
  <c r="CN118" i="1"/>
  <c r="DT118" i="1"/>
  <c r="DB118" i="1"/>
  <c r="CL118" i="1"/>
  <c r="CB118" i="1"/>
  <c r="BP118" i="1"/>
  <c r="BF118" i="1"/>
  <c r="AV118" i="1"/>
  <c r="AJ118" i="1"/>
  <c r="AB118" i="1"/>
  <c r="T118" i="1"/>
  <c r="EH118" i="1"/>
  <c r="DR118" i="1"/>
  <c r="CZ118" i="1"/>
  <c r="CJ118" i="1"/>
  <c r="BX118" i="1"/>
  <c r="BN118" i="1"/>
  <c r="BD118" i="1"/>
  <c r="AR118" i="1"/>
  <c r="AH118" i="1"/>
  <c r="Z118" i="1"/>
  <c r="R118" i="1"/>
  <c r="DZ118" i="1"/>
  <c r="DH118" i="1"/>
  <c r="CR118" i="1"/>
  <c r="CD118" i="1"/>
  <c r="BT118" i="1"/>
  <c r="BH118" i="1"/>
  <c r="AX118" i="1"/>
  <c r="AN118" i="1"/>
  <c r="AD118" i="1"/>
  <c r="V118" i="1"/>
  <c r="DJ118" i="1"/>
  <c r="BL118" i="1"/>
  <c r="X118" i="1"/>
  <c r="CT118" i="1"/>
  <c r="AZ118" i="1"/>
  <c r="P118" i="1"/>
  <c r="CF118" i="1"/>
  <c r="AP118" i="1"/>
  <c r="BV118" i="1"/>
  <c r="AF118" i="1"/>
  <c r="EB118" i="1"/>
  <c r="EJ117" i="1"/>
  <c r="EJ118" i="1" l="1"/>
  <c r="EB119" i="1"/>
  <c r="EB115" i="1" s="1"/>
  <c r="EH119" i="1"/>
  <c r="EH115" i="1" s="1"/>
  <c r="DZ119" i="1"/>
  <c r="DZ115" i="1" s="1"/>
  <c r="DR119" i="1"/>
  <c r="DR115" i="1" s="1"/>
  <c r="DH119" i="1"/>
  <c r="DH115" i="1" s="1"/>
  <c r="DB119" i="1"/>
  <c r="DB115" i="1" s="1"/>
  <c r="CT119" i="1"/>
  <c r="CT115" i="1" s="1"/>
  <c r="CL119" i="1"/>
  <c r="CL115" i="1" s="1"/>
  <c r="CD119" i="1"/>
  <c r="CD115" i="1" s="1"/>
  <c r="BV119" i="1"/>
  <c r="BV115" i="1" s="1"/>
  <c r="BN119" i="1"/>
  <c r="BN115" i="1" s="1"/>
  <c r="BH119" i="1"/>
  <c r="BH115" i="1" s="1"/>
  <c r="AZ119" i="1"/>
  <c r="AZ115" i="1" s="1"/>
  <c r="AR119" i="1"/>
  <c r="AR115" i="1" s="1"/>
  <c r="AJ119" i="1"/>
  <c r="AJ115" i="1" s="1"/>
  <c r="V119" i="1"/>
  <c r="V115" i="1" s="1"/>
  <c r="D120" i="1"/>
  <c r="D121" i="1" s="1"/>
  <c r="EF119" i="1"/>
  <c r="EF115" i="1" s="1"/>
  <c r="DX119" i="1"/>
  <c r="DX115" i="1" s="1"/>
  <c r="DP119" i="1"/>
  <c r="DP115" i="1" s="1"/>
  <c r="CZ119" i="1"/>
  <c r="CZ115" i="1" s="1"/>
  <c r="CR119" i="1"/>
  <c r="CR115" i="1" s="1"/>
  <c r="CJ119" i="1"/>
  <c r="CJ115" i="1" s="1"/>
  <c r="CB119" i="1"/>
  <c r="CB115" i="1" s="1"/>
  <c r="BT119" i="1"/>
  <c r="BT115" i="1" s="1"/>
  <c r="BL119" i="1"/>
  <c r="BL115" i="1" s="1"/>
  <c r="BF119" i="1"/>
  <c r="BF115" i="1" s="1"/>
  <c r="AX119" i="1"/>
  <c r="AX115" i="1" s="1"/>
  <c r="AP119" i="1"/>
  <c r="AP115" i="1" s="1"/>
  <c r="AH119" i="1"/>
  <c r="AH115" i="1" s="1"/>
  <c r="T119" i="1"/>
  <c r="DV119" i="1"/>
  <c r="DV115" i="1" s="1"/>
  <c r="CV119" i="1"/>
  <c r="CV115" i="1" s="1"/>
  <c r="CF119" i="1"/>
  <c r="CF115" i="1" s="1"/>
  <c r="BP119" i="1"/>
  <c r="BP115" i="1" s="1"/>
  <c r="BB119" i="1"/>
  <c r="BB115" i="1" s="1"/>
  <c r="AL119" i="1"/>
  <c r="AL115" i="1" s="1"/>
  <c r="Z119" i="1"/>
  <c r="Z115" i="1" s="1"/>
  <c r="DT119" i="1"/>
  <c r="DT115" i="1" s="1"/>
  <c r="DF119" i="1"/>
  <c r="DF115" i="1" s="1"/>
  <c r="CP119" i="1"/>
  <c r="CP115" i="1" s="1"/>
  <c r="BZ119" i="1"/>
  <c r="BZ115" i="1" s="1"/>
  <c r="AV119" i="1"/>
  <c r="AV115" i="1" s="1"/>
  <c r="AF119" i="1"/>
  <c r="AF115" i="1" s="1"/>
  <c r="X119" i="1"/>
  <c r="X115" i="1" s="1"/>
  <c r="ED119" i="1"/>
  <c r="ED115" i="1" s="1"/>
  <c r="DJ119" i="1"/>
  <c r="DJ115" i="1" s="1"/>
  <c r="CX119" i="1"/>
  <c r="CX115" i="1" s="1"/>
  <c r="CH119" i="1"/>
  <c r="CH115" i="1" s="1"/>
  <c r="BR119" i="1"/>
  <c r="BR115" i="1" s="1"/>
  <c r="BD119" i="1"/>
  <c r="BD115" i="1" s="1"/>
  <c r="AN119" i="1"/>
  <c r="AN115" i="1" s="1"/>
  <c r="P119" i="1"/>
  <c r="P115" i="1" s="1"/>
  <c r="DN119" i="1"/>
  <c r="DN115" i="1" s="1"/>
  <c r="BX119" i="1"/>
  <c r="BX115" i="1" s="1"/>
  <c r="R119" i="1"/>
  <c r="R115" i="1" s="1"/>
  <c r="DD119" i="1"/>
  <c r="DD115" i="1" s="1"/>
  <c r="AT119" i="1"/>
  <c r="AT115" i="1" s="1"/>
  <c r="AD119" i="1"/>
  <c r="AD115" i="1" s="1"/>
  <c r="CN119" i="1"/>
  <c r="CN115" i="1" s="1"/>
  <c r="AB119" i="1"/>
  <c r="AB115" i="1" s="1"/>
  <c r="BJ119" i="1"/>
  <c r="BJ115" i="1" s="1"/>
  <c r="EB121" i="1" l="1"/>
  <c r="DT121" i="1"/>
  <c r="DJ121" i="1"/>
  <c r="DB121" i="1"/>
  <c r="CT121" i="1"/>
  <c r="CL121" i="1"/>
  <c r="CD121" i="1"/>
  <c r="BV121" i="1"/>
  <c r="BN121" i="1"/>
  <c r="BF121" i="1"/>
  <c r="AX121" i="1"/>
  <c r="AP121" i="1"/>
  <c r="AH121" i="1"/>
  <c r="Z121" i="1"/>
  <c r="R121" i="1"/>
  <c r="EH121" i="1"/>
  <c r="DZ121" i="1"/>
  <c r="DR121" i="1"/>
  <c r="DH121" i="1"/>
  <c r="CZ121" i="1"/>
  <c r="CR121" i="1"/>
  <c r="CJ121" i="1"/>
  <c r="CB121" i="1"/>
  <c r="BT121" i="1"/>
  <c r="BL121" i="1"/>
  <c r="BD121" i="1"/>
  <c r="AV121" i="1"/>
  <c r="AN121" i="1"/>
  <c r="AF121" i="1"/>
  <c r="X121" i="1"/>
  <c r="P121" i="1"/>
  <c r="D122" i="1"/>
  <c r="EF121" i="1"/>
  <c r="DX121" i="1"/>
  <c r="DP121" i="1"/>
  <c r="DF121" i="1"/>
  <c r="CX121" i="1"/>
  <c r="CP121" i="1"/>
  <c r="CH121" i="1"/>
  <c r="BZ121" i="1"/>
  <c r="BR121" i="1"/>
  <c r="BJ121" i="1"/>
  <c r="BB121" i="1"/>
  <c r="AT121" i="1"/>
  <c r="AL121" i="1"/>
  <c r="AD121" i="1"/>
  <c r="V121" i="1"/>
  <c r="DN121" i="1"/>
  <c r="CF121" i="1"/>
  <c r="AZ121" i="1"/>
  <c r="T121" i="1"/>
  <c r="DD121" i="1"/>
  <c r="BX121" i="1"/>
  <c r="AR121" i="1"/>
  <c r="DV121" i="1"/>
  <c r="CN121" i="1"/>
  <c r="BH121" i="1"/>
  <c r="AB121" i="1"/>
  <c r="CV121" i="1"/>
  <c r="BP121" i="1"/>
  <c r="AJ121" i="1"/>
  <c r="ED121" i="1"/>
  <c r="EJ119" i="1"/>
  <c r="EJ115" i="1" s="1"/>
  <c r="T115" i="1"/>
  <c r="EJ121" i="1" l="1"/>
  <c r="EB122" i="1"/>
  <c r="DT122" i="1"/>
  <c r="DJ122" i="1"/>
  <c r="DB122" i="1"/>
  <c r="CT122" i="1"/>
  <c r="CL122" i="1"/>
  <c r="CD122" i="1"/>
  <c r="BV122" i="1"/>
  <c r="BN122" i="1"/>
  <c r="BF122" i="1"/>
  <c r="AX122" i="1"/>
  <c r="AP122" i="1"/>
  <c r="AH122" i="1"/>
  <c r="Z122" i="1"/>
  <c r="R122" i="1"/>
  <c r="EH122" i="1"/>
  <c r="DZ122" i="1"/>
  <c r="DR122" i="1"/>
  <c r="DH122" i="1"/>
  <c r="CZ122" i="1"/>
  <c r="CR122" i="1"/>
  <c r="CJ122" i="1"/>
  <c r="CB122" i="1"/>
  <c r="BT122" i="1"/>
  <c r="BL122" i="1"/>
  <c r="BD122" i="1"/>
  <c r="AV122" i="1"/>
  <c r="AN122" i="1"/>
  <c r="AF122" i="1"/>
  <c r="X122" i="1"/>
  <c r="P122" i="1"/>
  <c r="D123" i="1"/>
  <c r="EF122" i="1"/>
  <c r="DX122" i="1"/>
  <c r="DP122" i="1"/>
  <c r="DF122" i="1"/>
  <c r="CX122" i="1"/>
  <c r="CP122" i="1"/>
  <c r="CH122" i="1"/>
  <c r="BZ122" i="1"/>
  <c r="BR122" i="1"/>
  <c r="BJ122" i="1"/>
  <c r="BB122" i="1"/>
  <c r="AT122" i="1"/>
  <c r="AL122" i="1"/>
  <c r="AD122" i="1"/>
  <c r="V122" i="1"/>
  <c r="DD122" i="1"/>
  <c r="BX122" i="1"/>
  <c r="AR122" i="1"/>
  <c r="ED122" i="1"/>
  <c r="CV122" i="1"/>
  <c r="BP122" i="1"/>
  <c r="AJ122" i="1"/>
  <c r="DN122" i="1"/>
  <c r="CF122" i="1"/>
  <c r="AZ122" i="1"/>
  <c r="T122" i="1"/>
  <c r="BH122" i="1"/>
  <c r="AB122" i="1"/>
  <c r="DV122" i="1"/>
  <c r="CN122" i="1"/>
  <c r="EB123" i="1" l="1"/>
  <c r="DT123" i="1"/>
  <c r="DJ123" i="1"/>
  <c r="DB123" i="1"/>
  <c r="CT123" i="1"/>
  <c r="CL123" i="1"/>
  <c r="CD123" i="1"/>
  <c r="BV123" i="1"/>
  <c r="BN123" i="1"/>
  <c r="BF123" i="1"/>
  <c r="AX123" i="1"/>
  <c r="AP123" i="1"/>
  <c r="AH123" i="1"/>
  <c r="Z123" i="1"/>
  <c r="R123" i="1"/>
  <c r="EH123" i="1"/>
  <c r="DZ123" i="1"/>
  <c r="DR123" i="1"/>
  <c r="DH123" i="1"/>
  <c r="CZ123" i="1"/>
  <c r="CR123" i="1"/>
  <c r="CJ123" i="1"/>
  <c r="CB123" i="1"/>
  <c r="BT123" i="1"/>
  <c r="BL123" i="1"/>
  <c r="BD123" i="1"/>
  <c r="AV123" i="1"/>
  <c r="AN123" i="1"/>
  <c r="AF123" i="1"/>
  <c r="X123" i="1"/>
  <c r="P123" i="1"/>
  <c r="D124" i="1"/>
  <c r="EF123" i="1"/>
  <c r="DX123" i="1"/>
  <c r="DP123" i="1"/>
  <c r="DF123" i="1"/>
  <c r="CX123" i="1"/>
  <c r="CP123" i="1"/>
  <c r="CH123" i="1"/>
  <c r="BZ123" i="1"/>
  <c r="BR123" i="1"/>
  <c r="BJ123" i="1"/>
  <c r="BB123" i="1"/>
  <c r="AT123" i="1"/>
  <c r="AL123" i="1"/>
  <c r="AD123" i="1"/>
  <c r="V123" i="1"/>
  <c r="ED123" i="1"/>
  <c r="CV123" i="1"/>
  <c r="BP123" i="1"/>
  <c r="AJ123" i="1"/>
  <c r="DV123" i="1"/>
  <c r="CN123" i="1"/>
  <c r="BH123" i="1"/>
  <c r="AB123" i="1"/>
  <c r="DD123" i="1"/>
  <c r="BX123" i="1"/>
  <c r="AR123" i="1"/>
  <c r="T123" i="1"/>
  <c r="DN123" i="1"/>
  <c r="CF123" i="1"/>
  <c r="AZ123" i="1"/>
  <c r="EJ122" i="1"/>
  <c r="EH124" i="1" l="1"/>
  <c r="DZ124" i="1"/>
  <c r="DR124" i="1"/>
  <c r="DH124" i="1"/>
  <c r="CZ124" i="1"/>
  <c r="CR124" i="1"/>
  <c r="CJ124" i="1"/>
  <c r="CB124" i="1"/>
  <c r="BT124" i="1"/>
  <c r="BL124" i="1"/>
  <c r="BF124" i="1"/>
  <c r="AX124" i="1"/>
  <c r="AP124" i="1"/>
  <c r="AH124" i="1"/>
  <c r="Z124" i="1"/>
  <c r="R124" i="1"/>
  <c r="D125" i="1"/>
  <c r="EF124" i="1"/>
  <c r="DX124" i="1"/>
  <c r="DP124" i="1"/>
  <c r="DF124" i="1"/>
  <c r="CX124" i="1"/>
  <c r="CP124" i="1"/>
  <c r="CH124" i="1"/>
  <c r="BZ124" i="1"/>
  <c r="BR124" i="1"/>
  <c r="BD124" i="1"/>
  <c r="AV124" i="1"/>
  <c r="AN124" i="1"/>
  <c r="AF124" i="1"/>
  <c r="X124" i="1"/>
  <c r="P124" i="1"/>
  <c r="ED124" i="1"/>
  <c r="DV124" i="1"/>
  <c r="DN124" i="1"/>
  <c r="DD124" i="1"/>
  <c r="CV124" i="1"/>
  <c r="CN124" i="1"/>
  <c r="CF124" i="1"/>
  <c r="BX124" i="1"/>
  <c r="BP124" i="1"/>
  <c r="BB124" i="1"/>
  <c r="AT124" i="1"/>
  <c r="AL124" i="1"/>
  <c r="AD124" i="1"/>
  <c r="V124" i="1"/>
  <c r="DJ124" i="1"/>
  <c r="CD124" i="1"/>
  <c r="BH124" i="1"/>
  <c r="AB124" i="1"/>
  <c r="DB124" i="1"/>
  <c r="BV124" i="1"/>
  <c r="AZ124" i="1"/>
  <c r="T124" i="1"/>
  <c r="DT124" i="1"/>
  <c r="CL124" i="1"/>
  <c r="AJ124" i="1"/>
  <c r="BN124" i="1"/>
  <c r="EB124" i="1"/>
  <c r="AR124" i="1"/>
  <c r="CT124" i="1"/>
  <c r="BJ124" i="1"/>
  <c r="EJ123" i="1"/>
  <c r="EH125" i="1" l="1"/>
  <c r="DZ125" i="1"/>
  <c r="DR125" i="1"/>
  <c r="DH125" i="1"/>
  <c r="CZ125" i="1"/>
  <c r="CR125" i="1"/>
  <c r="CJ125" i="1"/>
  <c r="CB125" i="1"/>
  <c r="BT125" i="1"/>
  <c r="BL125" i="1"/>
  <c r="BD125" i="1"/>
  <c r="AV125" i="1"/>
  <c r="AN125" i="1"/>
  <c r="AF125" i="1"/>
  <c r="X125" i="1"/>
  <c r="P125" i="1"/>
  <c r="D126" i="1"/>
  <c r="EF125" i="1"/>
  <c r="DX125" i="1"/>
  <c r="DP125" i="1"/>
  <c r="DF125" i="1"/>
  <c r="CX125" i="1"/>
  <c r="CP125" i="1"/>
  <c r="CH125" i="1"/>
  <c r="BZ125" i="1"/>
  <c r="BR125" i="1"/>
  <c r="BJ125" i="1"/>
  <c r="BB125" i="1"/>
  <c r="AT125" i="1"/>
  <c r="AL125" i="1"/>
  <c r="AD125" i="1"/>
  <c r="V125" i="1"/>
  <c r="ED125" i="1"/>
  <c r="DV125" i="1"/>
  <c r="DN125" i="1"/>
  <c r="DD125" i="1"/>
  <c r="CV125" i="1"/>
  <c r="CN125" i="1"/>
  <c r="CF125" i="1"/>
  <c r="BX125" i="1"/>
  <c r="BP125" i="1"/>
  <c r="BH125" i="1"/>
  <c r="AZ125" i="1"/>
  <c r="AR125" i="1"/>
  <c r="AJ125" i="1"/>
  <c r="AB125" i="1"/>
  <c r="T125" i="1"/>
  <c r="DJ125" i="1"/>
  <c r="CD125" i="1"/>
  <c r="AX125" i="1"/>
  <c r="R125" i="1"/>
  <c r="DB125" i="1"/>
  <c r="BV125" i="1"/>
  <c r="AP125" i="1"/>
  <c r="DT125" i="1"/>
  <c r="CL125" i="1"/>
  <c r="BF125" i="1"/>
  <c r="Z125" i="1"/>
  <c r="AH125" i="1"/>
  <c r="EB125" i="1"/>
  <c r="CT125" i="1"/>
  <c r="BN125" i="1"/>
  <c r="EJ124" i="1"/>
  <c r="EJ125" i="1" l="1"/>
  <c r="EH126" i="1"/>
  <c r="EH120" i="1" s="1"/>
  <c r="DZ126" i="1"/>
  <c r="DZ120" i="1" s="1"/>
  <c r="DR126" i="1"/>
  <c r="DR120" i="1" s="1"/>
  <c r="DH126" i="1"/>
  <c r="DH120" i="1" s="1"/>
  <c r="CZ126" i="1"/>
  <c r="CZ120" i="1" s="1"/>
  <c r="CR126" i="1"/>
  <c r="CR120" i="1" s="1"/>
  <c r="CJ126" i="1"/>
  <c r="CJ120" i="1" s="1"/>
  <c r="CB126" i="1"/>
  <c r="CB120" i="1" s="1"/>
  <c r="BT126" i="1"/>
  <c r="BT120" i="1" s="1"/>
  <c r="BL126" i="1"/>
  <c r="BL120" i="1" s="1"/>
  <c r="BD126" i="1"/>
  <c r="BD120" i="1" s="1"/>
  <c r="AV126" i="1"/>
  <c r="AV120" i="1" s="1"/>
  <c r="AN126" i="1"/>
  <c r="AN120" i="1" s="1"/>
  <c r="AF126" i="1"/>
  <c r="AF120" i="1" s="1"/>
  <c r="ED126" i="1"/>
  <c r="ED120" i="1" s="1"/>
  <c r="EB126" i="1"/>
  <c r="EB120" i="1" s="1"/>
  <c r="DP126" i="1"/>
  <c r="DP120" i="1" s="1"/>
  <c r="DD126" i="1"/>
  <c r="DD120" i="1" s="1"/>
  <c r="CT126" i="1"/>
  <c r="CT120" i="1" s="1"/>
  <c r="CH126" i="1"/>
  <c r="CH120" i="1" s="1"/>
  <c r="BX126" i="1"/>
  <c r="BX120" i="1" s="1"/>
  <c r="BN126" i="1"/>
  <c r="BN120" i="1" s="1"/>
  <c r="BB126" i="1"/>
  <c r="BB120" i="1" s="1"/>
  <c r="AR126" i="1"/>
  <c r="AR120" i="1" s="1"/>
  <c r="AH126" i="1"/>
  <c r="AH120" i="1" s="1"/>
  <c r="X126" i="1"/>
  <c r="X120" i="1" s="1"/>
  <c r="P126" i="1"/>
  <c r="P120" i="1" s="1"/>
  <c r="D127" i="1"/>
  <c r="D128" i="1" s="1"/>
  <c r="DX126" i="1"/>
  <c r="DX120" i="1" s="1"/>
  <c r="DN126" i="1"/>
  <c r="DN120" i="1" s="1"/>
  <c r="DB126" i="1"/>
  <c r="DB120" i="1" s="1"/>
  <c r="CP126" i="1"/>
  <c r="CP120" i="1" s="1"/>
  <c r="CF126" i="1"/>
  <c r="CF120" i="1" s="1"/>
  <c r="BV126" i="1"/>
  <c r="BV120" i="1" s="1"/>
  <c r="BJ126" i="1"/>
  <c r="BJ120" i="1" s="1"/>
  <c r="AZ126" i="1"/>
  <c r="AZ120" i="1" s="1"/>
  <c r="AP126" i="1"/>
  <c r="AP120" i="1" s="1"/>
  <c r="AD126" i="1"/>
  <c r="AD120" i="1" s="1"/>
  <c r="V126" i="1"/>
  <c r="V120" i="1" s="1"/>
  <c r="DV126" i="1"/>
  <c r="DV120" i="1" s="1"/>
  <c r="DJ126" i="1"/>
  <c r="CX126" i="1"/>
  <c r="CX120" i="1" s="1"/>
  <c r="CN126" i="1"/>
  <c r="CN120" i="1" s="1"/>
  <c r="CD126" i="1"/>
  <c r="CD120" i="1" s="1"/>
  <c r="BR126" i="1"/>
  <c r="BR120" i="1" s="1"/>
  <c r="BH126" i="1"/>
  <c r="BH120" i="1" s="1"/>
  <c r="AX126" i="1"/>
  <c r="AX120" i="1" s="1"/>
  <c r="AL126" i="1"/>
  <c r="AL120" i="1" s="1"/>
  <c r="AB126" i="1"/>
  <c r="AB120" i="1" s="1"/>
  <c r="T126" i="1"/>
  <c r="CV126" i="1"/>
  <c r="CV120" i="1" s="1"/>
  <c r="BF126" i="1"/>
  <c r="BF120" i="1" s="1"/>
  <c r="R126" i="1"/>
  <c r="R120" i="1" s="1"/>
  <c r="EF126" i="1"/>
  <c r="EF120" i="1" s="1"/>
  <c r="CL126" i="1"/>
  <c r="CL120" i="1" s="1"/>
  <c r="AT126" i="1"/>
  <c r="AT120" i="1" s="1"/>
  <c r="DF126" i="1"/>
  <c r="DF120" i="1" s="1"/>
  <c r="BP126" i="1"/>
  <c r="BP120" i="1" s="1"/>
  <c r="Z126" i="1"/>
  <c r="Z120" i="1" s="1"/>
  <c r="DT126" i="1"/>
  <c r="DT120" i="1" s="1"/>
  <c r="BZ126" i="1"/>
  <c r="BZ120" i="1" s="1"/>
  <c r="AJ126" i="1"/>
  <c r="AJ120" i="1" s="1"/>
  <c r="DJ120" i="1"/>
  <c r="EB128" i="1" l="1"/>
  <c r="DT128" i="1"/>
  <c r="DJ128" i="1"/>
  <c r="DB128" i="1"/>
  <c r="CT128" i="1"/>
  <c r="CL128" i="1"/>
  <c r="CD128" i="1"/>
  <c r="BV128" i="1"/>
  <c r="BN128" i="1"/>
  <c r="BF128" i="1"/>
  <c r="AX128" i="1"/>
  <c r="AP128" i="1"/>
  <c r="AH128" i="1"/>
  <c r="Z128" i="1"/>
  <c r="R128" i="1"/>
  <c r="EH128" i="1"/>
  <c r="DZ128" i="1"/>
  <c r="DR128" i="1"/>
  <c r="DH128" i="1"/>
  <c r="CZ128" i="1"/>
  <c r="CR128" i="1"/>
  <c r="CJ128" i="1"/>
  <c r="CB128" i="1"/>
  <c r="BT128" i="1"/>
  <c r="BL128" i="1"/>
  <c r="BD128" i="1"/>
  <c r="AV128" i="1"/>
  <c r="AN128" i="1"/>
  <c r="AF128" i="1"/>
  <c r="X128" i="1"/>
  <c r="P128" i="1"/>
  <c r="ED128" i="1"/>
  <c r="DV128" i="1"/>
  <c r="DN128" i="1"/>
  <c r="DD128" i="1"/>
  <c r="CV128" i="1"/>
  <c r="CN128" i="1"/>
  <c r="CF128" i="1"/>
  <c r="BX128" i="1"/>
  <c r="BP128" i="1"/>
  <c r="BH128" i="1"/>
  <c r="AZ128" i="1"/>
  <c r="AR128" i="1"/>
  <c r="AJ128" i="1"/>
  <c r="AB128" i="1"/>
  <c r="T128" i="1"/>
  <c r="DX128" i="1"/>
  <c r="CP128" i="1"/>
  <c r="BJ128" i="1"/>
  <c r="AD128" i="1"/>
  <c r="D129" i="1"/>
  <c r="DP128" i="1"/>
  <c r="CH128" i="1"/>
  <c r="BB128" i="1"/>
  <c r="V128" i="1"/>
  <c r="DF128" i="1"/>
  <c r="BZ128" i="1"/>
  <c r="AT128" i="1"/>
  <c r="BR128" i="1"/>
  <c r="AL128" i="1"/>
  <c r="CX128" i="1"/>
  <c r="EF128" i="1"/>
  <c r="EJ126" i="1"/>
  <c r="EJ120" i="1" s="1"/>
  <c r="T120" i="1"/>
  <c r="EB129" i="1" l="1"/>
  <c r="DT129" i="1"/>
  <c r="DJ129" i="1"/>
  <c r="DB129" i="1"/>
  <c r="CT129" i="1"/>
  <c r="CL129" i="1"/>
  <c r="CD129" i="1"/>
  <c r="BV129" i="1"/>
  <c r="BN129" i="1"/>
  <c r="BF129" i="1"/>
  <c r="AX129" i="1"/>
  <c r="AP129" i="1"/>
  <c r="AH129" i="1"/>
  <c r="Z129" i="1"/>
  <c r="R129" i="1"/>
  <c r="EH129" i="1"/>
  <c r="DZ129" i="1"/>
  <c r="DR129" i="1"/>
  <c r="DH129" i="1"/>
  <c r="CZ129" i="1"/>
  <c r="CR129" i="1"/>
  <c r="CJ129" i="1"/>
  <c r="CB129" i="1"/>
  <c r="BT129" i="1"/>
  <c r="BL129" i="1"/>
  <c r="BD129" i="1"/>
  <c r="AV129" i="1"/>
  <c r="AN129" i="1"/>
  <c r="AF129" i="1"/>
  <c r="X129" i="1"/>
  <c r="P129" i="1"/>
  <c r="ED129" i="1"/>
  <c r="DV129" i="1"/>
  <c r="DN129" i="1"/>
  <c r="DD129" i="1"/>
  <c r="CV129" i="1"/>
  <c r="CN129" i="1"/>
  <c r="CF129" i="1"/>
  <c r="BX129" i="1"/>
  <c r="BP129" i="1"/>
  <c r="BH129" i="1"/>
  <c r="AZ129" i="1"/>
  <c r="AR129" i="1"/>
  <c r="AJ129" i="1"/>
  <c r="AB129" i="1"/>
  <c r="T129" i="1"/>
  <c r="D130" i="1"/>
  <c r="DP129" i="1"/>
  <c r="CH129" i="1"/>
  <c r="BB129" i="1"/>
  <c r="V129" i="1"/>
  <c r="DF129" i="1"/>
  <c r="BZ129" i="1"/>
  <c r="AT129" i="1"/>
  <c r="EF129" i="1"/>
  <c r="CX129" i="1"/>
  <c r="BR129" i="1"/>
  <c r="AL129" i="1"/>
  <c r="AD129" i="1"/>
  <c r="DX129" i="1"/>
  <c r="BJ129" i="1"/>
  <c r="CP129" i="1"/>
  <c r="EJ128" i="1"/>
  <c r="EJ129" i="1" l="1"/>
  <c r="EB130" i="1"/>
  <c r="DT130" i="1"/>
  <c r="DJ130" i="1"/>
  <c r="DB130" i="1"/>
  <c r="CT130" i="1"/>
  <c r="CL130" i="1"/>
  <c r="CD130" i="1"/>
  <c r="BV130" i="1"/>
  <c r="BN130" i="1"/>
  <c r="BF130" i="1"/>
  <c r="AX130" i="1"/>
  <c r="AP130" i="1"/>
  <c r="AH130" i="1"/>
  <c r="Z130" i="1"/>
  <c r="R130" i="1"/>
  <c r="EH130" i="1"/>
  <c r="DZ130" i="1"/>
  <c r="DR130" i="1"/>
  <c r="DH130" i="1"/>
  <c r="CZ130" i="1"/>
  <c r="CR130" i="1"/>
  <c r="CJ130" i="1"/>
  <c r="CB130" i="1"/>
  <c r="BT130" i="1"/>
  <c r="BL130" i="1"/>
  <c r="BD130" i="1"/>
  <c r="AV130" i="1"/>
  <c r="AN130" i="1"/>
  <c r="AF130" i="1"/>
  <c r="X130" i="1"/>
  <c r="P130" i="1"/>
  <c r="ED130" i="1"/>
  <c r="DV130" i="1"/>
  <c r="DN130" i="1"/>
  <c r="DD130" i="1"/>
  <c r="CV130" i="1"/>
  <c r="CN130" i="1"/>
  <c r="CF130" i="1"/>
  <c r="BX130" i="1"/>
  <c r="BP130" i="1"/>
  <c r="BH130" i="1"/>
  <c r="AZ130" i="1"/>
  <c r="AR130" i="1"/>
  <c r="AJ130" i="1"/>
  <c r="AB130" i="1"/>
  <c r="T130" i="1"/>
  <c r="DF130" i="1"/>
  <c r="BZ130" i="1"/>
  <c r="AT130" i="1"/>
  <c r="EF130" i="1"/>
  <c r="CX130" i="1"/>
  <c r="BR130" i="1"/>
  <c r="AL130" i="1"/>
  <c r="DX130" i="1"/>
  <c r="CP130" i="1"/>
  <c r="BJ130" i="1"/>
  <c r="AD130" i="1"/>
  <c r="DP130" i="1"/>
  <c r="CH130" i="1"/>
  <c r="V130" i="1"/>
  <c r="D131" i="1"/>
  <c r="BB130" i="1"/>
  <c r="EJ130" i="1" l="1"/>
  <c r="EB131" i="1"/>
  <c r="DT131" i="1"/>
  <c r="DJ131" i="1"/>
  <c r="DB131" i="1"/>
  <c r="CT131" i="1"/>
  <c r="CL131" i="1"/>
  <c r="CD131" i="1"/>
  <c r="BV131" i="1"/>
  <c r="BN131" i="1"/>
  <c r="BF131" i="1"/>
  <c r="AX131" i="1"/>
  <c r="AP131" i="1"/>
  <c r="AH131" i="1"/>
  <c r="Z131" i="1"/>
  <c r="R131" i="1"/>
  <c r="EH131" i="1"/>
  <c r="DZ131" i="1"/>
  <c r="DR131" i="1"/>
  <c r="DH131" i="1"/>
  <c r="CZ131" i="1"/>
  <c r="CR131" i="1"/>
  <c r="CJ131" i="1"/>
  <c r="CB131" i="1"/>
  <c r="BT131" i="1"/>
  <c r="BL131" i="1"/>
  <c r="BD131" i="1"/>
  <c r="AV131" i="1"/>
  <c r="AN131" i="1"/>
  <c r="AF131" i="1"/>
  <c r="X131" i="1"/>
  <c r="P131" i="1"/>
  <c r="ED131" i="1"/>
  <c r="DV131" i="1"/>
  <c r="DN131" i="1"/>
  <c r="DD131" i="1"/>
  <c r="CV131" i="1"/>
  <c r="CN131" i="1"/>
  <c r="CF131" i="1"/>
  <c r="BX131" i="1"/>
  <c r="BP131" i="1"/>
  <c r="BH131" i="1"/>
  <c r="AZ131" i="1"/>
  <c r="AR131" i="1"/>
  <c r="AJ131" i="1"/>
  <c r="AB131" i="1"/>
  <c r="T131" i="1"/>
  <c r="EF131" i="1"/>
  <c r="CX131" i="1"/>
  <c r="BR131" i="1"/>
  <c r="AL131" i="1"/>
  <c r="DX131" i="1"/>
  <c r="CP131" i="1"/>
  <c r="BJ131" i="1"/>
  <c r="AD131" i="1"/>
  <c r="D132" i="1"/>
  <c r="DP131" i="1"/>
  <c r="CH131" i="1"/>
  <c r="BB131" i="1"/>
  <c r="V131" i="1"/>
  <c r="BZ131" i="1"/>
  <c r="AT131" i="1"/>
  <c r="DF131" i="1"/>
  <c r="EB132" i="1" l="1"/>
  <c r="EB127" i="1" s="1"/>
  <c r="DT132" i="1"/>
  <c r="DT127" i="1" s="1"/>
  <c r="DJ132" i="1"/>
  <c r="DJ127" i="1" s="1"/>
  <c r="DB132" i="1"/>
  <c r="DB127" i="1" s="1"/>
  <c r="CT132" i="1"/>
  <c r="CT127" i="1" s="1"/>
  <c r="CL132" i="1"/>
  <c r="CL127" i="1" s="1"/>
  <c r="CD132" i="1"/>
  <c r="CD127" i="1" s="1"/>
  <c r="BV132" i="1"/>
  <c r="BV127" i="1" s="1"/>
  <c r="BN132" i="1"/>
  <c r="BN127" i="1" s="1"/>
  <c r="BF132" i="1"/>
  <c r="BF127" i="1" s="1"/>
  <c r="AX132" i="1"/>
  <c r="AX127" i="1" s="1"/>
  <c r="AP132" i="1"/>
  <c r="AP127" i="1" s="1"/>
  <c r="AH132" i="1"/>
  <c r="AH127" i="1" s="1"/>
  <c r="Z132" i="1"/>
  <c r="Z127" i="1" s="1"/>
  <c r="R132" i="1"/>
  <c r="R127" i="1" s="1"/>
  <c r="EH132" i="1"/>
  <c r="EH127" i="1" s="1"/>
  <c r="DZ132" i="1"/>
  <c r="DZ127" i="1" s="1"/>
  <c r="DR132" i="1"/>
  <c r="DR127" i="1" s="1"/>
  <c r="DH132" i="1"/>
  <c r="DH127" i="1" s="1"/>
  <c r="CZ132" i="1"/>
  <c r="CZ127" i="1" s="1"/>
  <c r="CR132" i="1"/>
  <c r="CR127" i="1" s="1"/>
  <c r="CJ132" i="1"/>
  <c r="CJ127" i="1" s="1"/>
  <c r="CB132" i="1"/>
  <c r="CB127" i="1" s="1"/>
  <c r="BT132" i="1"/>
  <c r="BT127" i="1" s="1"/>
  <c r="BL132" i="1"/>
  <c r="BL127" i="1" s="1"/>
  <c r="BD132" i="1"/>
  <c r="BD127" i="1" s="1"/>
  <c r="AV132" i="1"/>
  <c r="AV127" i="1" s="1"/>
  <c r="AN132" i="1"/>
  <c r="AN127" i="1" s="1"/>
  <c r="AF132" i="1"/>
  <c r="AF127" i="1" s="1"/>
  <c r="X132" i="1"/>
  <c r="X127" i="1" s="1"/>
  <c r="P132" i="1"/>
  <c r="P127" i="1" s="1"/>
  <c r="ED132" i="1"/>
  <c r="ED127" i="1" s="1"/>
  <c r="DV132" i="1"/>
  <c r="DV127" i="1" s="1"/>
  <c r="DN132" i="1"/>
  <c r="DN127" i="1" s="1"/>
  <c r="DD132" i="1"/>
  <c r="DD127" i="1" s="1"/>
  <c r="CV132" i="1"/>
  <c r="CV127" i="1" s="1"/>
  <c r="CN132" i="1"/>
  <c r="CN127" i="1" s="1"/>
  <c r="CF132" i="1"/>
  <c r="CF127" i="1" s="1"/>
  <c r="BX132" i="1"/>
  <c r="BX127" i="1" s="1"/>
  <c r="BP132" i="1"/>
  <c r="BP127" i="1" s="1"/>
  <c r="BH132" i="1"/>
  <c r="BH127" i="1" s="1"/>
  <c r="AZ132" i="1"/>
  <c r="AZ127" i="1" s="1"/>
  <c r="AR132" i="1"/>
  <c r="AR127" i="1" s="1"/>
  <c r="AJ132" i="1"/>
  <c r="AJ127" i="1" s="1"/>
  <c r="AB132" i="1"/>
  <c r="AB127" i="1" s="1"/>
  <c r="T132" i="1"/>
  <c r="DX132" i="1"/>
  <c r="DX127" i="1" s="1"/>
  <c r="CP132" i="1"/>
  <c r="CP127" i="1" s="1"/>
  <c r="BJ132" i="1"/>
  <c r="BJ127" i="1" s="1"/>
  <c r="AD132" i="1"/>
  <c r="AD127" i="1" s="1"/>
  <c r="D133" i="1"/>
  <c r="D134" i="1" s="1"/>
  <c r="DP132" i="1"/>
  <c r="DP127" i="1" s="1"/>
  <c r="CH132" i="1"/>
  <c r="CH127" i="1" s="1"/>
  <c r="BB132" i="1"/>
  <c r="BB127" i="1" s="1"/>
  <c r="V132" i="1"/>
  <c r="V127" i="1" s="1"/>
  <c r="DF132" i="1"/>
  <c r="DF127" i="1" s="1"/>
  <c r="BZ132" i="1"/>
  <c r="BZ127" i="1" s="1"/>
  <c r="AT132" i="1"/>
  <c r="AT127" i="1" s="1"/>
  <c r="BR132" i="1"/>
  <c r="BR127" i="1" s="1"/>
  <c r="AL132" i="1"/>
  <c r="AL127" i="1" s="1"/>
  <c r="CX132" i="1"/>
  <c r="CX127" i="1" s="1"/>
  <c r="EF132" i="1"/>
  <c r="EF127" i="1" s="1"/>
  <c r="EJ131" i="1"/>
  <c r="EB134" i="1" l="1"/>
  <c r="DT134" i="1"/>
  <c r="DJ134" i="1"/>
  <c r="DB134" i="1"/>
  <c r="CT134" i="1"/>
  <c r="CL134" i="1"/>
  <c r="CD134" i="1"/>
  <c r="BV134" i="1"/>
  <c r="BN134" i="1"/>
  <c r="BF134" i="1"/>
  <c r="AX134" i="1"/>
  <c r="AP134" i="1"/>
  <c r="AH134" i="1"/>
  <c r="Z134" i="1"/>
  <c r="R134" i="1"/>
  <c r="EH134" i="1"/>
  <c r="DZ134" i="1"/>
  <c r="DR134" i="1"/>
  <c r="DH134" i="1"/>
  <c r="CZ134" i="1"/>
  <c r="CR134" i="1"/>
  <c r="CJ134" i="1"/>
  <c r="CB134" i="1"/>
  <c r="BT134" i="1"/>
  <c r="BL134" i="1"/>
  <c r="BD134" i="1"/>
  <c r="AV134" i="1"/>
  <c r="AN134" i="1"/>
  <c r="AF134" i="1"/>
  <c r="X134" i="1"/>
  <c r="P134" i="1"/>
  <c r="ED134" i="1"/>
  <c r="DV134" i="1"/>
  <c r="DN134" i="1"/>
  <c r="DD134" i="1"/>
  <c r="CV134" i="1"/>
  <c r="CN134" i="1"/>
  <c r="CF134" i="1"/>
  <c r="BX134" i="1"/>
  <c r="BP134" i="1"/>
  <c r="BH134" i="1"/>
  <c r="AZ134" i="1"/>
  <c r="AR134" i="1"/>
  <c r="AJ134" i="1"/>
  <c r="AB134" i="1"/>
  <c r="T134" i="1"/>
  <c r="EF134" i="1"/>
  <c r="CX134" i="1"/>
  <c r="BR134" i="1"/>
  <c r="AL134" i="1"/>
  <c r="DX134" i="1"/>
  <c r="CP134" i="1"/>
  <c r="BJ134" i="1"/>
  <c r="AD134" i="1"/>
  <c r="D135" i="1"/>
  <c r="DP134" i="1"/>
  <c r="CH134" i="1"/>
  <c r="BB134" i="1"/>
  <c r="V134" i="1"/>
  <c r="DF134" i="1"/>
  <c r="BZ134" i="1"/>
  <c r="AT134" i="1"/>
  <c r="EJ132" i="1"/>
  <c r="EJ127" i="1" s="1"/>
  <c r="T127" i="1"/>
  <c r="EJ134" i="1" l="1"/>
  <c r="EH135" i="1"/>
  <c r="DZ135" i="1"/>
  <c r="DR135" i="1"/>
  <c r="DH135" i="1"/>
  <c r="CZ135" i="1"/>
  <c r="CR135" i="1"/>
  <c r="CJ135" i="1"/>
  <c r="CB135" i="1"/>
  <c r="BT135" i="1"/>
  <c r="BL135" i="1"/>
  <c r="BD135" i="1"/>
  <c r="AV135" i="1"/>
  <c r="AN135" i="1"/>
  <c r="AF135" i="1"/>
  <c r="X135" i="1"/>
  <c r="D136" i="1"/>
  <c r="EF135" i="1"/>
  <c r="DX135" i="1"/>
  <c r="DP135" i="1"/>
  <c r="DF135" i="1"/>
  <c r="CX135" i="1"/>
  <c r="CP135" i="1"/>
  <c r="CH135" i="1"/>
  <c r="BZ135" i="1"/>
  <c r="BR135" i="1"/>
  <c r="BJ135" i="1"/>
  <c r="BB135" i="1"/>
  <c r="AT135" i="1"/>
  <c r="AL135" i="1"/>
  <c r="AD135" i="1"/>
  <c r="DV135" i="1"/>
  <c r="DD135" i="1"/>
  <c r="CN135" i="1"/>
  <c r="BX135" i="1"/>
  <c r="BH135" i="1"/>
  <c r="AR135" i="1"/>
  <c r="AB135" i="1"/>
  <c r="R135" i="1"/>
  <c r="DT135" i="1"/>
  <c r="DB135" i="1"/>
  <c r="CL135" i="1"/>
  <c r="BV135" i="1"/>
  <c r="BF135" i="1"/>
  <c r="AP135" i="1"/>
  <c r="Z135" i="1"/>
  <c r="P135" i="1"/>
  <c r="EB135" i="1"/>
  <c r="DJ135" i="1"/>
  <c r="CT135" i="1"/>
  <c r="CD135" i="1"/>
  <c r="BN135" i="1"/>
  <c r="AX135" i="1"/>
  <c r="AH135" i="1"/>
  <c r="T135" i="1"/>
  <c r="CV135" i="1"/>
  <c r="AJ135" i="1"/>
  <c r="CF135" i="1"/>
  <c r="V135" i="1"/>
  <c r="ED135" i="1"/>
  <c r="BP135" i="1"/>
  <c r="DN135" i="1"/>
  <c r="AZ135" i="1"/>
  <c r="EH136" i="1" l="1"/>
  <c r="DZ136" i="1"/>
  <c r="DR136" i="1"/>
  <c r="DH136" i="1"/>
  <c r="CZ136" i="1"/>
  <c r="CR136" i="1"/>
  <c r="CJ136" i="1"/>
  <c r="CB136" i="1"/>
  <c r="BT136" i="1"/>
  <c r="BL136" i="1"/>
  <c r="BD136" i="1"/>
  <c r="AV136" i="1"/>
  <c r="AN136" i="1"/>
  <c r="AF136" i="1"/>
  <c r="X136" i="1"/>
  <c r="P136" i="1"/>
  <c r="D137" i="1"/>
  <c r="EF136" i="1"/>
  <c r="DX136" i="1"/>
  <c r="DP136" i="1"/>
  <c r="DF136" i="1"/>
  <c r="CX136" i="1"/>
  <c r="CP136" i="1"/>
  <c r="CH136" i="1"/>
  <c r="BZ136" i="1"/>
  <c r="BR136" i="1"/>
  <c r="BJ136" i="1"/>
  <c r="BB136" i="1"/>
  <c r="AT136" i="1"/>
  <c r="AL136" i="1"/>
  <c r="AD136" i="1"/>
  <c r="V136" i="1"/>
  <c r="ED136" i="1"/>
  <c r="DV136" i="1"/>
  <c r="DN136" i="1"/>
  <c r="DD136" i="1"/>
  <c r="CV136" i="1"/>
  <c r="CN136" i="1"/>
  <c r="EB136" i="1"/>
  <c r="CT136" i="1"/>
  <c r="BX136" i="1"/>
  <c r="BH136" i="1"/>
  <c r="AR136" i="1"/>
  <c r="AB136" i="1"/>
  <c r="DT136" i="1"/>
  <c r="CL136" i="1"/>
  <c r="BV136" i="1"/>
  <c r="BF136" i="1"/>
  <c r="AP136" i="1"/>
  <c r="Z136" i="1"/>
  <c r="DB136" i="1"/>
  <c r="CD136" i="1"/>
  <c r="BN136" i="1"/>
  <c r="AX136" i="1"/>
  <c r="AH136" i="1"/>
  <c r="R136" i="1"/>
  <c r="CF136" i="1"/>
  <c r="T136" i="1"/>
  <c r="BP136" i="1"/>
  <c r="AZ136" i="1"/>
  <c r="AJ136" i="1"/>
  <c r="DJ136" i="1"/>
  <c r="EJ135" i="1"/>
  <c r="EJ136" i="1" l="1"/>
  <c r="EH137" i="1"/>
  <c r="DZ137" i="1"/>
  <c r="DR137" i="1"/>
  <c r="DH137" i="1"/>
  <c r="CZ137" i="1"/>
  <c r="CR137" i="1"/>
  <c r="CJ137" i="1"/>
  <c r="CB137" i="1"/>
  <c r="BT137" i="1"/>
  <c r="BL137" i="1"/>
  <c r="BD137" i="1"/>
  <c r="AV137" i="1"/>
  <c r="AN137" i="1"/>
  <c r="AF137" i="1"/>
  <c r="X137" i="1"/>
  <c r="P137" i="1"/>
  <c r="D138" i="1"/>
  <c r="EF137" i="1"/>
  <c r="DX137" i="1"/>
  <c r="DP137" i="1"/>
  <c r="DF137" i="1"/>
  <c r="CX137" i="1"/>
  <c r="CP137" i="1"/>
  <c r="CH137" i="1"/>
  <c r="BZ137" i="1"/>
  <c r="BR137" i="1"/>
  <c r="BJ137" i="1"/>
  <c r="BB137" i="1"/>
  <c r="AT137" i="1"/>
  <c r="AL137" i="1"/>
  <c r="AD137" i="1"/>
  <c r="V137" i="1"/>
  <c r="ED137" i="1"/>
  <c r="DV137" i="1"/>
  <c r="DN137" i="1"/>
  <c r="DD137" i="1"/>
  <c r="CV137" i="1"/>
  <c r="CN137" i="1"/>
  <c r="CF137" i="1"/>
  <c r="BX137" i="1"/>
  <c r="BP137" i="1"/>
  <c r="BH137" i="1"/>
  <c r="AZ137" i="1"/>
  <c r="AR137" i="1"/>
  <c r="AJ137" i="1"/>
  <c r="AB137" i="1"/>
  <c r="T137" i="1"/>
  <c r="EB137" i="1"/>
  <c r="CT137" i="1"/>
  <c r="BN137" i="1"/>
  <c r="AH137" i="1"/>
  <c r="DT137" i="1"/>
  <c r="CL137" i="1"/>
  <c r="BF137" i="1"/>
  <c r="Z137" i="1"/>
  <c r="DB137" i="1"/>
  <c r="BV137" i="1"/>
  <c r="AP137" i="1"/>
  <c r="AX137" i="1"/>
  <c r="R137" i="1"/>
  <c r="DJ137" i="1"/>
  <c r="CD137" i="1"/>
  <c r="EJ137" i="1" l="1"/>
  <c r="EH138" i="1"/>
  <c r="DZ138" i="1"/>
  <c r="DR138" i="1"/>
  <c r="DH138" i="1"/>
  <c r="CZ138" i="1"/>
  <c r="CR138" i="1"/>
  <c r="CJ138" i="1"/>
  <c r="CB138" i="1"/>
  <c r="BT138" i="1"/>
  <c r="BL138" i="1"/>
  <c r="BD138" i="1"/>
  <c r="AV138" i="1"/>
  <c r="AN138" i="1"/>
  <c r="AF138" i="1"/>
  <c r="X138" i="1"/>
  <c r="P138" i="1"/>
  <c r="D139" i="1"/>
  <c r="EF138" i="1"/>
  <c r="DX138" i="1"/>
  <c r="DP138" i="1"/>
  <c r="DF138" i="1"/>
  <c r="CX138" i="1"/>
  <c r="CP138" i="1"/>
  <c r="CH138" i="1"/>
  <c r="BZ138" i="1"/>
  <c r="BR138" i="1"/>
  <c r="BJ138" i="1"/>
  <c r="BB138" i="1"/>
  <c r="AT138" i="1"/>
  <c r="AL138" i="1"/>
  <c r="AD138" i="1"/>
  <c r="V138" i="1"/>
  <c r="ED138" i="1"/>
  <c r="DV138" i="1"/>
  <c r="DN138" i="1"/>
  <c r="DD138" i="1"/>
  <c r="CV138" i="1"/>
  <c r="CN138" i="1"/>
  <c r="CF138" i="1"/>
  <c r="BX138" i="1"/>
  <c r="BP138" i="1"/>
  <c r="BH138" i="1"/>
  <c r="AZ138" i="1"/>
  <c r="AR138" i="1"/>
  <c r="AJ138" i="1"/>
  <c r="AB138" i="1"/>
  <c r="T138" i="1"/>
  <c r="EB138" i="1"/>
  <c r="CT138" i="1"/>
  <c r="BN138" i="1"/>
  <c r="AH138" i="1"/>
  <c r="DT138" i="1"/>
  <c r="CL138" i="1"/>
  <c r="BF138" i="1"/>
  <c r="Z138" i="1"/>
  <c r="DB138" i="1"/>
  <c r="BV138" i="1"/>
  <c r="AP138" i="1"/>
  <c r="R138" i="1"/>
  <c r="DJ138" i="1"/>
  <c r="CD138" i="1"/>
  <c r="AX138" i="1"/>
  <c r="EH139" i="1" l="1"/>
  <c r="DZ139" i="1"/>
  <c r="DR139" i="1"/>
  <c r="DH139" i="1"/>
  <c r="CZ139" i="1"/>
  <c r="CR139" i="1"/>
  <c r="CJ139" i="1"/>
  <c r="CB139" i="1"/>
  <c r="BT139" i="1"/>
  <c r="BL139" i="1"/>
  <c r="BD139" i="1"/>
  <c r="AV139" i="1"/>
  <c r="AN139" i="1"/>
  <c r="AF139" i="1"/>
  <c r="X139" i="1"/>
  <c r="P139" i="1"/>
  <c r="D140" i="1"/>
  <c r="EF139" i="1"/>
  <c r="DX139" i="1"/>
  <c r="DP139" i="1"/>
  <c r="DF139" i="1"/>
  <c r="CX139" i="1"/>
  <c r="CP139" i="1"/>
  <c r="CH139" i="1"/>
  <c r="BZ139" i="1"/>
  <c r="BR139" i="1"/>
  <c r="BJ139" i="1"/>
  <c r="BB139" i="1"/>
  <c r="AT139" i="1"/>
  <c r="AL139" i="1"/>
  <c r="AD139" i="1"/>
  <c r="V139" i="1"/>
  <c r="ED139" i="1"/>
  <c r="DV139" i="1"/>
  <c r="DN139" i="1"/>
  <c r="DD139" i="1"/>
  <c r="CV139" i="1"/>
  <c r="CN139" i="1"/>
  <c r="CF139" i="1"/>
  <c r="BX139" i="1"/>
  <c r="BP139" i="1"/>
  <c r="BH139" i="1"/>
  <c r="AZ139" i="1"/>
  <c r="AR139" i="1"/>
  <c r="AJ139" i="1"/>
  <c r="AB139" i="1"/>
  <c r="T139" i="1"/>
  <c r="EB139" i="1"/>
  <c r="CT139" i="1"/>
  <c r="BN139" i="1"/>
  <c r="AH139" i="1"/>
  <c r="DT139" i="1"/>
  <c r="CL139" i="1"/>
  <c r="BF139" i="1"/>
  <c r="Z139" i="1"/>
  <c r="DB139" i="1"/>
  <c r="BV139" i="1"/>
  <c r="AP139" i="1"/>
  <c r="DJ139" i="1"/>
  <c r="CD139" i="1"/>
  <c r="AX139" i="1"/>
  <c r="R139" i="1"/>
  <c r="EJ138" i="1"/>
  <c r="EH140" i="1" l="1"/>
  <c r="EH133" i="1" s="1"/>
  <c r="DZ140" i="1"/>
  <c r="DZ133" i="1" s="1"/>
  <c r="DR140" i="1"/>
  <c r="DR133" i="1" s="1"/>
  <c r="DH140" i="1"/>
  <c r="DH133" i="1" s="1"/>
  <c r="CZ140" i="1"/>
  <c r="CZ133" i="1" s="1"/>
  <c r="CR140" i="1"/>
  <c r="CR133" i="1" s="1"/>
  <c r="CJ140" i="1"/>
  <c r="CJ133" i="1" s="1"/>
  <c r="CB140" i="1"/>
  <c r="CB133" i="1" s="1"/>
  <c r="BT140" i="1"/>
  <c r="BT133" i="1" s="1"/>
  <c r="BL140" i="1"/>
  <c r="BL133" i="1" s="1"/>
  <c r="BD140" i="1"/>
  <c r="BD133" i="1" s="1"/>
  <c r="AV140" i="1"/>
  <c r="AV133" i="1" s="1"/>
  <c r="AN140" i="1"/>
  <c r="AN133" i="1" s="1"/>
  <c r="AF140" i="1"/>
  <c r="AF133" i="1" s="1"/>
  <c r="X140" i="1"/>
  <c r="X133" i="1" s="1"/>
  <c r="P140" i="1"/>
  <c r="P133" i="1" s="1"/>
  <c r="D141" i="1"/>
  <c r="D142" i="1" s="1"/>
  <c r="EF140" i="1"/>
  <c r="EF133" i="1" s="1"/>
  <c r="DX140" i="1"/>
  <c r="DX133" i="1" s="1"/>
  <c r="DP140" i="1"/>
  <c r="DP133" i="1" s="1"/>
  <c r="DF140" i="1"/>
  <c r="DF133" i="1" s="1"/>
  <c r="CX140" i="1"/>
  <c r="CX133" i="1" s="1"/>
  <c r="CP140" i="1"/>
  <c r="CP133" i="1" s="1"/>
  <c r="CH140" i="1"/>
  <c r="CH133" i="1" s="1"/>
  <c r="BZ140" i="1"/>
  <c r="BZ133" i="1" s="1"/>
  <c r="BR140" i="1"/>
  <c r="BR133" i="1" s="1"/>
  <c r="BJ140" i="1"/>
  <c r="BJ133" i="1" s="1"/>
  <c r="BB140" i="1"/>
  <c r="BB133" i="1" s="1"/>
  <c r="AT140" i="1"/>
  <c r="AT133" i="1" s="1"/>
  <c r="AL140" i="1"/>
  <c r="AL133" i="1" s="1"/>
  <c r="AD140" i="1"/>
  <c r="AD133" i="1" s="1"/>
  <c r="V140" i="1"/>
  <c r="V133" i="1" s="1"/>
  <c r="ED140" i="1"/>
  <c r="ED133" i="1" s="1"/>
  <c r="DV140" i="1"/>
  <c r="DV133" i="1" s="1"/>
  <c r="DN140" i="1"/>
  <c r="DN133" i="1" s="1"/>
  <c r="DD140" i="1"/>
  <c r="DD133" i="1" s="1"/>
  <c r="CV140" i="1"/>
  <c r="CV133" i="1" s="1"/>
  <c r="CN140" i="1"/>
  <c r="CN133" i="1" s="1"/>
  <c r="CF140" i="1"/>
  <c r="CF133" i="1" s="1"/>
  <c r="BX140" i="1"/>
  <c r="BX133" i="1" s="1"/>
  <c r="BP140" i="1"/>
  <c r="BP133" i="1" s="1"/>
  <c r="BH140" i="1"/>
  <c r="BH133" i="1" s="1"/>
  <c r="AZ140" i="1"/>
  <c r="AZ133" i="1" s="1"/>
  <c r="AR140" i="1"/>
  <c r="AR133" i="1" s="1"/>
  <c r="AJ140" i="1"/>
  <c r="AJ133" i="1" s="1"/>
  <c r="AB140" i="1"/>
  <c r="AB133" i="1" s="1"/>
  <c r="T140" i="1"/>
  <c r="T133" i="1" s="1"/>
  <c r="EB140" i="1"/>
  <c r="EB133" i="1" s="1"/>
  <c r="CT140" i="1"/>
  <c r="CT133" i="1" s="1"/>
  <c r="BN140" i="1"/>
  <c r="BN133" i="1" s="1"/>
  <c r="AH140" i="1"/>
  <c r="AH133" i="1" s="1"/>
  <c r="DT140" i="1"/>
  <c r="DT133" i="1" s="1"/>
  <c r="CL140" i="1"/>
  <c r="CL133" i="1" s="1"/>
  <c r="BF140" i="1"/>
  <c r="BF133" i="1" s="1"/>
  <c r="Z140" i="1"/>
  <c r="Z133" i="1" s="1"/>
  <c r="DB140" i="1"/>
  <c r="DB133" i="1" s="1"/>
  <c r="BV140" i="1"/>
  <c r="BV133" i="1" s="1"/>
  <c r="AP140" i="1"/>
  <c r="AP133" i="1" s="1"/>
  <c r="CD140" i="1"/>
  <c r="CD133" i="1" s="1"/>
  <c r="AX140" i="1"/>
  <c r="AX133" i="1" s="1"/>
  <c r="R140" i="1"/>
  <c r="R133" i="1" s="1"/>
  <c r="DJ140" i="1"/>
  <c r="DJ133" i="1" s="1"/>
  <c r="EJ139" i="1"/>
  <c r="EJ140" i="1" l="1"/>
  <c r="EJ133" i="1" s="1"/>
  <c r="ED142" i="1"/>
  <c r="ED141" i="1" s="1"/>
  <c r="DV142" i="1"/>
  <c r="DV141" i="1" s="1"/>
  <c r="DN142" i="1"/>
  <c r="DN141" i="1" s="1"/>
  <c r="DD142" i="1"/>
  <c r="DD141" i="1" s="1"/>
  <c r="CV142" i="1"/>
  <c r="CV141" i="1" s="1"/>
  <c r="CN142" i="1"/>
  <c r="CN141" i="1" s="1"/>
  <c r="CF142" i="1"/>
  <c r="CF141" i="1" s="1"/>
  <c r="EF142" i="1"/>
  <c r="EF141" i="1" s="1"/>
  <c r="DT142" i="1"/>
  <c r="DT141" i="1" s="1"/>
  <c r="DH142" i="1"/>
  <c r="DH141" i="1" s="1"/>
  <c r="CX142" i="1"/>
  <c r="CX141" i="1" s="1"/>
  <c r="CL142" i="1"/>
  <c r="CL141" i="1" s="1"/>
  <c r="CB142" i="1"/>
  <c r="CB141" i="1" s="1"/>
  <c r="BT142" i="1"/>
  <c r="BT141" i="1" s="1"/>
  <c r="BL142" i="1"/>
  <c r="BL141" i="1" s="1"/>
  <c r="BD142" i="1"/>
  <c r="BD141" i="1" s="1"/>
  <c r="AV142" i="1"/>
  <c r="AV141" i="1" s="1"/>
  <c r="AN142" i="1"/>
  <c r="AN141" i="1" s="1"/>
  <c r="AF142" i="1"/>
  <c r="AF141" i="1" s="1"/>
  <c r="X142" i="1"/>
  <c r="X141" i="1" s="1"/>
  <c r="P142" i="1"/>
  <c r="P141" i="1" s="1"/>
  <c r="D143" i="1"/>
  <c r="D144" i="1" s="1"/>
  <c r="EB142" i="1"/>
  <c r="EB141" i="1" s="1"/>
  <c r="DR142" i="1"/>
  <c r="DR141" i="1" s="1"/>
  <c r="DF142" i="1"/>
  <c r="DF141" i="1" s="1"/>
  <c r="CT142" i="1"/>
  <c r="CT141" i="1" s="1"/>
  <c r="CJ142" i="1"/>
  <c r="CJ141" i="1" s="1"/>
  <c r="BZ142" i="1"/>
  <c r="BZ141" i="1" s="1"/>
  <c r="BR142" i="1"/>
  <c r="BR141" i="1" s="1"/>
  <c r="BJ142" i="1"/>
  <c r="BJ141" i="1" s="1"/>
  <c r="BB142" i="1"/>
  <c r="BB141" i="1" s="1"/>
  <c r="AT142" i="1"/>
  <c r="AT141" i="1" s="1"/>
  <c r="AL142" i="1"/>
  <c r="AL141" i="1" s="1"/>
  <c r="AD142" i="1"/>
  <c r="AD141" i="1" s="1"/>
  <c r="V142" i="1"/>
  <c r="V141" i="1" s="1"/>
  <c r="DZ142" i="1"/>
  <c r="DZ141" i="1" s="1"/>
  <c r="DP142" i="1"/>
  <c r="DP141" i="1" s="1"/>
  <c r="DB142" i="1"/>
  <c r="DB141" i="1" s="1"/>
  <c r="CR142" i="1"/>
  <c r="CR141" i="1" s="1"/>
  <c r="CH142" i="1"/>
  <c r="CH141" i="1" s="1"/>
  <c r="BX142" i="1"/>
  <c r="BX141" i="1" s="1"/>
  <c r="BP142" i="1"/>
  <c r="BP141" i="1" s="1"/>
  <c r="BH142" i="1"/>
  <c r="BH141" i="1" s="1"/>
  <c r="AZ142" i="1"/>
  <c r="AZ141" i="1" s="1"/>
  <c r="AR142" i="1"/>
  <c r="AR141" i="1" s="1"/>
  <c r="AJ142" i="1"/>
  <c r="AJ141" i="1" s="1"/>
  <c r="AB142" i="1"/>
  <c r="AB141" i="1" s="1"/>
  <c r="T142" i="1"/>
  <c r="DJ142" i="1"/>
  <c r="DJ141" i="1" s="1"/>
  <c r="BV142" i="1"/>
  <c r="BV141" i="1" s="1"/>
  <c r="AP142" i="1"/>
  <c r="AP141" i="1" s="1"/>
  <c r="CZ142" i="1"/>
  <c r="CZ141" i="1" s="1"/>
  <c r="BN142" i="1"/>
  <c r="BN141" i="1" s="1"/>
  <c r="AH142" i="1"/>
  <c r="AH141" i="1" s="1"/>
  <c r="DX142" i="1"/>
  <c r="DX141" i="1" s="1"/>
  <c r="CD142" i="1"/>
  <c r="CD141" i="1" s="1"/>
  <c r="AX142" i="1"/>
  <c r="AX141" i="1" s="1"/>
  <c r="R142" i="1"/>
  <c r="R141" i="1" s="1"/>
  <c r="Z142" i="1"/>
  <c r="Z141" i="1" s="1"/>
  <c r="EH142" i="1"/>
  <c r="EH141" i="1" s="1"/>
  <c r="CP142" i="1"/>
  <c r="CP141" i="1" s="1"/>
  <c r="BF142" i="1"/>
  <c r="BF141" i="1" s="1"/>
  <c r="D145" i="1" l="1"/>
  <c r="EF144" i="1"/>
  <c r="DX144" i="1"/>
  <c r="DP144" i="1"/>
  <c r="DF144" i="1"/>
  <c r="CX144" i="1"/>
  <c r="CP144" i="1"/>
  <c r="CH144" i="1"/>
  <c r="BZ144" i="1"/>
  <c r="BR144" i="1"/>
  <c r="BJ144" i="1"/>
  <c r="BB144" i="1"/>
  <c r="AT144" i="1"/>
  <c r="AL144" i="1"/>
  <c r="AD144" i="1"/>
  <c r="V144" i="1"/>
  <c r="ED144" i="1"/>
  <c r="DV144" i="1"/>
  <c r="DN144" i="1"/>
  <c r="DD144" i="1"/>
  <c r="CV144" i="1"/>
  <c r="CN144" i="1"/>
  <c r="CF144" i="1"/>
  <c r="BX144" i="1"/>
  <c r="BP144" i="1"/>
  <c r="BH144" i="1"/>
  <c r="AZ144" i="1"/>
  <c r="AR144" i="1"/>
  <c r="AJ144" i="1"/>
  <c r="AB144" i="1"/>
  <c r="T144" i="1"/>
  <c r="EB144" i="1"/>
  <c r="DT144" i="1"/>
  <c r="DJ144" i="1"/>
  <c r="DB144" i="1"/>
  <c r="CT144" i="1"/>
  <c r="CL144" i="1"/>
  <c r="CD144" i="1"/>
  <c r="BV144" i="1"/>
  <c r="BN144" i="1"/>
  <c r="BF144" i="1"/>
  <c r="AX144" i="1"/>
  <c r="AP144" i="1"/>
  <c r="AH144" i="1"/>
  <c r="Z144" i="1"/>
  <c r="R144" i="1"/>
  <c r="DZ144" i="1"/>
  <c r="CR144" i="1"/>
  <c r="BL144" i="1"/>
  <c r="AF144" i="1"/>
  <c r="DR144" i="1"/>
  <c r="CJ144" i="1"/>
  <c r="BD144" i="1"/>
  <c r="X144" i="1"/>
  <c r="DH144" i="1"/>
  <c r="CB144" i="1"/>
  <c r="AV144" i="1"/>
  <c r="P144" i="1"/>
  <c r="CZ144" i="1"/>
  <c r="BT144" i="1"/>
  <c r="EH144" i="1"/>
  <c r="AN144" i="1"/>
  <c r="EJ142" i="1"/>
  <c r="EJ141" i="1" s="1"/>
  <c r="T141" i="1"/>
  <c r="EJ144" i="1" l="1"/>
  <c r="D146" i="1"/>
  <c r="EF145" i="1"/>
  <c r="DX145" i="1"/>
  <c r="DP145" i="1"/>
  <c r="DF145" i="1"/>
  <c r="CX145" i="1"/>
  <c r="CP145" i="1"/>
  <c r="CH145" i="1"/>
  <c r="BZ145" i="1"/>
  <c r="BR145" i="1"/>
  <c r="BJ145" i="1"/>
  <c r="BB145" i="1"/>
  <c r="AT145" i="1"/>
  <c r="AL145" i="1"/>
  <c r="AD145" i="1"/>
  <c r="V145" i="1"/>
  <c r="ED145" i="1"/>
  <c r="DV145" i="1"/>
  <c r="DN145" i="1"/>
  <c r="DD145" i="1"/>
  <c r="CV145" i="1"/>
  <c r="CN145" i="1"/>
  <c r="CF145" i="1"/>
  <c r="BX145" i="1"/>
  <c r="BP145" i="1"/>
  <c r="BH145" i="1"/>
  <c r="AZ145" i="1"/>
  <c r="AR145" i="1"/>
  <c r="AJ145" i="1"/>
  <c r="AB145" i="1"/>
  <c r="T145" i="1"/>
  <c r="EB145" i="1"/>
  <c r="DT145" i="1"/>
  <c r="DJ145" i="1"/>
  <c r="DB145" i="1"/>
  <c r="CT145" i="1"/>
  <c r="CL145" i="1"/>
  <c r="CD145" i="1"/>
  <c r="BV145" i="1"/>
  <c r="BN145" i="1"/>
  <c r="BF145" i="1"/>
  <c r="AX145" i="1"/>
  <c r="AP145" i="1"/>
  <c r="AH145" i="1"/>
  <c r="Z145" i="1"/>
  <c r="R145" i="1"/>
  <c r="DR145" i="1"/>
  <c r="CJ145" i="1"/>
  <c r="BD145" i="1"/>
  <c r="X145" i="1"/>
  <c r="DH145" i="1"/>
  <c r="CB145" i="1"/>
  <c r="AV145" i="1"/>
  <c r="P145" i="1"/>
  <c r="EH145" i="1"/>
  <c r="CZ145" i="1"/>
  <c r="BT145" i="1"/>
  <c r="AN145" i="1"/>
  <c r="BL145" i="1"/>
  <c r="AF145" i="1"/>
  <c r="CR145" i="1"/>
  <c r="DZ145" i="1"/>
  <c r="D147" i="1" l="1"/>
  <c r="D148" i="1" s="1"/>
  <c r="EF146" i="1"/>
  <c r="EF143" i="1" s="1"/>
  <c r="DX146" i="1"/>
  <c r="DX143" i="1" s="1"/>
  <c r="DP146" i="1"/>
  <c r="DP143" i="1" s="1"/>
  <c r="DF146" i="1"/>
  <c r="DF143" i="1" s="1"/>
  <c r="CX146" i="1"/>
  <c r="CX143" i="1" s="1"/>
  <c r="CP146" i="1"/>
  <c r="CP143" i="1" s="1"/>
  <c r="CH146" i="1"/>
  <c r="CH143" i="1" s="1"/>
  <c r="BZ146" i="1"/>
  <c r="BZ143" i="1" s="1"/>
  <c r="BR146" i="1"/>
  <c r="BR143" i="1" s="1"/>
  <c r="BJ146" i="1"/>
  <c r="BJ143" i="1" s="1"/>
  <c r="BB146" i="1"/>
  <c r="BB143" i="1" s="1"/>
  <c r="AT146" i="1"/>
  <c r="AT143" i="1" s="1"/>
  <c r="AL146" i="1"/>
  <c r="AL143" i="1" s="1"/>
  <c r="AD146" i="1"/>
  <c r="AD143" i="1" s="1"/>
  <c r="V146" i="1"/>
  <c r="V143" i="1" s="1"/>
  <c r="ED146" i="1"/>
  <c r="ED143" i="1" s="1"/>
  <c r="DV146" i="1"/>
  <c r="DV143" i="1" s="1"/>
  <c r="DN146" i="1"/>
  <c r="DN143" i="1" s="1"/>
  <c r="DD146" i="1"/>
  <c r="DD143" i="1" s="1"/>
  <c r="CV146" i="1"/>
  <c r="CV143" i="1" s="1"/>
  <c r="CN146" i="1"/>
  <c r="CN143" i="1" s="1"/>
  <c r="CF146" i="1"/>
  <c r="CF143" i="1" s="1"/>
  <c r="BX146" i="1"/>
  <c r="BX143" i="1" s="1"/>
  <c r="BP146" i="1"/>
  <c r="BP143" i="1" s="1"/>
  <c r="BH146" i="1"/>
  <c r="BH143" i="1" s="1"/>
  <c r="AZ146" i="1"/>
  <c r="AZ143" i="1" s="1"/>
  <c r="AR146" i="1"/>
  <c r="AR143" i="1" s="1"/>
  <c r="AJ146" i="1"/>
  <c r="AJ143" i="1" s="1"/>
  <c r="AB146" i="1"/>
  <c r="AB143" i="1" s="1"/>
  <c r="T146" i="1"/>
  <c r="T143" i="1" s="1"/>
  <c r="EB146" i="1"/>
  <c r="EB143" i="1" s="1"/>
  <c r="DT146" i="1"/>
  <c r="DT143" i="1" s="1"/>
  <c r="DJ146" i="1"/>
  <c r="DJ143" i="1" s="1"/>
  <c r="DB146" i="1"/>
  <c r="DB143" i="1" s="1"/>
  <c r="CT146" i="1"/>
  <c r="CT143" i="1" s="1"/>
  <c r="CL146" i="1"/>
  <c r="CL143" i="1" s="1"/>
  <c r="CD146" i="1"/>
  <c r="CD143" i="1" s="1"/>
  <c r="BV146" i="1"/>
  <c r="BV143" i="1" s="1"/>
  <c r="BN146" i="1"/>
  <c r="BN143" i="1" s="1"/>
  <c r="BF146" i="1"/>
  <c r="BF143" i="1" s="1"/>
  <c r="AX146" i="1"/>
  <c r="AX143" i="1" s="1"/>
  <c r="AP146" i="1"/>
  <c r="AP143" i="1" s="1"/>
  <c r="AH146" i="1"/>
  <c r="AH143" i="1" s="1"/>
  <c r="Z146" i="1"/>
  <c r="Z143" i="1" s="1"/>
  <c r="R146" i="1"/>
  <c r="R143" i="1" s="1"/>
  <c r="DH146" i="1"/>
  <c r="DH143" i="1" s="1"/>
  <c r="CB146" i="1"/>
  <c r="CB143" i="1" s="1"/>
  <c r="AV146" i="1"/>
  <c r="AV143" i="1" s="1"/>
  <c r="P146" i="1"/>
  <c r="P143" i="1" s="1"/>
  <c r="EH146" i="1"/>
  <c r="EH143" i="1" s="1"/>
  <c r="CZ146" i="1"/>
  <c r="CZ143" i="1" s="1"/>
  <c r="BT146" i="1"/>
  <c r="BT143" i="1" s="1"/>
  <c r="AN146" i="1"/>
  <c r="AN143" i="1" s="1"/>
  <c r="DZ146" i="1"/>
  <c r="DZ143" i="1" s="1"/>
  <c r="CR146" i="1"/>
  <c r="CR143" i="1" s="1"/>
  <c r="BL146" i="1"/>
  <c r="BL143" i="1" s="1"/>
  <c r="AF146" i="1"/>
  <c r="AF143" i="1" s="1"/>
  <c r="X146" i="1"/>
  <c r="X143" i="1" s="1"/>
  <c r="DR146" i="1"/>
  <c r="DR143" i="1" s="1"/>
  <c r="BD146" i="1"/>
  <c r="BD143" i="1" s="1"/>
  <c r="CJ146" i="1"/>
  <c r="CJ143" i="1" s="1"/>
  <c r="EJ145" i="1"/>
  <c r="D149" i="1" l="1"/>
  <c r="EF148" i="1"/>
  <c r="DX148" i="1"/>
  <c r="DR148" i="1"/>
  <c r="DH148" i="1"/>
  <c r="DB148" i="1"/>
  <c r="CT148" i="1"/>
  <c r="CL148" i="1"/>
  <c r="CD148" i="1"/>
  <c r="BV148" i="1"/>
  <c r="BN148" i="1"/>
  <c r="BF148" i="1"/>
  <c r="AX148" i="1"/>
  <c r="AP148" i="1"/>
  <c r="AH148" i="1"/>
  <c r="AB148" i="1"/>
  <c r="T148" i="1"/>
  <c r="ED148" i="1"/>
  <c r="DP148" i="1"/>
  <c r="CZ148" i="1"/>
  <c r="CR148" i="1"/>
  <c r="CJ148" i="1"/>
  <c r="CB148" i="1"/>
  <c r="BT148" i="1"/>
  <c r="BL148" i="1"/>
  <c r="BD148" i="1"/>
  <c r="AV148" i="1"/>
  <c r="AN148" i="1"/>
  <c r="Z148" i="1"/>
  <c r="R148" i="1"/>
  <c r="EB148" i="1"/>
  <c r="DN148" i="1"/>
  <c r="DF148" i="1"/>
  <c r="CX148" i="1"/>
  <c r="CP148" i="1"/>
  <c r="CH148" i="1"/>
  <c r="BZ148" i="1"/>
  <c r="BR148" i="1"/>
  <c r="BJ148" i="1"/>
  <c r="BB148" i="1"/>
  <c r="AT148" i="1"/>
  <c r="AL148" i="1"/>
  <c r="X148" i="1"/>
  <c r="P148" i="1"/>
  <c r="DD148" i="1"/>
  <c r="BX148" i="1"/>
  <c r="AR148" i="1"/>
  <c r="V148" i="1"/>
  <c r="DT148" i="1"/>
  <c r="CV148" i="1"/>
  <c r="BP148" i="1"/>
  <c r="AJ148" i="1"/>
  <c r="EH148" i="1"/>
  <c r="DJ148" i="1"/>
  <c r="CN148" i="1"/>
  <c r="BH148" i="1"/>
  <c r="AD148" i="1"/>
  <c r="CF148" i="1"/>
  <c r="DZ148" i="1"/>
  <c r="AZ148" i="1"/>
  <c r="AF148" i="1"/>
  <c r="DV148" i="1"/>
  <c r="EJ146" i="1"/>
  <c r="EJ143" i="1" s="1"/>
  <c r="EJ148" i="1" l="1"/>
  <c r="D150" i="1"/>
  <c r="EF149" i="1"/>
  <c r="DX149" i="1"/>
  <c r="DP149" i="1"/>
  <c r="DF149" i="1"/>
  <c r="CX149" i="1"/>
  <c r="CP149" i="1"/>
  <c r="CH149" i="1"/>
  <c r="BZ149" i="1"/>
  <c r="BR149" i="1"/>
  <c r="BJ149" i="1"/>
  <c r="BB149" i="1"/>
  <c r="AT149" i="1"/>
  <c r="AL149" i="1"/>
  <c r="AD149" i="1"/>
  <c r="V149" i="1"/>
  <c r="ED149" i="1"/>
  <c r="DV149" i="1"/>
  <c r="DN149" i="1"/>
  <c r="DD149" i="1"/>
  <c r="CV149" i="1"/>
  <c r="CN149" i="1"/>
  <c r="CF149" i="1"/>
  <c r="BX149" i="1"/>
  <c r="BP149" i="1"/>
  <c r="BH149" i="1"/>
  <c r="AZ149" i="1"/>
  <c r="AR149" i="1"/>
  <c r="AJ149" i="1"/>
  <c r="AB149" i="1"/>
  <c r="T149" i="1"/>
  <c r="EB149" i="1"/>
  <c r="DT149" i="1"/>
  <c r="DJ149" i="1"/>
  <c r="DB149" i="1"/>
  <c r="CT149" i="1"/>
  <c r="CL149" i="1"/>
  <c r="CD149" i="1"/>
  <c r="BV149" i="1"/>
  <c r="BN149" i="1"/>
  <c r="BF149" i="1"/>
  <c r="AX149" i="1"/>
  <c r="AP149" i="1"/>
  <c r="AH149" i="1"/>
  <c r="Z149" i="1"/>
  <c r="R149" i="1"/>
  <c r="DR149" i="1"/>
  <c r="CJ149" i="1"/>
  <c r="BD149" i="1"/>
  <c r="X149" i="1"/>
  <c r="DH149" i="1"/>
  <c r="CB149" i="1"/>
  <c r="AV149" i="1"/>
  <c r="P149" i="1"/>
  <c r="EH149" i="1"/>
  <c r="CZ149" i="1"/>
  <c r="BT149" i="1"/>
  <c r="AN149" i="1"/>
  <c r="BL149" i="1"/>
  <c r="AF149" i="1"/>
  <c r="CR149" i="1"/>
  <c r="DZ149" i="1"/>
  <c r="EJ149" i="1" l="1"/>
  <c r="D151" i="1"/>
  <c r="EF150" i="1"/>
  <c r="DX150" i="1"/>
  <c r="DP150" i="1"/>
  <c r="DF150" i="1"/>
  <c r="CX150" i="1"/>
  <c r="CP150" i="1"/>
  <c r="CH150" i="1"/>
  <c r="BZ150" i="1"/>
  <c r="BR150" i="1"/>
  <c r="BJ150" i="1"/>
  <c r="DZ150" i="1"/>
  <c r="DN150" i="1"/>
  <c r="DB150" i="1"/>
  <c r="CR150" i="1"/>
  <c r="CF150" i="1"/>
  <c r="BV150" i="1"/>
  <c r="BL150" i="1"/>
  <c r="BB150" i="1"/>
  <c r="AT150" i="1"/>
  <c r="AL150" i="1"/>
  <c r="AD150" i="1"/>
  <c r="V150" i="1"/>
  <c r="EH150" i="1"/>
  <c r="DV150" i="1"/>
  <c r="DJ150" i="1"/>
  <c r="CZ150" i="1"/>
  <c r="CN150" i="1"/>
  <c r="CD150" i="1"/>
  <c r="BT150" i="1"/>
  <c r="BH150" i="1"/>
  <c r="AZ150" i="1"/>
  <c r="AR150" i="1"/>
  <c r="AJ150" i="1"/>
  <c r="AB150" i="1"/>
  <c r="T150" i="1"/>
  <c r="ED150" i="1"/>
  <c r="DT150" i="1"/>
  <c r="DH150" i="1"/>
  <c r="CV150" i="1"/>
  <c r="CL150" i="1"/>
  <c r="CB150" i="1"/>
  <c r="BP150" i="1"/>
  <c r="BF150" i="1"/>
  <c r="AX150" i="1"/>
  <c r="AP150" i="1"/>
  <c r="AH150" i="1"/>
  <c r="Z150" i="1"/>
  <c r="R150" i="1"/>
  <c r="EB150" i="1"/>
  <c r="CJ150" i="1"/>
  <c r="AV150" i="1"/>
  <c r="P150" i="1"/>
  <c r="DR150" i="1"/>
  <c r="BX150" i="1"/>
  <c r="AN150" i="1"/>
  <c r="DD150" i="1"/>
  <c r="BN150" i="1"/>
  <c r="AF150" i="1"/>
  <c r="X150" i="1"/>
  <c r="BD150" i="1"/>
  <c r="CT150" i="1"/>
  <c r="D152" i="1" l="1"/>
  <c r="EF151" i="1"/>
  <c r="EF147" i="1" s="1"/>
  <c r="DX151" i="1"/>
  <c r="DX147" i="1" s="1"/>
  <c r="DP151" i="1"/>
  <c r="DP147" i="1" s="1"/>
  <c r="DF151" i="1"/>
  <c r="DF147" i="1" s="1"/>
  <c r="CX151" i="1"/>
  <c r="CX147" i="1" s="1"/>
  <c r="CP151" i="1"/>
  <c r="CP147" i="1" s="1"/>
  <c r="CH151" i="1"/>
  <c r="CH147" i="1" s="1"/>
  <c r="BZ151" i="1"/>
  <c r="BZ147" i="1" s="1"/>
  <c r="BR151" i="1"/>
  <c r="BR147" i="1" s="1"/>
  <c r="BJ151" i="1"/>
  <c r="BJ147" i="1" s="1"/>
  <c r="BB151" i="1"/>
  <c r="BB147" i="1" s="1"/>
  <c r="AT151" i="1"/>
  <c r="AT147" i="1" s="1"/>
  <c r="AL151" i="1"/>
  <c r="AL147" i="1" s="1"/>
  <c r="AD151" i="1"/>
  <c r="AD147" i="1" s="1"/>
  <c r="V151" i="1"/>
  <c r="V147" i="1" s="1"/>
  <c r="DZ151" i="1"/>
  <c r="DZ147" i="1" s="1"/>
  <c r="DN151" i="1"/>
  <c r="DN147" i="1" s="1"/>
  <c r="DB151" i="1"/>
  <c r="DB147" i="1" s="1"/>
  <c r="CR151" i="1"/>
  <c r="CR147" i="1" s="1"/>
  <c r="CF151" i="1"/>
  <c r="CF147" i="1" s="1"/>
  <c r="BV151" i="1"/>
  <c r="BV147" i="1" s="1"/>
  <c r="BL151" i="1"/>
  <c r="BL147" i="1" s="1"/>
  <c r="AZ151" i="1"/>
  <c r="AZ147" i="1" s="1"/>
  <c r="AP151" i="1"/>
  <c r="AP147" i="1" s="1"/>
  <c r="AF151" i="1"/>
  <c r="AF147" i="1" s="1"/>
  <c r="T151" i="1"/>
  <c r="EH151" i="1"/>
  <c r="EH147" i="1" s="1"/>
  <c r="DV151" i="1"/>
  <c r="DV147" i="1" s="1"/>
  <c r="DJ151" i="1"/>
  <c r="DJ147" i="1" s="1"/>
  <c r="CZ151" i="1"/>
  <c r="CZ147" i="1" s="1"/>
  <c r="CN151" i="1"/>
  <c r="CN147" i="1" s="1"/>
  <c r="CD151" i="1"/>
  <c r="CD147" i="1" s="1"/>
  <c r="BT151" i="1"/>
  <c r="BT147" i="1" s="1"/>
  <c r="BH151" i="1"/>
  <c r="BH147" i="1" s="1"/>
  <c r="AX151" i="1"/>
  <c r="AX147" i="1" s="1"/>
  <c r="AN151" i="1"/>
  <c r="AN147" i="1" s="1"/>
  <c r="AB151" i="1"/>
  <c r="AB147" i="1" s="1"/>
  <c r="R151" i="1"/>
  <c r="R147" i="1" s="1"/>
  <c r="ED151" i="1"/>
  <c r="ED147" i="1" s="1"/>
  <c r="DT151" i="1"/>
  <c r="DT147" i="1" s="1"/>
  <c r="DH151" i="1"/>
  <c r="DH147" i="1" s="1"/>
  <c r="CV151" i="1"/>
  <c r="CV147" i="1" s="1"/>
  <c r="CL151" i="1"/>
  <c r="CL147" i="1" s="1"/>
  <c r="CB151" i="1"/>
  <c r="CB147" i="1" s="1"/>
  <c r="BP151" i="1"/>
  <c r="BP147" i="1" s="1"/>
  <c r="BF151" i="1"/>
  <c r="AV151" i="1"/>
  <c r="AV147" i="1" s="1"/>
  <c r="AJ151" i="1"/>
  <c r="AJ147" i="1" s="1"/>
  <c r="Z151" i="1"/>
  <c r="Z147" i="1" s="1"/>
  <c r="P151" i="1"/>
  <c r="P147" i="1" s="1"/>
  <c r="DR151" i="1"/>
  <c r="DR147" i="1" s="1"/>
  <c r="BX151" i="1"/>
  <c r="BX147" i="1" s="1"/>
  <c r="AH151" i="1"/>
  <c r="AH147" i="1" s="1"/>
  <c r="DD151" i="1"/>
  <c r="DD147" i="1" s="1"/>
  <c r="BN151" i="1"/>
  <c r="BN147" i="1" s="1"/>
  <c r="X151" i="1"/>
  <c r="X147" i="1" s="1"/>
  <c r="CT151" i="1"/>
  <c r="CT147" i="1" s="1"/>
  <c r="BD151" i="1"/>
  <c r="BD147" i="1" s="1"/>
  <c r="AR151" i="1"/>
  <c r="AR147" i="1" s="1"/>
  <c r="CJ151" i="1"/>
  <c r="CJ147" i="1" s="1"/>
  <c r="EB151" i="1"/>
  <c r="EB147" i="1" s="1"/>
  <c r="BF147" i="1"/>
  <c r="EJ150" i="1"/>
  <c r="EJ151" i="1" l="1"/>
  <c r="EJ147" i="1" s="1"/>
  <c r="T147" i="1"/>
  <c r="D153" i="1"/>
  <c r="D43" i="1"/>
  <c r="EH43" i="1" l="1"/>
  <c r="EH42" i="1" s="1"/>
  <c r="DZ43" i="1"/>
  <c r="DZ42" i="1" s="1"/>
  <c r="DR43" i="1"/>
  <c r="DR42" i="1" s="1"/>
  <c r="DH43" i="1"/>
  <c r="DH42" i="1" s="1"/>
  <c r="CZ43" i="1"/>
  <c r="CZ42" i="1" s="1"/>
  <c r="CR43" i="1"/>
  <c r="CR42" i="1" s="1"/>
  <c r="CJ43" i="1"/>
  <c r="CJ42" i="1" s="1"/>
  <c r="CB43" i="1"/>
  <c r="CB42" i="1" s="1"/>
  <c r="BT43" i="1"/>
  <c r="BT42" i="1" s="1"/>
  <c r="BL43" i="1"/>
  <c r="BL42" i="1" s="1"/>
  <c r="BD43" i="1"/>
  <c r="BD42" i="1" s="1"/>
  <c r="AV43" i="1"/>
  <c r="AV42" i="1" s="1"/>
  <c r="AN43" i="1"/>
  <c r="AN42" i="1" s="1"/>
  <c r="AF43" i="1"/>
  <c r="AF42" i="1" s="1"/>
  <c r="X43" i="1"/>
  <c r="X42" i="1" s="1"/>
  <c r="P43" i="1"/>
  <c r="P42" i="1" s="1"/>
  <c r="EF43" i="1"/>
  <c r="EF42" i="1" s="1"/>
  <c r="DX43" i="1"/>
  <c r="DX42" i="1" s="1"/>
  <c r="DP43" i="1"/>
  <c r="DP42" i="1" s="1"/>
  <c r="DF43" i="1"/>
  <c r="DF42" i="1" s="1"/>
  <c r="CX43" i="1"/>
  <c r="CX42" i="1" s="1"/>
  <c r="CP43" i="1"/>
  <c r="CP42" i="1" s="1"/>
  <c r="CH43" i="1"/>
  <c r="CH42" i="1" s="1"/>
  <c r="BZ43" i="1"/>
  <c r="BZ42" i="1" s="1"/>
  <c r="BR43" i="1"/>
  <c r="BR42" i="1" s="1"/>
  <c r="BJ43" i="1"/>
  <c r="BJ42" i="1" s="1"/>
  <c r="BB43" i="1"/>
  <c r="BB42" i="1" s="1"/>
  <c r="AT43" i="1"/>
  <c r="AT42" i="1" s="1"/>
  <c r="AL43" i="1"/>
  <c r="AL42" i="1" s="1"/>
  <c r="AD43" i="1"/>
  <c r="AD42" i="1" s="1"/>
  <c r="V43" i="1"/>
  <c r="V42" i="1" s="1"/>
  <c r="EB43" i="1"/>
  <c r="EB42" i="1" s="1"/>
  <c r="DT43" i="1"/>
  <c r="DT42" i="1" s="1"/>
  <c r="DJ43" i="1"/>
  <c r="DJ42" i="1" s="1"/>
  <c r="DB43" i="1"/>
  <c r="DB42" i="1" s="1"/>
  <c r="CT43" i="1"/>
  <c r="CT42" i="1" s="1"/>
  <c r="CL43" i="1"/>
  <c r="CL42" i="1" s="1"/>
  <c r="CD43" i="1"/>
  <c r="CD42" i="1" s="1"/>
  <c r="BV43" i="1"/>
  <c r="BV42" i="1" s="1"/>
  <c r="BN43" i="1"/>
  <c r="BN42" i="1" s="1"/>
  <c r="BF43" i="1"/>
  <c r="BF42" i="1" s="1"/>
  <c r="AX43" i="1"/>
  <c r="AX42" i="1" s="1"/>
  <c r="AP43" i="1"/>
  <c r="AP42" i="1" s="1"/>
  <c r="AH43" i="1"/>
  <c r="AH42" i="1" s="1"/>
  <c r="Z43" i="1"/>
  <c r="Z42" i="1" s="1"/>
  <c r="R43" i="1"/>
  <c r="R42" i="1" s="1"/>
  <c r="DD43" i="1"/>
  <c r="DD42" i="1" s="1"/>
  <c r="BX43" i="1"/>
  <c r="BX42" i="1" s="1"/>
  <c r="AR43" i="1"/>
  <c r="AR42" i="1" s="1"/>
  <c r="ED43" i="1"/>
  <c r="ED42" i="1" s="1"/>
  <c r="CV43" i="1"/>
  <c r="CV42" i="1" s="1"/>
  <c r="BP43" i="1"/>
  <c r="BP42" i="1" s="1"/>
  <c r="AJ43" i="1"/>
  <c r="AJ42" i="1" s="1"/>
  <c r="DV43" i="1"/>
  <c r="DV42" i="1" s="1"/>
  <c r="CN43" i="1"/>
  <c r="CN42" i="1" s="1"/>
  <c r="BH43" i="1"/>
  <c r="BH42" i="1" s="1"/>
  <c r="AB43" i="1"/>
  <c r="AB42" i="1" s="1"/>
  <c r="DN43" i="1"/>
  <c r="DN42" i="1" s="1"/>
  <c r="CF43" i="1"/>
  <c r="CF42" i="1" s="1"/>
  <c r="AZ43" i="1"/>
  <c r="AZ42" i="1" s="1"/>
  <c r="T43" i="1"/>
  <c r="ED153" i="1"/>
  <c r="DV153" i="1"/>
  <c r="DN153" i="1"/>
  <c r="DD153" i="1"/>
  <c r="CV153" i="1"/>
  <c r="CN153" i="1"/>
  <c r="CF153" i="1"/>
  <c r="BX153" i="1"/>
  <c r="BP153" i="1"/>
  <c r="BH153" i="1"/>
  <c r="AZ153" i="1"/>
  <c r="AR153" i="1"/>
  <c r="AJ153" i="1"/>
  <c r="AB153" i="1"/>
  <c r="T153" i="1"/>
  <c r="EB153" i="1"/>
  <c r="DT153" i="1"/>
  <c r="DJ153" i="1"/>
  <c r="DB153" i="1"/>
  <c r="CT153" i="1"/>
  <c r="CL153" i="1"/>
  <c r="CD153" i="1"/>
  <c r="BV153" i="1"/>
  <c r="BN153" i="1"/>
  <c r="BF153" i="1"/>
  <c r="AX153" i="1"/>
  <c r="D154" i="1"/>
  <c r="EF153" i="1"/>
  <c r="DX153" i="1"/>
  <c r="DP153" i="1"/>
  <c r="DF153" i="1"/>
  <c r="CX153" i="1"/>
  <c r="CP153" i="1"/>
  <c r="CH153" i="1"/>
  <c r="BZ153" i="1"/>
  <c r="BR153" i="1"/>
  <c r="BJ153" i="1"/>
  <c r="BB153" i="1"/>
  <c r="AT153" i="1"/>
  <c r="AL153" i="1"/>
  <c r="AD153" i="1"/>
  <c r="V153" i="1"/>
  <c r="DR153" i="1"/>
  <c r="CJ153" i="1"/>
  <c r="BD153" i="1"/>
  <c r="AH153" i="1"/>
  <c r="R153" i="1"/>
  <c r="DH153" i="1"/>
  <c r="CB153" i="1"/>
  <c r="AV153" i="1"/>
  <c r="AF153" i="1"/>
  <c r="P153" i="1"/>
  <c r="EH153" i="1"/>
  <c r="CZ153" i="1"/>
  <c r="BT153" i="1"/>
  <c r="AP153" i="1"/>
  <c r="Z153" i="1"/>
  <c r="DZ153" i="1"/>
  <c r="X153" i="1"/>
  <c r="CR153" i="1"/>
  <c r="BL153" i="1"/>
  <c r="AN153" i="1"/>
  <c r="ED154" i="1" l="1"/>
  <c r="DV154" i="1"/>
  <c r="DN154" i="1"/>
  <c r="DD154" i="1"/>
  <c r="CV154" i="1"/>
  <c r="CN154" i="1"/>
  <c r="CF154" i="1"/>
  <c r="BX154" i="1"/>
  <c r="BP154" i="1"/>
  <c r="BH154" i="1"/>
  <c r="AZ154" i="1"/>
  <c r="AR154" i="1"/>
  <c r="AJ154" i="1"/>
  <c r="AB154" i="1"/>
  <c r="T154" i="1"/>
  <c r="EB154" i="1"/>
  <c r="DT154" i="1"/>
  <c r="DJ154" i="1"/>
  <c r="DB154" i="1"/>
  <c r="CT154" i="1"/>
  <c r="CL154" i="1"/>
  <c r="CD154" i="1"/>
  <c r="BV154" i="1"/>
  <c r="BN154" i="1"/>
  <c r="BF154" i="1"/>
  <c r="AX154" i="1"/>
  <c r="AP154" i="1"/>
  <c r="AH154" i="1"/>
  <c r="Z154" i="1"/>
  <c r="R154" i="1"/>
  <c r="D155" i="1"/>
  <c r="EF154" i="1"/>
  <c r="DX154" i="1"/>
  <c r="DP154" i="1"/>
  <c r="DF154" i="1"/>
  <c r="CX154" i="1"/>
  <c r="CP154" i="1"/>
  <c r="CH154" i="1"/>
  <c r="BZ154" i="1"/>
  <c r="BR154" i="1"/>
  <c r="BJ154" i="1"/>
  <c r="BB154" i="1"/>
  <c r="AT154" i="1"/>
  <c r="AL154" i="1"/>
  <c r="AD154" i="1"/>
  <c r="V154" i="1"/>
  <c r="DH154" i="1"/>
  <c r="CB154" i="1"/>
  <c r="AV154" i="1"/>
  <c r="P154" i="1"/>
  <c r="EH154" i="1"/>
  <c r="CZ154" i="1"/>
  <c r="BT154" i="1"/>
  <c r="AN154" i="1"/>
  <c r="DZ154" i="1"/>
  <c r="CR154" i="1"/>
  <c r="BL154" i="1"/>
  <c r="AF154" i="1"/>
  <c r="CJ154" i="1"/>
  <c r="BD154" i="1"/>
  <c r="X154" i="1"/>
  <c r="DR154" i="1"/>
  <c r="EJ153" i="1"/>
  <c r="T42" i="1"/>
  <c r="EJ43" i="1"/>
  <c r="EJ42" i="1" s="1"/>
  <c r="ED155" i="1" l="1"/>
  <c r="DV155" i="1"/>
  <c r="DN155" i="1"/>
  <c r="DD155" i="1"/>
  <c r="CV155" i="1"/>
  <c r="CN155" i="1"/>
  <c r="CF155" i="1"/>
  <c r="BX155" i="1"/>
  <c r="BP155" i="1"/>
  <c r="BH155" i="1"/>
  <c r="AZ155" i="1"/>
  <c r="AR155" i="1"/>
  <c r="AJ155" i="1"/>
  <c r="AB155" i="1"/>
  <c r="T155" i="1"/>
  <c r="EB155" i="1"/>
  <c r="DT155" i="1"/>
  <c r="DJ155" i="1"/>
  <c r="DB155" i="1"/>
  <c r="CT155" i="1"/>
  <c r="CL155" i="1"/>
  <c r="CD155" i="1"/>
  <c r="BV155" i="1"/>
  <c r="BN155" i="1"/>
  <c r="BF155" i="1"/>
  <c r="AX155" i="1"/>
  <c r="AP155" i="1"/>
  <c r="AH155" i="1"/>
  <c r="Z155" i="1"/>
  <c r="R155" i="1"/>
  <c r="D156" i="1"/>
  <c r="EF155" i="1"/>
  <c r="DX155" i="1"/>
  <c r="DP155" i="1"/>
  <c r="DF155" i="1"/>
  <c r="CX155" i="1"/>
  <c r="CP155" i="1"/>
  <c r="CH155" i="1"/>
  <c r="BZ155" i="1"/>
  <c r="BR155" i="1"/>
  <c r="BJ155" i="1"/>
  <c r="BB155" i="1"/>
  <c r="AT155" i="1"/>
  <c r="AL155" i="1"/>
  <c r="AD155" i="1"/>
  <c r="V155" i="1"/>
  <c r="EH155" i="1"/>
  <c r="CZ155" i="1"/>
  <c r="BT155" i="1"/>
  <c r="AN155" i="1"/>
  <c r="DZ155" i="1"/>
  <c r="CR155" i="1"/>
  <c r="BL155" i="1"/>
  <c r="AF155" i="1"/>
  <c r="DR155" i="1"/>
  <c r="CJ155" i="1"/>
  <c r="BD155" i="1"/>
  <c r="X155" i="1"/>
  <c r="AV155" i="1"/>
  <c r="P155" i="1"/>
  <c r="DH155" i="1"/>
  <c r="CB155" i="1"/>
  <c r="EJ154" i="1"/>
  <c r="ED156" i="1" l="1"/>
  <c r="ED152" i="1" s="1"/>
  <c r="ED157" i="1" s="1"/>
  <c r="DV156" i="1"/>
  <c r="DV152" i="1" s="1"/>
  <c r="DV157" i="1" s="1"/>
  <c r="DN156" i="1"/>
  <c r="DN152" i="1" s="1"/>
  <c r="DN157" i="1" s="1"/>
  <c r="DD156" i="1"/>
  <c r="DD152" i="1" s="1"/>
  <c r="DD157" i="1" s="1"/>
  <c r="CV156" i="1"/>
  <c r="CV152" i="1" s="1"/>
  <c r="CV157" i="1" s="1"/>
  <c r="CN156" i="1"/>
  <c r="CN152" i="1" s="1"/>
  <c r="CN157" i="1" s="1"/>
  <c r="EH156" i="1"/>
  <c r="EH152" i="1" s="1"/>
  <c r="EH157" i="1" s="1"/>
  <c r="DX156" i="1"/>
  <c r="DX152" i="1" s="1"/>
  <c r="DX157" i="1" s="1"/>
  <c r="DJ156" i="1"/>
  <c r="DJ152" i="1" s="1"/>
  <c r="DJ157" i="1" s="1"/>
  <c r="CZ156" i="1"/>
  <c r="CZ152" i="1" s="1"/>
  <c r="CZ157" i="1" s="1"/>
  <c r="CP156" i="1"/>
  <c r="CP152" i="1" s="1"/>
  <c r="CP157" i="1" s="1"/>
  <c r="CF156" i="1"/>
  <c r="CF152" i="1" s="1"/>
  <c r="CF157" i="1" s="1"/>
  <c r="BX156" i="1"/>
  <c r="BX152" i="1" s="1"/>
  <c r="BX157" i="1" s="1"/>
  <c r="BP156" i="1"/>
  <c r="BP152" i="1" s="1"/>
  <c r="BP157" i="1" s="1"/>
  <c r="BH156" i="1"/>
  <c r="BH152" i="1" s="1"/>
  <c r="BH157" i="1" s="1"/>
  <c r="AZ156" i="1"/>
  <c r="AZ152" i="1" s="1"/>
  <c r="AZ157" i="1" s="1"/>
  <c r="AR156" i="1"/>
  <c r="AR152" i="1" s="1"/>
  <c r="AR157" i="1" s="1"/>
  <c r="AJ156" i="1"/>
  <c r="AJ152" i="1" s="1"/>
  <c r="AJ157" i="1" s="1"/>
  <c r="AB156" i="1"/>
  <c r="AB152" i="1" s="1"/>
  <c r="AB157" i="1" s="1"/>
  <c r="T156" i="1"/>
  <c r="EF156" i="1"/>
  <c r="EF152" i="1" s="1"/>
  <c r="EF157" i="1" s="1"/>
  <c r="DT156" i="1"/>
  <c r="DT152" i="1" s="1"/>
  <c r="DT157" i="1" s="1"/>
  <c r="DH156" i="1"/>
  <c r="DH152" i="1" s="1"/>
  <c r="DH157" i="1" s="1"/>
  <c r="CX156" i="1"/>
  <c r="CX152" i="1" s="1"/>
  <c r="CX157" i="1" s="1"/>
  <c r="CL156" i="1"/>
  <c r="CL152" i="1" s="1"/>
  <c r="CL157" i="1" s="1"/>
  <c r="CD156" i="1"/>
  <c r="CD152" i="1" s="1"/>
  <c r="CD157" i="1" s="1"/>
  <c r="BV156" i="1"/>
  <c r="BV152" i="1" s="1"/>
  <c r="BV157" i="1" s="1"/>
  <c r="BN156" i="1"/>
  <c r="BN152" i="1" s="1"/>
  <c r="BN157" i="1" s="1"/>
  <c r="BF156" i="1"/>
  <c r="BF152" i="1" s="1"/>
  <c r="BF157" i="1" s="1"/>
  <c r="AX156" i="1"/>
  <c r="AX152" i="1" s="1"/>
  <c r="AX157" i="1" s="1"/>
  <c r="AP156" i="1"/>
  <c r="AP152" i="1" s="1"/>
  <c r="AP157" i="1" s="1"/>
  <c r="AH156" i="1"/>
  <c r="AH152" i="1" s="1"/>
  <c r="AH157" i="1" s="1"/>
  <c r="Z156" i="1"/>
  <c r="Z152" i="1" s="1"/>
  <c r="Z157" i="1" s="1"/>
  <c r="R156" i="1"/>
  <c r="R152" i="1" s="1"/>
  <c r="R157" i="1" s="1"/>
  <c r="DZ156" i="1"/>
  <c r="DZ152" i="1" s="1"/>
  <c r="DZ157" i="1" s="1"/>
  <c r="DP156" i="1"/>
  <c r="DP152" i="1" s="1"/>
  <c r="DP157" i="1" s="1"/>
  <c r="DB156" i="1"/>
  <c r="DB152" i="1" s="1"/>
  <c r="DB157" i="1" s="1"/>
  <c r="CR156" i="1"/>
  <c r="CR152" i="1" s="1"/>
  <c r="CR157" i="1" s="1"/>
  <c r="CH156" i="1"/>
  <c r="CH152" i="1" s="1"/>
  <c r="CH157" i="1" s="1"/>
  <c r="BZ156" i="1"/>
  <c r="BZ152" i="1" s="1"/>
  <c r="BZ157" i="1" s="1"/>
  <c r="BR156" i="1"/>
  <c r="BR152" i="1" s="1"/>
  <c r="BR157" i="1" s="1"/>
  <c r="BJ156" i="1"/>
  <c r="BJ152" i="1" s="1"/>
  <c r="BJ157" i="1" s="1"/>
  <c r="BB156" i="1"/>
  <c r="BB152" i="1" s="1"/>
  <c r="BB157" i="1" s="1"/>
  <c r="AT156" i="1"/>
  <c r="AT152" i="1" s="1"/>
  <c r="AT157" i="1" s="1"/>
  <c r="AL156" i="1"/>
  <c r="AL152" i="1" s="1"/>
  <c r="AL157" i="1" s="1"/>
  <c r="AD156" i="1"/>
  <c r="AD152" i="1" s="1"/>
  <c r="AD157" i="1" s="1"/>
  <c r="V156" i="1"/>
  <c r="V152" i="1" s="1"/>
  <c r="V157" i="1" s="1"/>
  <c r="CT156" i="1"/>
  <c r="CT152" i="1" s="1"/>
  <c r="CT157" i="1" s="1"/>
  <c r="BL156" i="1"/>
  <c r="BL152" i="1" s="1"/>
  <c r="BL157" i="1" s="1"/>
  <c r="AF156" i="1"/>
  <c r="AF152" i="1" s="1"/>
  <c r="AF157" i="1" s="1"/>
  <c r="EB156" i="1"/>
  <c r="EB152" i="1" s="1"/>
  <c r="EB157" i="1" s="1"/>
  <c r="CJ156" i="1"/>
  <c r="CJ152" i="1" s="1"/>
  <c r="CJ157" i="1" s="1"/>
  <c r="BD156" i="1"/>
  <c r="BD152" i="1" s="1"/>
  <c r="BD157" i="1" s="1"/>
  <c r="X156" i="1"/>
  <c r="X152" i="1" s="1"/>
  <c r="X157" i="1" s="1"/>
  <c r="DR156" i="1"/>
  <c r="DR152" i="1" s="1"/>
  <c r="DR157" i="1" s="1"/>
  <c r="CB156" i="1"/>
  <c r="CB152" i="1" s="1"/>
  <c r="CB157" i="1" s="1"/>
  <c r="AV156" i="1"/>
  <c r="AV152" i="1" s="1"/>
  <c r="AV157" i="1" s="1"/>
  <c r="P156" i="1"/>
  <c r="P152" i="1" s="1"/>
  <c r="P157" i="1" s="1"/>
  <c r="AN156" i="1"/>
  <c r="AN152" i="1" s="1"/>
  <c r="AN157" i="1" s="1"/>
  <c r="DF156" i="1"/>
  <c r="DF152" i="1" s="1"/>
  <c r="DF157" i="1" s="1"/>
  <c r="BT156" i="1"/>
  <c r="BT152" i="1" s="1"/>
  <c r="BT157" i="1" s="1"/>
  <c r="EJ155" i="1"/>
  <c r="EJ156" i="1" l="1"/>
  <c r="EJ152" i="1" s="1"/>
  <c r="EJ157" i="1" s="1"/>
  <c r="T152" i="1"/>
  <c r="T157" i="1" s="1"/>
</calcChain>
</file>

<file path=xl/sharedStrings.xml><?xml version="1.0" encoding="utf-8"?>
<sst xmlns="http://schemas.openxmlformats.org/spreadsheetml/2006/main" count="481" uniqueCount="306">
  <si>
    <t>Код профиля 2016</t>
  </si>
  <si>
    <t>Код КСГ 2016</t>
  </si>
  <si>
    <t>КПГ / КСГ</t>
  </si>
  <si>
    <t>базовая ставка с 01.01.2016</t>
  </si>
  <si>
    <t>базовая ставка с 01.02.2016</t>
  </si>
  <si>
    <t>базовая ставка с 01.07.2016</t>
  </si>
  <si>
    <t>коэффициент относительной затратоемкости</t>
  </si>
  <si>
    <t>управленческий коэффициент</t>
  </si>
  <si>
    <t>управленческий коэффициент c 01/07/2016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</si>
  <si>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</si>
  <si>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</si>
  <si>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Хабаровский филиал ФГАУ "МНТК "Микрохирургия глаза" им.акад.С.Н.Федорова" Минздравсоцразвития России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</si>
  <si>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</si>
  <si>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</si>
  <si>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НУЗ "Дорожная клиническая больница на станции Хабаровск-1 ОАО "Российские железные дороги"</t>
  </si>
  <si>
    <t>КГБУЗ "Перинатальный центр" МЗ Хабаровского края</t>
  </si>
  <si>
    <t>КГБУЗ "Детская городская больница" МЗ ХК</t>
  </si>
  <si>
    <t>ФГКУ "301 военный клинический госпиталь" Министерства обороны Российской Федерации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</si>
  <si>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</si>
  <si>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</si>
  <si>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</si>
  <si>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</si>
  <si>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</si>
  <si>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</si>
  <si>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</si>
  <si>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</si>
  <si>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</si>
  <si>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"Родильный дом  № 3" МЗ Хабаровского края</t>
  </si>
  <si>
    <t>КГБУЗ "Городская клиническая больница N 10" министерства здравоохранения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</si>
  <si>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</si>
  <si>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</si>
  <si>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</si>
  <si>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ООО "Медицинский центр "Здравица"</t>
  </si>
  <si>
    <t>КГБУЗ "Клинико-диагностический центр" МЗ Хабаровского края</t>
  </si>
  <si>
    <t>КГБУЗ "Детская городская клиническая больница N 9" МЗ Хабаровского края</t>
  </si>
  <si>
    <t>Общество с ограниченной ответственностью "Медико-эстетический центр "Биарриц"</t>
  </si>
  <si>
    <t>КГБУЗ "Городская  клиническая поликлиника № 3" МЗ Хабаровского края</t>
  </si>
  <si>
    <t>КГБУЗ "Городская поликлиника № 16" МЗ Хабаровского края</t>
  </si>
  <si>
    <t>КГБУЗ "Детская городская   поликлиника № 24" МЗ Хабаровского края</t>
  </si>
  <si>
    <t>НУЗ "Отделенческая поликлиника на ст. Хабаровск-1 ОАО "РЖД"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</si>
  <si>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</si>
  <si>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</si>
  <si>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</si>
  <si>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"Центр по профилактике по борьбе со СПИД и инфекционными заболеваниями" МЗ ХК</t>
  </si>
  <si>
    <t>ООО "Стоматологический госпиталь"</t>
  </si>
  <si>
    <t>ГБОУ ВПО "ДВГМУ" МЗиСР РФ</t>
  </si>
  <si>
    <t>КГБУЗ "Николаевская-на-Амуре центральная районная больница" МЗ Хабаровского края</t>
  </si>
  <si>
    <t>Ванинская больница ФГБУЗ "ДВОМЦ Федерального медико-биологического агенства России"</t>
  </si>
  <si>
    <t>Хабаровская больница ФГБУЗ "Дальневосточный окружной медицинский центр ФМБА"</t>
  </si>
  <si>
    <t>КГБУЗ КДЦ "ВИВЕЯ"</t>
  </si>
  <si>
    <t>КГБУЗ "Детская городская клиническая больница имени В.М. Истомина" МЗ ХК</t>
  </si>
  <si>
    <t>КГБУЗ "Троицкая центральная районная больница" министерства здравоохранения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</si>
  <si>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</si>
  <si>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</si>
  <si>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</si>
  <si>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</si>
  <si>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</si>
  <si>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Федеральное государственное бюджетное УЗ "Медико-санитарная часть N 99 ФМБА России"</t>
  </si>
  <si>
    <t>КГБУЗ "Ванинская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</si>
  <si>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</si>
  <si>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"Комсомольская центральная районная больница" МЗ Хабаровского края</t>
  </si>
  <si>
    <t>КГБУЗ "Комсомольская межрайонная больница" МЗ Хабаровского края (с 01.10.2016)</t>
  </si>
  <si>
    <t>КГБУЗ "Солнечная районная больница" МЗХК</t>
  </si>
  <si>
    <t>КГБУЗ "Амурская центральная районная больница" МЗ Хабаровского края</t>
  </si>
  <si>
    <t>КГБУЗ "Верхнебуреинская центральная районная больница" МЗ Хабаровского края</t>
  </si>
  <si>
    <t>КГБУЗ "Районная больница района имени Лазо" МЗ Хабаровского края</t>
  </si>
  <si>
    <t>КГБУЗ "Вяземская районная больница" МЗ Хабаровского края</t>
  </si>
  <si>
    <t>КГБУЗ "Городская поликлиника № 9" МЗ Хабаровского края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</si>
  <si>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</si>
  <si>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</si>
  <si>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</si>
  <si>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</si>
  <si>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Всего:</t>
  </si>
  <si>
    <t>0352001</t>
  </si>
  <si>
    <t>0353001</t>
  </si>
  <si>
    <t>0252001</t>
  </si>
  <si>
    <t>0351001</t>
  </si>
  <si>
    <t>4346001</t>
  </si>
  <si>
    <t>0252002</t>
  </si>
  <si>
    <t>3241001</t>
  </si>
  <si>
    <t>5155001</t>
  </si>
  <si>
    <t>3141002</t>
  </si>
  <si>
    <t>3141003</t>
  </si>
  <si>
    <t>3141004</t>
  </si>
  <si>
    <t>3141007</t>
  </si>
  <si>
    <t>3151001</t>
  </si>
  <si>
    <t>4346004</t>
  </si>
  <si>
    <t>2148001</t>
  </si>
  <si>
    <t>2148002</t>
  </si>
  <si>
    <t>2148004</t>
  </si>
  <si>
    <t>3148002</t>
  </si>
  <si>
    <t>2141010</t>
  </si>
  <si>
    <t>2201001</t>
  </si>
  <si>
    <t>2201003</t>
  </si>
  <si>
    <t>2201017</t>
  </si>
  <si>
    <t>2101001</t>
  </si>
  <si>
    <t>2101006</t>
  </si>
  <si>
    <t>2241009</t>
  </si>
  <si>
    <t>2106183</t>
  </si>
  <si>
    <t>2101003</t>
  </si>
  <si>
    <t>2101016</t>
  </si>
  <si>
    <t>2201024</t>
  </si>
  <si>
    <t>4147001</t>
  </si>
  <si>
    <t>1340004</t>
  </si>
  <si>
    <t>1343005</t>
  </si>
  <si>
    <t>1340007</t>
  </si>
  <si>
    <t>0352002</t>
  </si>
  <si>
    <t>2107176</t>
  </si>
  <si>
    <t>2107803</t>
  </si>
  <si>
    <t>1340010</t>
  </si>
  <si>
    <t>6349008</t>
  </si>
  <si>
    <t>6341001</t>
  </si>
  <si>
    <t>0301001</t>
  </si>
  <si>
    <t>2241001</t>
  </si>
  <si>
    <t>1340011</t>
  </si>
  <si>
    <t>2141005</t>
  </si>
  <si>
    <t>2101007</t>
  </si>
  <si>
    <t>2101008</t>
  </si>
  <si>
    <t>2101015</t>
  </si>
  <si>
    <t>3131001</t>
  </si>
  <si>
    <t>1340006</t>
  </si>
  <si>
    <t>1343001</t>
  </si>
  <si>
    <t>1340013</t>
  </si>
  <si>
    <t>1343004</t>
  </si>
  <si>
    <t>1340014</t>
  </si>
  <si>
    <t>1343008</t>
  </si>
  <si>
    <t>1343303</t>
  </si>
  <si>
    <t>1343002</t>
  </si>
  <si>
    <t>3101009</t>
  </si>
  <si>
    <t>1343171</t>
  </si>
  <si>
    <t>1340003</t>
  </si>
  <si>
    <t>1340001</t>
  </si>
  <si>
    <t>1340012</t>
  </si>
  <si>
    <t>с 01.01.2016</t>
  </si>
  <si>
    <t>с 01.02.16</t>
  </si>
  <si>
    <t>подуровень 3.1</t>
  </si>
  <si>
    <t>подуровень 3.2.</t>
  </si>
  <si>
    <t>подуровень 3.2</t>
  </si>
  <si>
    <t>подуровень 3.3</t>
  </si>
  <si>
    <t>подуровень 2.1</t>
  </si>
  <si>
    <t>подуровень 2.2</t>
  </si>
  <si>
    <t>подуровень 1.1</t>
  </si>
  <si>
    <t>подуровень 1.2</t>
  </si>
  <si>
    <t>подуровень 1.4</t>
  </si>
  <si>
    <t>подуровень 1.3</t>
  </si>
  <si>
    <t>подуровень 1.5</t>
  </si>
  <si>
    <t>1 районная группа</t>
  </si>
  <si>
    <t>2 районная группа</t>
  </si>
  <si>
    <t>3 районная группа</t>
  </si>
  <si>
    <t>4 районная группа</t>
  </si>
  <si>
    <t>4 районная группа с 01.02.16</t>
  </si>
  <si>
    <t>количество больных</t>
  </si>
  <si>
    <t>стоимость</t>
  </si>
  <si>
    <t>количество случаев</t>
  </si>
  <si>
    <t>№</t>
  </si>
  <si>
    <t>КУСмо на 01.01.2016</t>
  </si>
  <si>
    <t>КУСмо на 01.02.2016</t>
  </si>
  <si>
    <t>КУСмо на 01.06.2016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</si>
  <si>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</si>
  <si>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</si>
  <si>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</si>
  <si>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</si>
  <si>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</si>
  <si>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</si>
  <si>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</si>
  <si>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</si>
  <si>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</si>
  <si>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</si>
  <si>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</si>
  <si>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</si>
  <si>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</si>
  <si>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</si>
  <si>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</si>
  <si>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</si>
  <si>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</si>
  <si>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</si>
  <si>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</si>
  <si>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</si>
  <si>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</si>
  <si>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</si>
  <si>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</si>
  <si>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</si>
  <si>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</si>
  <si>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</si>
  <si>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</si>
  <si>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</si>
  <si>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</si>
  <si>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</si>
  <si>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</si>
  <si>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</si>
  <si>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</si>
  <si>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</si>
  <si>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1, 4</t>
  </si>
  <si>
    <t>Другие вирусные гепатиты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</si>
  <si>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</si>
  <si>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</si>
  <si>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</si>
  <si>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</si>
  <si>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</si>
  <si>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</si>
  <si>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</si>
  <si>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</si>
  <si>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</si>
  <si>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</si>
  <si>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</si>
  <si>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</si>
  <si>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</si>
  <si>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Комплексное лечение заболеваний нервной системы с применением иммуноглобулина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</si>
  <si>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</si>
  <si>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</si>
  <si>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</si>
  <si>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</si>
  <si>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</si>
  <si>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</si>
  <si>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</si>
  <si>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</si>
  <si>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</si>
  <si>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</si>
  <si>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</si>
  <si>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</si>
  <si>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</si>
  <si>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</si>
  <si>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</si>
  <si>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</si>
  <si>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не классифицированное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</si>
  <si>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</si>
  <si>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</si>
  <si>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ЗНО лимфоидной и кроветворной тканей), взрослые (уровень 1)</t>
  </si>
  <si>
    <t>Лекарственная терапия при ЗНО других локализаций (кроме ЗНО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</si>
  <si>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</si>
  <si>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</si>
  <si>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r>
      <t>Болезни</t>
    </r>
    <r>
      <rPr>
        <b/>
        <sz val="12"/>
        <rFont val="Times New Roman"/>
        <family val="1"/>
        <charset val="204"/>
      </rPr>
      <t xml:space="preserve"> уха,</t>
    </r>
    <r>
      <rPr>
        <sz val="11"/>
        <rFont val="Times New Roman"/>
        <family val="1"/>
        <charset val="204"/>
      </rPr>
      <t xml:space="preserve"> горла, носа</t>
    </r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</si>
  <si>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</si>
  <si>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</si>
  <si>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</si>
  <si>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</si>
  <si>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 xml:space="preserve"> 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</si>
  <si>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</si>
  <si>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</si>
  <si>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</si>
  <si>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</si>
  <si>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</si>
  <si>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</si>
  <si>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</si>
  <si>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</si>
  <si>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</si>
  <si>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Другие 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</si>
  <si>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</si>
  <si>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</si>
  <si>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</si>
  <si>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</si>
  <si>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</si>
  <si>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</si>
  <si>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</si>
  <si>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</si>
  <si>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</si>
  <si>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</si>
  <si>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</si>
  <si>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</si>
  <si>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</si>
  <si>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</si>
  <si>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</si>
  <si>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</si>
  <si>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</si>
  <si>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</si>
  <si>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</si>
  <si>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</si>
  <si>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</si>
  <si>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</si>
  <si>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</si>
  <si>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</si>
  <si>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</si>
  <si>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</si>
  <si>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</si>
  <si>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</si>
  <si>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</si>
  <si>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</si>
  <si>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</si>
  <si>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</si>
  <si>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</si>
  <si>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</si>
  <si>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</si>
  <si>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</si>
  <si>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</si>
  <si>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</si>
  <si>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</si>
  <si>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</si>
  <si>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</si>
  <si>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</si>
  <si>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</si>
  <si>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</si>
  <si>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</si>
  <si>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</si>
  <si>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</si>
  <si>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</si>
  <si>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</si>
  <si>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</si>
  <si>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</si>
  <si>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</si>
  <si>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</si>
  <si>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</si>
  <si>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</si>
  <si>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</si>
  <si>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Итого:</t>
  </si>
  <si>
    <t>Приложение 4</t>
  </si>
  <si>
    <t>к Решению Комиссии по 
разработке ТП ОМС от 15.12.2016 №13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</si>
</sst>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0.000"/>
    <numFmt numFmtId="168" formatCode="_-* #,##0.00_р_._-;\-* #,##0.00_р_._-;_-* &quot;-&quot;_р_._-;_-@_-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i/>
      <sz val="9"/>
      <name val="Times New Roman"/>
      <family val="2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8"/>
      <name val="Times New Roman"/>
      <family val="2"/>
      <charset val="204"/>
    </font>
    <font>
      <b/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8" tint="-0.249977111117893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2">
    <xf numFmtId="0" fontId="0" fillId="0" borderId="0"/>
    <xf numFmtId="0" fontId="6" fillId="0" borderId="0"/>
    <xf numFmtId="0" fontId="35" fillId="0" borderId="0"/>
    <xf numFmtId="0" fontId="36" fillId="0" borderId="0"/>
    <xf numFmtId="0" fontId="6" fillId="0" borderId="0"/>
    <xf numFmtId="0" fontId="36" fillId="0" borderId="0"/>
    <xf numFmtId="0" fontId="36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 applyFill="0" applyBorder="0" applyProtection="0">
      <alignment wrapText="1"/>
      <protection locked="0"/>
    </xf>
    <xf numFmtId="9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</cellStyleXfs>
  <cellXfs count="135">
    <xf numFmtId="0" fontId="0" fillId="0" borderId="0" xfId="0"/>
    <xf numFmtId="0" fontId="0" fillId="0" borderId="0" xfId="0" applyFill="1"/>
    <xf numFmtId="0" fontId="4" fillId="0" borderId="0" xfId="0" applyFont="1" applyFill="1"/>
    <xf numFmtId="0" fontId="5" fillId="0" borderId="0" xfId="0" applyFont="1" applyFill="1"/>
    <xf numFmtId="166" fontId="10" fillId="0" borderId="2" xfId="1" applyNumberFormat="1" applyFont="1" applyFill="1" applyBorder="1" applyAlignment="1">
      <alignment horizontal="center" vertical="center" wrapText="1"/>
    </xf>
    <xf numFmtId="166" fontId="10" fillId="0" borderId="3" xfId="1" applyNumberFormat="1" applyFont="1" applyFill="1" applyBorder="1" applyAlignment="1">
      <alignment horizontal="center" vertical="center" wrapText="1"/>
    </xf>
    <xf numFmtId="166" fontId="10" fillId="0" borderId="0" xfId="1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wrapText="1"/>
    </xf>
    <xf numFmtId="1" fontId="14" fillId="0" borderId="2" xfId="1" applyNumberFormat="1" applyFont="1" applyFill="1" applyBorder="1" applyAlignment="1">
      <alignment horizontal="center" vertical="center" wrapText="1"/>
    </xf>
    <xf numFmtId="3" fontId="14" fillId="0" borderId="2" xfId="1" applyNumberFormat="1" applyFont="1" applyFill="1" applyBorder="1" applyAlignment="1">
      <alignment horizontal="center" vertical="center" wrapText="1"/>
    </xf>
    <xf numFmtId="1" fontId="14" fillId="0" borderId="7" xfId="1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/>
    </xf>
    <xf numFmtId="0" fontId="21" fillId="0" borderId="8" xfId="1" applyFont="1" applyFill="1" applyBorder="1" applyAlignment="1">
      <alignment horizontal="center" vertical="center" wrapText="1"/>
    </xf>
    <xf numFmtId="0" fontId="22" fillId="0" borderId="7" xfId="1" applyFont="1" applyFill="1" applyBorder="1" applyAlignment="1">
      <alignment horizontal="center" vertical="center" wrapText="1"/>
    </xf>
    <xf numFmtId="167" fontId="14" fillId="0" borderId="2" xfId="1" applyNumberFormat="1" applyFont="1" applyFill="1" applyBorder="1" applyAlignment="1">
      <alignment horizontal="center" vertical="center" wrapText="1"/>
    </xf>
    <xf numFmtId="167" fontId="11" fillId="0" borderId="2" xfId="1" applyNumberFormat="1" applyFont="1" applyFill="1" applyBorder="1" applyAlignment="1">
      <alignment horizontal="center" vertical="center" wrapText="1"/>
    </xf>
    <xf numFmtId="3" fontId="11" fillId="0" borderId="2" xfId="1" applyNumberFormat="1" applyFont="1" applyFill="1" applyBorder="1" applyAlignment="1">
      <alignment horizontal="center" vertical="center" wrapText="1"/>
    </xf>
    <xf numFmtId="167" fontId="14" fillId="0" borderId="7" xfId="1" applyNumberFormat="1" applyFont="1" applyFill="1" applyBorder="1" applyAlignment="1">
      <alignment horizontal="center" vertical="center" wrapText="1"/>
    </xf>
    <xf numFmtId="0" fontId="23" fillId="0" borderId="7" xfId="0" applyFont="1" applyFill="1" applyBorder="1"/>
    <xf numFmtId="0" fontId="0" fillId="0" borderId="7" xfId="0" applyFill="1" applyBorder="1"/>
    <xf numFmtId="166" fontId="22" fillId="0" borderId="7" xfId="1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7" fontId="18" fillId="0" borderId="2" xfId="1" applyNumberFormat="1" applyFont="1" applyFill="1" applyBorder="1" applyAlignment="1">
      <alignment horizontal="center" vertical="center" wrapText="1"/>
    </xf>
    <xf numFmtId="3" fontId="18" fillId="0" borderId="2" xfId="1" applyNumberFormat="1" applyFont="1" applyFill="1" applyBorder="1" applyAlignment="1">
      <alignment horizontal="center" vertical="center" wrapText="1"/>
    </xf>
    <xf numFmtId="164" fontId="23" fillId="0" borderId="4" xfId="1" applyNumberFormat="1" applyFont="1" applyFill="1" applyBorder="1" applyAlignment="1">
      <alignment vertical="center" wrapText="1"/>
    </xf>
    <xf numFmtId="4" fontId="9" fillId="0" borderId="4" xfId="1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2" fontId="27" fillId="0" borderId="7" xfId="0" applyNumberFormat="1" applyFont="1" applyFill="1" applyBorder="1" applyAlignment="1">
      <alignment horizontal="center" vertical="center" wrapText="1"/>
    </xf>
    <xf numFmtId="2" fontId="27" fillId="0" borderId="4" xfId="0" applyNumberFormat="1" applyFont="1" applyFill="1" applyBorder="1" applyAlignment="1">
      <alignment horizontal="center" vertical="center" wrapText="1"/>
    </xf>
    <xf numFmtId="4" fontId="9" fillId="0" borderId="3" xfId="1" applyNumberFormat="1" applyFont="1" applyFill="1" applyBorder="1" applyAlignment="1">
      <alignment horizontal="center" vertical="center" wrapText="1"/>
    </xf>
    <xf numFmtId="164" fontId="10" fillId="0" borderId="7" xfId="1" applyNumberFormat="1" applyFont="1" applyFill="1" applyBorder="1" applyAlignment="1">
      <alignment horizontal="center" vertical="center" wrapText="1"/>
    </xf>
    <xf numFmtId="164" fontId="23" fillId="0" borderId="7" xfId="1" applyNumberFormat="1" applyFont="1" applyFill="1" applyBorder="1" applyAlignment="1">
      <alignment horizontal="center" vertical="center" wrapText="1"/>
    </xf>
    <xf numFmtId="3" fontId="23" fillId="0" borderId="4" xfId="1" applyNumberFormat="1" applyFont="1" applyFill="1" applyBorder="1" applyAlignment="1">
      <alignment horizontal="center" vertical="center" wrapText="1"/>
    </xf>
    <xf numFmtId="164" fontId="9" fillId="0" borderId="7" xfId="1" applyNumberFormat="1" applyFont="1" applyFill="1" applyBorder="1" applyAlignment="1">
      <alignment horizontal="center" vertical="center" wrapText="1"/>
    </xf>
    <xf numFmtId="164" fontId="8" fillId="0" borderId="7" xfId="1" applyNumberFormat="1" applyFont="1" applyFill="1" applyBorder="1" applyAlignment="1">
      <alignment horizontal="center" vertical="center" wrapText="1"/>
    </xf>
    <xf numFmtId="164" fontId="23" fillId="0" borderId="7" xfId="0" applyNumberFormat="1" applyFont="1" applyFill="1" applyBorder="1"/>
    <xf numFmtId="0" fontId="9" fillId="0" borderId="4" xfId="0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0" fontId="23" fillId="0" borderId="4" xfId="1" applyFont="1" applyFill="1" applyBorder="1" applyAlignment="1">
      <alignment vertical="center" wrapText="1"/>
    </xf>
    <xf numFmtId="164" fontId="10" fillId="0" borderId="4" xfId="1" applyNumberFormat="1" applyFont="1" applyFill="1" applyBorder="1" applyAlignment="1">
      <alignment horizontal="center" vertical="center" wrapText="1"/>
    </xf>
    <xf numFmtId="164" fontId="9" fillId="0" borderId="4" xfId="1" applyNumberFormat="1" applyFont="1" applyFill="1" applyBorder="1" applyAlignment="1">
      <alignment horizontal="center" vertical="center" wrapText="1"/>
    </xf>
    <xf numFmtId="164" fontId="28" fillId="0" borderId="7" xfId="1" applyNumberFormat="1" applyFont="1" applyFill="1" applyBorder="1" applyAlignment="1">
      <alignment horizontal="center" vertical="center" wrapText="1"/>
    </xf>
    <xf numFmtId="0" fontId="4" fillId="0" borderId="7" xfId="0" applyFont="1" applyFill="1" applyBorder="1"/>
    <xf numFmtId="166" fontId="0" fillId="0" borderId="0" xfId="0" applyNumberFormat="1" applyFill="1"/>
    <xf numFmtId="3" fontId="10" fillId="0" borderId="7" xfId="1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3" fontId="8" fillId="0" borderId="7" xfId="1" applyNumberFormat="1" applyFont="1" applyFill="1" applyBorder="1" applyAlignment="1">
      <alignment horizontal="center" vertical="center" wrapText="1"/>
    </xf>
    <xf numFmtId="164" fontId="26" fillId="0" borderId="7" xfId="1" applyNumberFormat="1" applyFont="1" applyFill="1" applyBorder="1" applyAlignment="1">
      <alignment horizontal="center" vertical="center" wrapText="1"/>
    </xf>
    <xf numFmtId="164" fontId="28" fillId="0" borderId="4" xfId="1" applyNumberFormat="1" applyFont="1" applyFill="1" applyBorder="1" applyAlignment="1">
      <alignment horizontal="center" vertical="center" wrapText="1"/>
    </xf>
    <xf numFmtId="3" fontId="26" fillId="0" borderId="7" xfId="1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3" fontId="0" fillId="0" borderId="0" xfId="0" applyNumberFormat="1" applyFill="1"/>
    <xf numFmtId="0" fontId="3" fillId="0" borderId="0" xfId="0" applyFont="1" applyFill="1"/>
    <xf numFmtId="167" fontId="18" fillId="0" borderId="7" xfId="1" applyNumberFormat="1" applyFont="1" applyFill="1" applyBorder="1" applyAlignment="1">
      <alignment horizontal="center" vertical="center" wrapText="1"/>
    </xf>
    <xf numFmtId="0" fontId="24" fillId="0" borderId="7" xfId="0" applyFont="1" applyFill="1" applyBorder="1"/>
    <xf numFmtId="0" fontId="29" fillId="0" borderId="0" xfId="0" applyFont="1" applyFill="1"/>
    <xf numFmtId="2" fontId="26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4" fontId="8" fillId="0" borderId="4" xfId="1" applyNumberFormat="1" applyFont="1" applyFill="1" applyBorder="1" applyAlignment="1">
      <alignment vertical="center"/>
    </xf>
    <xf numFmtId="164" fontId="10" fillId="0" borderId="4" xfId="1" applyNumberFormat="1" applyFont="1" applyFill="1" applyBorder="1" applyAlignment="1">
      <alignment vertical="center"/>
    </xf>
    <xf numFmtId="0" fontId="34" fillId="0" borderId="7" xfId="0" applyFont="1" applyFill="1" applyBorder="1"/>
    <xf numFmtId="164" fontId="8" fillId="0" borderId="1" xfId="1" applyNumberFormat="1" applyFont="1" applyFill="1" applyBorder="1" applyAlignment="1">
      <alignment horizontal="center" vertical="center" wrapText="1"/>
    </xf>
    <xf numFmtId="168" fontId="8" fillId="0" borderId="1" xfId="1" applyNumberFormat="1" applyFont="1" applyFill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center" vertical="center" wrapText="1"/>
    </xf>
    <xf numFmtId="168" fontId="8" fillId="0" borderId="7" xfId="1" applyNumberFormat="1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right"/>
    </xf>
    <xf numFmtId="0" fontId="25" fillId="2" borderId="7" xfId="0" applyFont="1" applyFill="1" applyBorder="1" applyAlignment="1">
      <alignment horizontal="center"/>
    </xf>
    <xf numFmtId="164" fontId="22" fillId="2" borderId="4" xfId="1" applyNumberFormat="1" applyFont="1" applyFill="1" applyBorder="1" applyAlignment="1">
      <alignment vertical="center" wrapText="1"/>
    </xf>
    <xf numFmtId="0" fontId="22" fillId="2" borderId="7" xfId="1" applyFont="1" applyFill="1" applyBorder="1" applyAlignment="1">
      <alignment horizontal="center" vertical="center" wrapText="1"/>
    </xf>
    <xf numFmtId="166" fontId="22" fillId="2" borderId="7" xfId="1" applyNumberFormat="1" applyFont="1" applyFill="1" applyBorder="1" applyAlignment="1">
      <alignment horizontal="center" vertical="center" wrapText="1"/>
    </xf>
    <xf numFmtId="3" fontId="22" fillId="2" borderId="7" xfId="1" applyNumberFormat="1" applyFont="1" applyFill="1" applyBorder="1" applyAlignment="1">
      <alignment horizontal="center" vertical="center" wrapText="1"/>
    </xf>
    <xf numFmtId="166" fontId="26" fillId="2" borderId="7" xfId="1" applyNumberFormat="1" applyFont="1" applyFill="1" applyBorder="1" applyAlignment="1">
      <alignment horizontal="center" vertical="center" wrapText="1"/>
    </xf>
    <xf numFmtId="0" fontId="29" fillId="2" borderId="7" xfId="0" applyFont="1" applyFill="1" applyBorder="1"/>
    <xf numFmtId="164" fontId="30" fillId="2" borderId="4" xfId="1" applyNumberFormat="1" applyFont="1" applyFill="1" applyBorder="1" applyAlignment="1">
      <alignment vertical="center" wrapText="1"/>
    </xf>
    <xf numFmtId="4" fontId="9" fillId="2" borderId="4" xfId="1" applyNumberFormat="1" applyFont="1" applyFill="1" applyBorder="1" applyAlignment="1">
      <alignment horizontal="center" vertical="center" wrapText="1"/>
    </xf>
    <xf numFmtId="0" fontId="31" fillId="2" borderId="7" xfId="0" applyFont="1" applyFill="1" applyBorder="1" applyAlignment="1">
      <alignment horizontal="center" vertical="center" wrapText="1"/>
    </xf>
    <xf numFmtId="2" fontId="31" fillId="2" borderId="7" xfId="0" applyNumberFormat="1" applyFont="1" applyFill="1" applyBorder="1" applyAlignment="1">
      <alignment horizontal="center" vertical="center" wrapText="1"/>
    </xf>
    <xf numFmtId="2" fontId="31" fillId="2" borderId="4" xfId="0" applyNumberFormat="1" applyFont="1" applyFill="1" applyBorder="1" applyAlignment="1">
      <alignment horizontal="center" vertical="center" wrapText="1"/>
    </xf>
    <xf numFmtId="4" fontId="31" fillId="2" borderId="4" xfId="1" applyNumberFormat="1" applyFont="1" applyFill="1" applyBorder="1" applyAlignment="1">
      <alignment horizontal="center" vertical="center" wrapText="1"/>
    </xf>
    <xf numFmtId="4" fontId="9" fillId="2" borderId="3" xfId="1" applyNumberFormat="1" applyFont="1" applyFill="1" applyBorder="1" applyAlignment="1">
      <alignment horizontal="center" vertical="center" wrapText="1"/>
    </xf>
    <xf numFmtId="164" fontId="32" fillId="2" borderId="7" xfId="1" applyNumberFormat="1" applyFont="1" applyFill="1" applyBorder="1" applyAlignment="1">
      <alignment horizontal="center" vertical="center" wrapText="1"/>
    </xf>
    <xf numFmtId="164" fontId="8" fillId="2" borderId="7" xfId="1" applyNumberFormat="1" applyFont="1" applyFill="1" applyBorder="1" applyAlignment="1">
      <alignment horizontal="center" vertical="center" wrapText="1"/>
    </xf>
    <xf numFmtId="0" fontId="0" fillId="2" borderId="7" xfId="0" applyFill="1" applyBorder="1"/>
    <xf numFmtId="4" fontId="26" fillId="2" borderId="4" xfId="1" applyNumberFormat="1" applyFont="1" applyFill="1" applyBorder="1" applyAlignment="1">
      <alignment horizontal="center" vertical="center" wrapText="1"/>
    </xf>
    <xf numFmtId="2" fontId="9" fillId="2" borderId="7" xfId="0" applyNumberFormat="1" applyFont="1" applyFill="1" applyBorder="1" applyAlignment="1">
      <alignment horizontal="center" vertical="center" wrapText="1"/>
    </xf>
    <xf numFmtId="2" fontId="9" fillId="2" borderId="4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/>
    <xf numFmtId="0" fontId="26" fillId="2" borderId="4" xfId="0" applyFont="1" applyFill="1" applyBorder="1" applyAlignment="1">
      <alignment horizontal="center" vertical="center" wrapText="1"/>
    </xf>
    <xf numFmtId="2" fontId="26" fillId="2" borderId="7" xfId="0" applyNumberFormat="1" applyFont="1" applyFill="1" applyBorder="1" applyAlignment="1">
      <alignment horizontal="center" vertical="center" wrapText="1"/>
    </xf>
    <xf numFmtId="2" fontId="26" fillId="2" borderId="4" xfId="0" applyNumberFormat="1" applyFont="1" applyFill="1" applyBorder="1" applyAlignment="1">
      <alignment horizontal="center" vertical="center" wrapText="1"/>
    </xf>
    <xf numFmtId="0" fontId="26" fillId="2" borderId="7" xfId="0" applyFont="1" applyFill="1" applyBorder="1" applyAlignment="1">
      <alignment horizontal="center" vertical="center" wrapText="1"/>
    </xf>
    <xf numFmtId="164" fontId="8" fillId="2" borderId="4" xfId="1" applyNumberFormat="1" applyFont="1" applyFill="1" applyBorder="1" applyAlignment="1">
      <alignment horizontal="center" vertical="center" wrapText="1"/>
    </xf>
    <xf numFmtId="0" fontId="22" fillId="2" borderId="4" xfId="1" applyFont="1" applyFill="1" applyBorder="1" applyAlignment="1">
      <alignment vertical="center" wrapText="1"/>
    </xf>
    <xf numFmtId="164" fontId="22" fillId="2" borderId="4" xfId="1" applyNumberFormat="1" applyFont="1" applyFill="1" applyBorder="1" applyAlignment="1">
      <alignment horizontal="left" vertical="center" wrapText="1"/>
    </xf>
    <xf numFmtId="2" fontId="27" fillId="2" borderId="7" xfId="0" applyNumberFormat="1" applyFont="1" applyFill="1" applyBorder="1" applyAlignment="1">
      <alignment horizontal="center" vertical="center" wrapText="1"/>
    </xf>
    <xf numFmtId="2" fontId="27" fillId="2" borderId="4" xfId="0" applyNumberFormat="1" applyFont="1" applyFill="1" applyBorder="1" applyAlignment="1">
      <alignment horizontal="center" vertical="center" wrapText="1"/>
    </xf>
    <xf numFmtId="1" fontId="14" fillId="0" borderId="2" xfId="1" applyNumberFormat="1" applyFont="1" applyFill="1" applyBorder="1" applyAlignment="1">
      <alignment horizontal="center" vertical="center" wrapText="1"/>
    </xf>
    <xf numFmtId="1" fontId="14" fillId="0" borderId="4" xfId="1" applyNumberFormat="1" applyFont="1" applyFill="1" applyBorder="1" applyAlignment="1">
      <alignment horizontal="center" vertical="center" wrapText="1"/>
    </xf>
    <xf numFmtId="14" fontId="0" fillId="0" borderId="7" xfId="0" applyNumberFormat="1" applyFill="1" applyBorder="1" applyAlignment="1">
      <alignment horizontal="center"/>
    </xf>
    <xf numFmtId="0" fontId="9" fillId="0" borderId="0" xfId="0" applyFont="1" applyFill="1" applyAlignment="1">
      <alignment horizontal="right" wrapText="1"/>
    </xf>
    <xf numFmtId="164" fontId="11" fillId="0" borderId="2" xfId="1" applyNumberFormat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horizontal="center" vertical="center" wrapText="1"/>
    </xf>
    <xf numFmtId="166" fontId="19" fillId="0" borderId="1" xfId="1" applyNumberFormat="1" applyFont="1" applyFill="1" applyBorder="1" applyAlignment="1">
      <alignment horizontal="center" vertical="center" wrapText="1"/>
    </xf>
    <xf numFmtId="166" fontId="19" fillId="0" borderId="5" xfId="1" applyNumberFormat="1" applyFont="1" applyFill="1" applyBorder="1" applyAlignment="1">
      <alignment horizontal="center" vertical="center" wrapText="1"/>
    </xf>
    <xf numFmtId="166" fontId="19" fillId="0" borderId="6" xfId="1" applyNumberFormat="1" applyFont="1" applyFill="1" applyBorder="1" applyAlignment="1">
      <alignment horizontal="center" vertical="center" wrapText="1"/>
    </xf>
    <xf numFmtId="164" fontId="18" fillId="0" borderId="2" xfId="1" applyNumberFormat="1" applyFont="1" applyFill="1" applyBorder="1" applyAlignment="1">
      <alignment horizontal="center" vertical="center" wrapText="1"/>
    </xf>
    <xf numFmtId="164" fontId="18" fillId="0" borderId="4" xfId="1" applyNumberFormat="1" applyFont="1" applyFill="1" applyBorder="1" applyAlignment="1">
      <alignment horizontal="center" vertical="center" wrapText="1"/>
    </xf>
    <xf numFmtId="1" fontId="11" fillId="0" borderId="2" xfId="1" applyNumberFormat="1" applyFont="1" applyFill="1" applyBorder="1" applyAlignment="1">
      <alignment horizontal="center" vertical="center" wrapText="1"/>
    </xf>
    <xf numFmtId="1" fontId="11" fillId="0" borderId="4" xfId="1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 wrapText="1"/>
    </xf>
    <xf numFmtId="49" fontId="15" fillId="0" borderId="4" xfId="1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164" fontId="13" fillId="0" borderId="2" xfId="1" applyNumberFormat="1" applyFont="1" applyFill="1" applyBorder="1" applyAlignment="1">
      <alignment horizontal="center" vertical="center" wrapText="1"/>
    </xf>
    <xf numFmtId="164" fontId="13" fillId="0" borderId="4" xfId="1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166" fontId="10" fillId="0" borderId="1" xfId="1" applyNumberFormat="1" applyFont="1" applyFill="1" applyBorder="1" applyAlignment="1">
      <alignment horizontal="center" vertical="center" wrapText="1"/>
    </xf>
    <xf numFmtId="166" fontId="10" fillId="0" borderId="5" xfId="1" applyNumberFormat="1" applyFont="1" applyFill="1" applyBorder="1" applyAlignment="1">
      <alignment horizontal="center" vertical="center" wrapText="1"/>
    </xf>
    <xf numFmtId="166" fontId="10" fillId="0" borderId="6" xfId="1" applyNumberFormat="1" applyFont="1" applyFill="1" applyBorder="1" applyAlignment="1">
      <alignment horizontal="center" vertical="center" wrapText="1"/>
    </xf>
    <xf numFmtId="166" fontId="10" fillId="0" borderId="2" xfId="1" applyNumberFormat="1" applyFont="1" applyFill="1" applyBorder="1" applyAlignment="1">
      <alignment horizontal="center" vertical="center" wrapText="1"/>
    </xf>
    <xf numFmtId="166" fontId="10" fillId="0" borderId="3" xfId="1" applyNumberFormat="1" applyFont="1" applyFill="1" applyBorder="1" applyAlignment="1">
      <alignment horizontal="center" vertical="center" wrapText="1"/>
    </xf>
    <xf numFmtId="166" fontId="10" fillId="0" borderId="4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/>
    </xf>
    <xf numFmtId="1" fontId="14" fillId="0" borderId="7" xfId="1" applyNumberFormat="1" applyFont="1" applyFill="1" applyBorder="1" applyAlignment="1">
      <alignment horizontal="center" vertical="center" wrapText="1"/>
    </xf>
  </cellXfs>
  <cellStyles count="52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3" xfId="8"/>
    <cellStyle name="Обычный 3 3 2" xfId="9"/>
    <cellStyle name="Обычный 3 4" xfId="10"/>
    <cellStyle name="Обычный 3 5" xfId="11"/>
    <cellStyle name="Обычный 4" xfId="12"/>
    <cellStyle name="Обычный 4 2" xfId="13"/>
    <cellStyle name="Обычный 5" xfId="14"/>
    <cellStyle name="Обычный Лена" xfId="15"/>
    <cellStyle name="Процентный 2" xfId="16"/>
    <cellStyle name="Финансовый 10" xfId="17"/>
    <cellStyle name="Финансовый 11" xfId="18"/>
    <cellStyle name="Финансовый 12" xfId="19"/>
    <cellStyle name="Финансовый 13" xfId="20"/>
    <cellStyle name="Финансовый 14" xfId="21"/>
    <cellStyle name="Финансовый 15" xfId="22"/>
    <cellStyle name="Финансовый 16" xfId="23"/>
    <cellStyle name="Финансовый 17" xfId="24"/>
    <cellStyle name="Финансовый 18" xfId="25"/>
    <cellStyle name="Финансовый 19" xfId="26"/>
    <cellStyle name="Финансовый 2" xfId="27"/>
    <cellStyle name="Финансовый 2 2" xfId="28"/>
    <cellStyle name="Финансовый 20" xfId="29"/>
    <cellStyle name="Финансовый 21" xfId="30"/>
    <cellStyle name="Финансовый 22" xfId="31"/>
    <cellStyle name="Финансовый 23" xfId="32"/>
    <cellStyle name="Финансовый 24" xfId="33"/>
    <cellStyle name="Финансовый 25" xfId="34"/>
    <cellStyle name="Финансовый 26" xfId="35"/>
    <cellStyle name="Финансовый 27" xfId="36"/>
    <cellStyle name="Финансовый 28" xfId="37"/>
    <cellStyle name="Финансовый 29" xfId="38"/>
    <cellStyle name="Финансовый 3" xfId="39"/>
    <cellStyle name="Финансовый 3 2" xfId="40"/>
    <cellStyle name="Финансовый 3 3" xfId="41"/>
    <cellStyle name="Финансовый 30" xfId="42"/>
    <cellStyle name="Финансовый 31" xfId="43"/>
    <cellStyle name="Финансовый 32" xfId="44"/>
    <cellStyle name="Финансовый 33" xfId="45"/>
    <cellStyle name="Финансовый 4" xfId="46"/>
    <cellStyle name="Финансовый 5" xfId="47"/>
    <cellStyle name="Финансовый 6" xfId="48"/>
    <cellStyle name="Финансовый 7" xfId="49"/>
    <cellStyle name="Финансовый 8" xfId="50"/>
    <cellStyle name="Финансовый 9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EL157"/>
  <sheetViews>
    <sheetView tabSelected="1" zoomScale="90" zoomScaleNormal="90" zoomScaleSheetLayoutView="90" workbookViewId="0">
      <pane xSplit="14" ySplit="13" topLeftCell="DY150" activePane="bottomRight" state="frozen"/>
      <selection activeCell="BI17" sqref="BI17:BJ17"/>
      <selection pane="topRight" activeCell="BI17" sqref="BI17:BJ17"/>
      <selection pane="bottomLeft" activeCell="BI17" sqref="BI17:BJ17"/>
      <selection pane="bottomRight" activeCell="C154" sqref="C154"/>
    </sheetView>
  </sheetViews>
  <sheetFormatPr defaultRowHeight="15" x14ac:dyDescent="0.25"/>
  <cols>
    <col min="1" max="1" width="6.7109375" style="1" customWidth="1"/>
    <col min="2" max="2" width="7.140625" style="1" customWidth="1"/>
    <col min="3" max="3" width="36.28515625" style="1" customWidth="1"/>
    <col min="4" max="4" width="9.42578125" style="1" hidden="1" customWidth="1"/>
    <col min="5" max="5" width="9.7109375" style="1" hidden="1" customWidth="1"/>
    <col min="6" max="6" width="9.7109375" style="1" customWidth="1"/>
    <col min="7" max="8" width="5.28515625" style="1" customWidth="1"/>
    <col min="9" max="9" width="8.42578125" style="1" customWidth="1"/>
    <col min="10" max="14" width="5.28515625" style="1" customWidth="1"/>
    <col min="15" max="15" width="9" style="1" customWidth="1"/>
    <col min="16" max="16" width="15.5703125" style="1" customWidth="1"/>
    <col min="17" max="17" width="12.28515625" style="1" customWidth="1"/>
    <col min="18" max="18" width="14.7109375" style="1" customWidth="1"/>
    <col min="19" max="19" width="11.28515625" style="53" customWidth="1"/>
    <col min="20" max="20" width="15.85546875" style="1" customWidth="1"/>
    <col min="21" max="21" width="9.85546875" style="1" customWidth="1"/>
    <col min="22" max="22" width="15.140625" style="1" customWidth="1"/>
    <col min="23" max="23" width="12.7109375" style="1" customWidth="1"/>
    <col min="24" max="24" width="14.28515625" style="1" customWidth="1"/>
    <col min="25" max="25" width="10.85546875" style="1" customWidth="1"/>
    <col min="26" max="26" width="14.28515625" style="1" customWidth="1"/>
    <col min="27" max="27" width="11.140625" style="1" customWidth="1"/>
    <col min="28" max="28" width="15.28515625" style="1" customWidth="1"/>
    <col min="29" max="29" width="12.28515625" style="1" customWidth="1"/>
    <col min="30" max="30" width="14" style="1" customWidth="1"/>
    <col min="31" max="31" width="12.5703125" style="1" customWidth="1"/>
    <col min="32" max="32" width="16.7109375" style="1" customWidth="1"/>
    <col min="33" max="33" width="12.5703125" style="1" customWidth="1"/>
    <col min="34" max="34" width="15" style="1" customWidth="1"/>
    <col min="35" max="35" width="12" style="1" customWidth="1"/>
    <col min="36" max="36" width="14.5703125" style="1" customWidth="1"/>
    <col min="37" max="37" width="11.7109375" style="1" customWidth="1"/>
    <col min="38" max="38" width="14.42578125" style="1" customWidth="1"/>
    <col min="39" max="39" width="14.140625" style="1" customWidth="1"/>
    <col min="40" max="40" width="13.85546875" style="1" customWidth="1"/>
    <col min="41" max="41" width="10.5703125" style="1" customWidth="1"/>
    <col min="42" max="42" width="13.42578125" style="1" customWidth="1"/>
    <col min="43" max="44" width="13" style="1" customWidth="1"/>
    <col min="45" max="45" width="11" style="1" customWidth="1"/>
    <col min="46" max="48" width="13" style="1" customWidth="1"/>
    <col min="49" max="50" width="14" style="1" customWidth="1"/>
    <col min="51" max="51" width="9.28515625" style="1" customWidth="1"/>
    <col min="52" max="52" width="16.28515625" style="1" customWidth="1"/>
    <col min="53" max="54" width="14" style="1" customWidth="1"/>
    <col min="55" max="55" width="12.140625" style="1" customWidth="1"/>
    <col min="56" max="56" width="16.140625" style="1" customWidth="1"/>
    <col min="57" max="58" width="14" style="1" customWidth="1"/>
    <col min="59" max="59" width="9.7109375" style="1" customWidth="1"/>
    <col min="60" max="60" width="14" style="1" customWidth="1"/>
    <col min="61" max="61" width="12.85546875" style="1" customWidth="1"/>
    <col min="62" max="62" width="15.85546875" style="1" customWidth="1"/>
    <col min="63" max="64" width="13" style="1" customWidth="1"/>
    <col min="65" max="65" width="10" style="1" customWidth="1"/>
    <col min="66" max="66" width="15.7109375" style="1" customWidth="1"/>
    <col min="67" max="67" width="14" style="1" customWidth="1"/>
    <col min="68" max="68" width="15.5703125" style="1" customWidth="1"/>
    <col min="69" max="69" width="14" style="1" customWidth="1"/>
    <col min="70" max="70" width="15.28515625" style="1" customWidth="1"/>
    <col min="71" max="72" width="14" style="1" customWidth="1"/>
    <col min="73" max="73" width="12.7109375" style="1" customWidth="1"/>
    <col min="74" max="74" width="14.7109375" style="1" customWidth="1"/>
    <col min="75" max="75" width="10.7109375" style="1" customWidth="1"/>
    <col min="76" max="76" width="13.42578125" style="1" customWidth="1"/>
    <col min="77" max="77" width="11.5703125" style="1" customWidth="1"/>
    <col min="78" max="78" width="15.28515625" style="1" customWidth="1"/>
    <col min="79" max="79" width="12.28515625" style="1" customWidth="1"/>
    <col min="80" max="80" width="14.140625" style="1" customWidth="1"/>
    <col min="81" max="81" width="9.7109375" style="1" customWidth="1"/>
    <col min="82" max="82" width="14" style="1" customWidth="1"/>
    <col min="83" max="83" width="8.7109375" style="1" customWidth="1"/>
    <col min="84" max="84" width="14.7109375" style="1" customWidth="1"/>
    <col min="85" max="85" width="11.140625" style="1" customWidth="1"/>
    <col min="86" max="86" width="14" style="1" customWidth="1"/>
    <col min="87" max="87" width="11.7109375" style="1" customWidth="1"/>
    <col min="88" max="88" width="14.28515625" style="1" customWidth="1"/>
    <col min="89" max="89" width="10.5703125" style="1" customWidth="1"/>
    <col min="90" max="90" width="13" style="1" customWidth="1"/>
    <col min="91" max="91" width="11.5703125" style="1" customWidth="1"/>
    <col min="92" max="92" width="14" style="1" customWidth="1"/>
    <col min="93" max="93" width="11.7109375" style="1" customWidth="1"/>
    <col min="94" max="94" width="15.42578125" style="2" customWidth="1"/>
    <col min="95" max="95" width="12.5703125" style="1" customWidth="1"/>
    <col min="96" max="96" width="14" style="1" customWidth="1"/>
    <col min="97" max="97" width="13.28515625" style="1" customWidth="1"/>
    <col min="98" max="98" width="13.7109375" style="1" customWidth="1"/>
    <col min="99" max="99" width="11.140625" style="1" customWidth="1"/>
    <col min="100" max="100" width="16.5703125" style="1" customWidth="1"/>
    <col min="101" max="101" width="14" style="1" customWidth="1"/>
    <col min="102" max="102" width="15.28515625" style="1" customWidth="1"/>
    <col min="103" max="103" width="14" style="1" customWidth="1"/>
    <col min="104" max="104" width="15.42578125" style="1" customWidth="1"/>
    <col min="105" max="105" width="14" style="1" customWidth="1"/>
    <col min="106" max="106" width="15" style="1" customWidth="1"/>
    <col min="107" max="107" width="12.140625" style="1" customWidth="1"/>
    <col min="108" max="108" width="15.28515625" style="1" customWidth="1"/>
    <col min="109" max="109" width="10.28515625" style="1" customWidth="1"/>
    <col min="110" max="110" width="14.42578125" style="1" customWidth="1"/>
    <col min="111" max="111" width="12.85546875" style="1" customWidth="1"/>
    <col min="112" max="112" width="16.85546875" style="1" customWidth="1"/>
    <col min="113" max="114" width="13.28515625" style="1" customWidth="1"/>
    <col min="115" max="115" width="11" style="1" customWidth="1"/>
    <col min="116" max="118" width="14.42578125" style="1" customWidth="1"/>
    <col min="119" max="119" width="10.5703125" style="1" customWidth="1"/>
    <col min="120" max="120" width="15" style="1" customWidth="1"/>
    <col min="121" max="121" width="11" style="1" customWidth="1"/>
    <col min="122" max="122" width="14.42578125" style="1" customWidth="1"/>
    <col min="123" max="123" width="12.140625" style="1" customWidth="1"/>
    <col min="124" max="124" width="15" style="1" customWidth="1"/>
    <col min="125" max="125" width="12.28515625" style="1" customWidth="1"/>
    <col min="126" max="126" width="14.5703125" style="1" customWidth="1"/>
    <col min="127" max="127" width="12.85546875" style="1" customWidth="1"/>
    <col min="128" max="128" width="14.42578125" style="1" customWidth="1"/>
    <col min="129" max="129" width="14" style="1" customWidth="1"/>
    <col min="130" max="130" width="15.7109375" style="1" customWidth="1"/>
    <col min="131" max="132" width="14.140625" style="1" customWidth="1"/>
    <col min="133" max="133" width="12.28515625" style="1" customWidth="1"/>
    <col min="134" max="134" width="16.5703125" style="1" customWidth="1"/>
    <col min="135" max="135" width="11.140625" style="1" customWidth="1"/>
    <col min="136" max="136" width="13" style="1" customWidth="1"/>
    <col min="137" max="137" width="12.7109375" style="1" customWidth="1"/>
    <col min="138" max="138" width="14" style="1" customWidth="1"/>
    <col min="139" max="139" width="11" style="3" customWidth="1"/>
    <col min="140" max="140" width="16.28515625" style="3" customWidth="1"/>
    <col min="141" max="16384" width="9.140625" style="1"/>
  </cols>
  <sheetData>
    <row r="1" spans="1:142" ht="15" customHeight="1" x14ac:dyDescent="0.25">
      <c r="I1" s="101" t="s">
        <v>304</v>
      </c>
      <c r="J1" s="101"/>
      <c r="K1" s="101"/>
      <c r="L1" s="101"/>
      <c r="M1" s="101"/>
      <c r="N1" s="101"/>
    </row>
    <row r="2" spans="1:142" ht="25.5" customHeight="1" x14ac:dyDescent="0.25">
      <c r="I2" s="101" t="s">
        <v>305</v>
      </c>
      <c r="J2" s="101"/>
      <c r="K2" s="101"/>
      <c r="L2" s="101"/>
      <c r="M2" s="101"/>
      <c r="N2" s="101"/>
    </row>
    <row r="3" spans="1:142" x14ac:dyDescent="0.25">
      <c r="A3" s="54"/>
      <c r="S3" s="1"/>
    </row>
    <row r="4" spans="1:142" ht="67.5" customHeight="1" x14ac:dyDescent="0.25">
      <c r="A4" s="124" t="s">
        <v>0</v>
      </c>
      <c r="B4" s="124" t="s">
        <v>1</v>
      </c>
      <c r="C4" s="127" t="s">
        <v>2</v>
      </c>
      <c r="D4" s="130" t="s">
        <v>3</v>
      </c>
      <c r="E4" s="130" t="s">
        <v>4</v>
      </c>
      <c r="F4" s="130" t="s">
        <v>5</v>
      </c>
      <c r="G4" s="118" t="s">
        <v>6</v>
      </c>
      <c r="H4" s="118" t="s">
        <v>7</v>
      </c>
      <c r="I4" s="118" t="s">
        <v>8</v>
      </c>
      <c r="J4" s="121" t="s">
        <v>9</v>
      </c>
      <c r="K4" s="122"/>
      <c r="L4" s="122"/>
      <c r="M4" s="122"/>
      <c r="N4" s="123"/>
      <c r="O4" s="102" t="s">
        <v>10</v>
      </c>
      <c r="P4" s="103"/>
      <c r="Q4" s="109" t="s">
        <v>11</v>
      </c>
      <c r="R4" s="110"/>
      <c r="S4" s="109" t="s">
        <v>12</v>
      </c>
      <c r="T4" s="110"/>
      <c r="U4" s="102" t="s">
        <v>13</v>
      </c>
      <c r="V4" s="103"/>
      <c r="W4" s="102" t="s">
        <v>14</v>
      </c>
      <c r="X4" s="103"/>
      <c r="Y4" s="102" t="s">
        <v>15</v>
      </c>
      <c r="Z4" s="103"/>
      <c r="AA4" s="102" t="s">
        <v>16</v>
      </c>
      <c r="AB4" s="103"/>
      <c r="AC4" s="102" t="s">
        <v>17</v>
      </c>
      <c r="AD4" s="103"/>
      <c r="AE4" s="102" t="s">
        <v>18</v>
      </c>
      <c r="AF4" s="103"/>
      <c r="AG4" s="102" t="s">
        <v>19</v>
      </c>
      <c r="AH4" s="103"/>
      <c r="AI4" s="102" t="s">
        <v>20</v>
      </c>
      <c r="AJ4" s="103"/>
      <c r="AK4" s="102" t="s">
        <v>21</v>
      </c>
      <c r="AL4" s="103"/>
      <c r="AM4" s="109" t="s">
        <v>22</v>
      </c>
      <c r="AN4" s="110"/>
      <c r="AO4" s="102" t="s">
        <v>23</v>
      </c>
      <c r="AP4" s="103"/>
      <c r="AQ4" s="102" t="s">
        <v>24</v>
      </c>
      <c r="AR4" s="103"/>
      <c r="AS4" s="102" t="s">
        <v>25</v>
      </c>
      <c r="AT4" s="103"/>
      <c r="AU4" s="102" t="s">
        <v>26</v>
      </c>
      <c r="AV4" s="103"/>
      <c r="AW4" s="102" t="s">
        <v>27</v>
      </c>
      <c r="AX4" s="103"/>
      <c r="AY4" s="102" t="s">
        <v>28</v>
      </c>
      <c r="AZ4" s="103"/>
      <c r="BA4" s="102" t="s">
        <v>29</v>
      </c>
      <c r="BB4" s="103"/>
      <c r="BC4" s="102" t="s">
        <v>30</v>
      </c>
      <c r="BD4" s="103"/>
      <c r="BE4" s="102" t="s">
        <v>31</v>
      </c>
      <c r="BF4" s="103"/>
      <c r="BG4" s="102" t="s">
        <v>32</v>
      </c>
      <c r="BH4" s="103"/>
      <c r="BI4" s="102" t="s">
        <v>33</v>
      </c>
      <c r="BJ4" s="103"/>
      <c r="BK4" s="102" t="s">
        <v>34</v>
      </c>
      <c r="BL4" s="103"/>
      <c r="BM4" s="102" t="s">
        <v>35</v>
      </c>
      <c r="BN4" s="117"/>
      <c r="BO4" s="102" t="s">
        <v>36</v>
      </c>
      <c r="BP4" s="103"/>
      <c r="BQ4" s="102" t="s">
        <v>37</v>
      </c>
      <c r="BR4" s="103"/>
      <c r="BS4" s="102" t="s">
        <v>38</v>
      </c>
      <c r="BT4" s="103"/>
      <c r="BU4" s="102" t="s">
        <v>39</v>
      </c>
      <c r="BV4" s="103"/>
      <c r="BW4" s="102" t="s">
        <v>40</v>
      </c>
      <c r="BX4" s="103"/>
      <c r="BY4" s="102" t="s">
        <v>41</v>
      </c>
      <c r="BZ4" s="103"/>
      <c r="CA4" s="102" t="s">
        <v>42</v>
      </c>
      <c r="CB4" s="103"/>
      <c r="CC4" s="102" t="s">
        <v>43</v>
      </c>
      <c r="CD4" s="103"/>
      <c r="CE4" s="102" t="s">
        <v>44</v>
      </c>
      <c r="CF4" s="117"/>
      <c r="CG4" s="102" t="s">
        <v>45</v>
      </c>
      <c r="CH4" s="103"/>
      <c r="CI4" s="102" t="s">
        <v>46</v>
      </c>
      <c r="CJ4" s="103"/>
      <c r="CK4" s="102" t="s">
        <v>47</v>
      </c>
      <c r="CL4" s="103"/>
      <c r="CM4" s="102" t="s">
        <v>48</v>
      </c>
      <c r="CN4" s="103"/>
      <c r="CO4" s="102" t="s">
        <v>49</v>
      </c>
      <c r="CP4" s="103"/>
      <c r="CQ4" s="102" t="s">
        <v>50</v>
      </c>
      <c r="CR4" s="103"/>
      <c r="CS4" s="102" t="s">
        <v>51</v>
      </c>
      <c r="CT4" s="103"/>
      <c r="CU4" s="102" t="s">
        <v>52</v>
      </c>
      <c r="CV4" s="103"/>
      <c r="CW4" s="102" t="s">
        <v>53</v>
      </c>
      <c r="CX4" s="103"/>
      <c r="CY4" s="102" t="s">
        <v>54</v>
      </c>
      <c r="CZ4" s="103"/>
      <c r="DA4" s="102" t="s">
        <v>55</v>
      </c>
      <c r="DB4" s="103"/>
      <c r="DC4" s="102" t="s">
        <v>56</v>
      </c>
      <c r="DD4" s="103"/>
      <c r="DE4" s="102" t="s">
        <v>57</v>
      </c>
      <c r="DF4" s="103"/>
      <c r="DG4" s="102" t="s">
        <v>58</v>
      </c>
      <c r="DH4" s="103"/>
      <c r="DI4" s="102" t="s">
        <v>59</v>
      </c>
      <c r="DJ4" s="103"/>
      <c r="DK4" s="102" t="s">
        <v>60</v>
      </c>
      <c r="DL4" s="103"/>
      <c r="DM4" s="115" t="s">
        <v>61</v>
      </c>
      <c r="DN4" s="116"/>
      <c r="DO4" s="98" t="s">
        <v>62</v>
      </c>
      <c r="DP4" s="99"/>
      <c r="DQ4" s="102" t="s">
        <v>63</v>
      </c>
      <c r="DR4" s="103"/>
      <c r="DS4" s="102" t="s">
        <v>64</v>
      </c>
      <c r="DT4" s="103"/>
      <c r="DU4" s="98" t="s">
        <v>65</v>
      </c>
      <c r="DV4" s="99"/>
      <c r="DW4" s="102" t="s">
        <v>66</v>
      </c>
      <c r="DX4" s="103"/>
      <c r="DY4" s="102" t="s">
        <v>67</v>
      </c>
      <c r="DZ4" s="103"/>
      <c r="EA4" s="98" t="s">
        <v>68</v>
      </c>
      <c r="EB4" s="99"/>
      <c r="EC4" s="102" t="s">
        <v>69</v>
      </c>
      <c r="ED4" s="103"/>
      <c r="EE4" s="102" t="s">
        <v>70</v>
      </c>
      <c r="EF4" s="103"/>
      <c r="EG4" s="102" t="s">
        <v>71</v>
      </c>
      <c r="EH4" s="103"/>
      <c r="EI4" s="132" t="s">
        <v>72</v>
      </c>
      <c r="EJ4" s="132"/>
    </row>
    <row r="5" spans="1:142" ht="21" customHeight="1" x14ac:dyDescent="0.25">
      <c r="A5" s="125"/>
      <c r="B5" s="125"/>
      <c r="C5" s="128"/>
      <c r="D5" s="131"/>
      <c r="E5" s="131"/>
      <c r="F5" s="131"/>
      <c r="G5" s="119"/>
      <c r="H5" s="119"/>
      <c r="I5" s="119"/>
      <c r="J5" s="4"/>
      <c r="K5" s="5"/>
      <c r="L5" s="5"/>
      <c r="M5" s="5"/>
      <c r="N5" s="6"/>
      <c r="O5" s="111" t="s">
        <v>73</v>
      </c>
      <c r="P5" s="112"/>
      <c r="Q5" s="111" t="s">
        <v>74</v>
      </c>
      <c r="R5" s="112"/>
      <c r="S5" s="111" t="s">
        <v>75</v>
      </c>
      <c r="T5" s="112"/>
      <c r="U5" s="111" t="s">
        <v>76</v>
      </c>
      <c r="V5" s="112"/>
      <c r="W5" s="111" t="s">
        <v>77</v>
      </c>
      <c r="X5" s="112"/>
      <c r="Y5" s="111" t="s">
        <v>78</v>
      </c>
      <c r="Z5" s="112"/>
      <c r="AA5" s="111" t="s">
        <v>79</v>
      </c>
      <c r="AB5" s="112"/>
      <c r="AC5" s="111" t="s">
        <v>80</v>
      </c>
      <c r="AD5" s="112"/>
      <c r="AE5" s="111" t="s">
        <v>81</v>
      </c>
      <c r="AF5" s="112"/>
      <c r="AG5" s="111" t="s">
        <v>82</v>
      </c>
      <c r="AH5" s="112"/>
      <c r="AI5" s="111" t="s">
        <v>83</v>
      </c>
      <c r="AJ5" s="112"/>
      <c r="AK5" s="111" t="s">
        <v>84</v>
      </c>
      <c r="AL5" s="112"/>
      <c r="AM5" s="111" t="s">
        <v>85</v>
      </c>
      <c r="AN5" s="112"/>
      <c r="AO5" s="111" t="s">
        <v>86</v>
      </c>
      <c r="AP5" s="112"/>
      <c r="AQ5" s="111" t="s">
        <v>87</v>
      </c>
      <c r="AR5" s="112"/>
      <c r="AS5" s="111" t="s">
        <v>88</v>
      </c>
      <c r="AT5" s="112"/>
      <c r="AU5" s="111" t="s">
        <v>89</v>
      </c>
      <c r="AV5" s="112"/>
      <c r="AW5" s="111" t="s">
        <v>90</v>
      </c>
      <c r="AX5" s="112"/>
      <c r="AY5" s="111" t="s">
        <v>91</v>
      </c>
      <c r="AZ5" s="112"/>
      <c r="BA5" s="111" t="s">
        <v>92</v>
      </c>
      <c r="BB5" s="112"/>
      <c r="BC5" s="111" t="s">
        <v>93</v>
      </c>
      <c r="BD5" s="112"/>
      <c r="BE5" s="111" t="s">
        <v>94</v>
      </c>
      <c r="BF5" s="112"/>
      <c r="BG5" s="111" t="s">
        <v>95</v>
      </c>
      <c r="BH5" s="112"/>
      <c r="BI5" s="111" t="s">
        <v>96</v>
      </c>
      <c r="BJ5" s="112"/>
      <c r="BK5" s="111" t="s">
        <v>97</v>
      </c>
      <c r="BL5" s="112"/>
      <c r="BM5" s="111" t="s">
        <v>98</v>
      </c>
      <c r="BN5" s="112"/>
      <c r="BO5" s="111" t="s">
        <v>99</v>
      </c>
      <c r="BP5" s="112"/>
      <c r="BQ5" s="111" t="s">
        <v>100</v>
      </c>
      <c r="BR5" s="112"/>
      <c r="BS5" s="111" t="s">
        <v>101</v>
      </c>
      <c r="BT5" s="112"/>
      <c r="BU5" s="111" t="s">
        <v>102</v>
      </c>
      <c r="BV5" s="112"/>
      <c r="BW5" s="111" t="s">
        <v>103</v>
      </c>
      <c r="BX5" s="112"/>
      <c r="BY5" s="111" t="s">
        <v>104</v>
      </c>
      <c r="BZ5" s="112"/>
      <c r="CA5" s="111" t="s">
        <v>105</v>
      </c>
      <c r="CB5" s="112"/>
      <c r="CC5" s="111" t="s">
        <v>106</v>
      </c>
      <c r="CD5" s="112"/>
      <c r="CE5" s="111" t="s">
        <v>107</v>
      </c>
      <c r="CF5" s="112"/>
      <c r="CG5" s="111" t="s">
        <v>108</v>
      </c>
      <c r="CH5" s="112"/>
      <c r="CI5" s="111" t="s">
        <v>109</v>
      </c>
      <c r="CJ5" s="112"/>
      <c r="CK5" s="111" t="s">
        <v>110</v>
      </c>
      <c r="CL5" s="112"/>
      <c r="CM5" s="111" t="s">
        <v>111</v>
      </c>
      <c r="CN5" s="112"/>
      <c r="CO5" s="111" t="s">
        <v>112</v>
      </c>
      <c r="CP5" s="112"/>
      <c r="CQ5" s="111" t="s">
        <v>113</v>
      </c>
      <c r="CR5" s="112"/>
      <c r="CS5" s="111" t="s">
        <v>114</v>
      </c>
      <c r="CT5" s="112"/>
      <c r="CU5" s="111" t="s">
        <v>115</v>
      </c>
      <c r="CV5" s="112"/>
      <c r="CW5" s="111" t="s">
        <v>116</v>
      </c>
      <c r="CX5" s="112"/>
      <c r="CY5" s="111" t="s">
        <v>117</v>
      </c>
      <c r="CZ5" s="112"/>
      <c r="DA5" s="111">
        <v>2101011</v>
      </c>
      <c r="DB5" s="112"/>
      <c r="DC5" s="111" t="s">
        <v>118</v>
      </c>
      <c r="DD5" s="112"/>
      <c r="DE5" s="111" t="s">
        <v>119</v>
      </c>
      <c r="DF5" s="112"/>
      <c r="DG5" s="111" t="s">
        <v>120</v>
      </c>
      <c r="DH5" s="112"/>
      <c r="DI5" s="111" t="s">
        <v>121</v>
      </c>
      <c r="DJ5" s="112"/>
      <c r="DK5" s="111" t="s">
        <v>122</v>
      </c>
      <c r="DL5" s="112"/>
      <c r="DM5" s="111" t="s">
        <v>122</v>
      </c>
      <c r="DN5" s="112"/>
      <c r="DO5" s="111" t="s">
        <v>123</v>
      </c>
      <c r="DP5" s="112"/>
      <c r="DQ5" s="111" t="s">
        <v>124</v>
      </c>
      <c r="DR5" s="112"/>
      <c r="DS5" s="111" t="s">
        <v>125</v>
      </c>
      <c r="DT5" s="112"/>
      <c r="DU5" s="111" t="s">
        <v>126</v>
      </c>
      <c r="DV5" s="112"/>
      <c r="DW5" s="111" t="s">
        <v>127</v>
      </c>
      <c r="DX5" s="112"/>
      <c r="DY5" s="111" t="s">
        <v>128</v>
      </c>
      <c r="DZ5" s="112"/>
      <c r="EA5" s="111" t="s">
        <v>129</v>
      </c>
      <c r="EB5" s="112"/>
      <c r="EC5" s="111" t="s">
        <v>130</v>
      </c>
      <c r="ED5" s="112"/>
      <c r="EE5" s="111" t="s">
        <v>131</v>
      </c>
      <c r="EF5" s="112"/>
      <c r="EG5" s="111" t="s">
        <v>132</v>
      </c>
      <c r="EH5" s="112"/>
      <c r="EI5" s="133"/>
      <c r="EJ5" s="133"/>
    </row>
    <row r="6" spans="1:142" ht="21.75" customHeight="1" x14ac:dyDescent="0.25">
      <c r="A6" s="125"/>
      <c r="B6" s="125"/>
      <c r="C6" s="128"/>
      <c r="D6" s="131"/>
      <c r="E6" s="131"/>
      <c r="F6" s="131"/>
      <c r="G6" s="119"/>
      <c r="H6" s="119"/>
      <c r="I6" s="119"/>
      <c r="J6" s="113" t="s">
        <v>133</v>
      </c>
      <c r="K6" s="114"/>
      <c r="L6" s="114"/>
      <c r="M6" s="114"/>
      <c r="N6" s="7" t="s">
        <v>134</v>
      </c>
      <c r="O6" s="102" t="s">
        <v>135</v>
      </c>
      <c r="P6" s="103"/>
      <c r="Q6" s="102" t="s">
        <v>135</v>
      </c>
      <c r="R6" s="103"/>
      <c r="S6" s="109" t="s">
        <v>135</v>
      </c>
      <c r="T6" s="110"/>
      <c r="U6" s="109" t="s">
        <v>136</v>
      </c>
      <c r="V6" s="110"/>
      <c r="W6" s="102" t="s">
        <v>137</v>
      </c>
      <c r="X6" s="103"/>
      <c r="Y6" s="109" t="s">
        <v>138</v>
      </c>
      <c r="Z6" s="110"/>
      <c r="AA6" s="102" t="s">
        <v>139</v>
      </c>
      <c r="AB6" s="103"/>
      <c r="AC6" s="102" t="s">
        <v>139</v>
      </c>
      <c r="AD6" s="103"/>
      <c r="AE6" s="102" t="s">
        <v>139</v>
      </c>
      <c r="AF6" s="103"/>
      <c r="AG6" s="102" t="s">
        <v>139</v>
      </c>
      <c r="AH6" s="103"/>
      <c r="AI6" s="102" t="s">
        <v>139</v>
      </c>
      <c r="AJ6" s="103"/>
      <c r="AK6" s="102" t="s">
        <v>139</v>
      </c>
      <c r="AL6" s="103"/>
      <c r="AM6" s="102" t="s">
        <v>139</v>
      </c>
      <c r="AN6" s="103"/>
      <c r="AO6" s="102" t="s">
        <v>139</v>
      </c>
      <c r="AP6" s="103"/>
      <c r="AQ6" s="102" t="s">
        <v>139</v>
      </c>
      <c r="AR6" s="103"/>
      <c r="AS6" s="102" t="s">
        <v>139</v>
      </c>
      <c r="AT6" s="103"/>
      <c r="AU6" s="102" t="s">
        <v>139</v>
      </c>
      <c r="AV6" s="103"/>
      <c r="AW6" s="102" t="s">
        <v>139</v>
      </c>
      <c r="AX6" s="103"/>
      <c r="AY6" s="107" t="s">
        <v>140</v>
      </c>
      <c r="AZ6" s="108"/>
      <c r="BA6" s="102" t="s">
        <v>141</v>
      </c>
      <c r="BB6" s="103"/>
      <c r="BC6" s="102" t="s">
        <v>141</v>
      </c>
      <c r="BD6" s="103"/>
      <c r="BE6" s="102" t="s">
        <v>141</v>
      </c>
      <c r="BF6" s="103"/>
      <c r="BG6" s="102" t="s">
        <v>141</v>
      </c>
      <c r="BH6" s="103"/>
      <c r="BI6" s="98" t="s">
        <v>142</v>
      </c>
      <c r="BJ6" s="99"/>
      <c r="BK6" s="102" t="s">
        <v>141</v>
      </c>
      <c r="BL6" s="103"/>
      <c r="BM6" s="102" t="s">
        <v>142</v>
      </c>
      <c r="BN6" s="103"/>
      <c r="BO6" s="102" t="s">
        <v>141</v>
      </c>
      <c r="BP6" s="103"/>
      <c r="BQ6" s="102" t="s">
        <v>142</v>
      </c>
      <c r="BR6" s="103"/>
      <c r="BS6" s="102" t="s">
        <v>141</v>
      </c>
      <c r="BT6" s="103"/>
      <c r="BU6" s="102" t="s">
        <v>142</v>
      </c>
      <c r="BV6" s="103"/>
      <c r="BW6" s="102" t="s">
        <v>142</v>
      </c>
      <c r="BX6" s="103"/>
      <c r="BY6" s="102" t="s">
        <v>142</v>
      </c>
      <c r="BZ6" s="103"/>
      <c r="CA6" s="102" t="s">
        <v>143</v>
      </c>
      <c r="CB6" s="103"/>
      <c r="CC6" s="102" t="s">
        <v>142</v>
      </c>
      <c r="CD6" s="103"/>
      <c r="CE6" s="102" t="s">
        <v>142</v>
      </c>
      <c r="CF6" s="103"/>
      <c r="CG6" s="102" t="s">
        <v>144</v>
      </c>
      <c r="CH6" s="103"/>
      <c r="CI6" s="102" t="s">
        <v>143</v>
      </c>
      <c r="CJ6" s="103"/>
      <c r="CK6" s="102" t="s">
        <v>144</v>
      </c>
      <c r="CL6" s="103"/>
      <c r="CM6" s="102" t="s">
        <v>144</v>
      </c>
      <c r="CN6" s="103"/>
      <c r="CO6" s="102" t="s">
        <v>144</v>
      </c>
      <c r="CP6" s="103"/>
      <c r="CQ6" s="102" t="s">
        <v>144</v>
      </c>
      <c r="CR6" s="103"/>
      <c r="CS6" s="102" t="s">
        <v>144</v>
      </c>
      <c r="CT6" s="103"/>
      <c r="CU6" s="102" t="s">
        <v>144</v>
      </c>
      <c r="CV6" s="103"/>
      <c r="CW6" s="102" t="s">
        <v>144</v>
      </c>
      <c r="CX6" s="103"/>
      <c r="CY6" s="102" t="s">
        <v>144</v>
      </c>
      <c r="CZ6" s="103"/>
      <c r="DA6" s="102" t="s">
        <v>141</v>
      </c>
      <c r="DB6" s="103"/>
      <c r="DC6" s="102" t="s">
        <v>144</v>
      </c>
      <c r="DD6" s="103"/>
      <c r="DE6" s="102" t="s">
        <v>144</v>
      </c>
      <c r="DF6" s="103"/>
      <c r="DG6" s="102" t="s">
        <v>143</v>
      </c>
      <c r="DH6" s="103"/>
      <c r="DI6" s="102" t="s">
        <v>143</v>
      </c>
      <c r="DJ6" s="103"/>
      <c r="DK6" s="102" t="s">
        <v>143</v>
      </c>
      <c r="DL6" s="103"/>
      <c r="DM6" s="102" t="s">
        <v>143</v>
      </c>
      <c r="DN6" s="103"/>
      <c r="DO6" s="102" t="s">
        <v>143</v>
      </c>
      <c r="DP6" s="103"/>
      <c r="DQ6" s="102" t="s">
        <v>143</v>
      </c>
      <c r="DR6" s="103"/>
      <c r="DS6" s="102" t="s">
        <v>143</v>
      </c>
      <c r="DT6" s="103"/>
      <c r="DU6" s="98" t="s">
        <v>143</v>
      </c>
      <c r="DV6" s="99"/>
      <c r="DW6" s="102" t="s">
        <v>143</v>
      </c>
      <c r="DX6" s="103"/>
      <c r="DY6" s="102" t="s">
        <v>143</v>
      </c>
      <c r="DZ6" s="103"/>
      <c r="EA6" s="102" t="s">
        <v>145</v>
      </c>
      <c r="EB6" s="103"/>
      <c r="EC6" s="102" t="s">
        <v>145</v>
      </c>
      <c r="ED6" s="103"/>
      <c r="EE6" s="102" t="s">
        <v>145</v>
      </c>
      <c r="EF6" s="103"/>
      <c r="EG6" s="102" t="s">
        <v>145</v>
      </c>
      <c r="EH6" s="103"/>
      <c r="EI6" s="133"/>
      <c r="EJ6" s="133"/>
    </row>
    <row r="7" spans="1:142" ht="24" customHeight="1" x14ac:dyDescent="0.25">
      <c r="A7" s="125"/>
      <c r="B7" s="125"/>
      <c r="C7" s="128"/>
      <c r="D7" s="131"/>
      <c r="E7" s="131"/>
      <c r="F7" s="131"/>
      <c r="G7" s="119"/>
      <c r="H7" s="119"/>
      <c r="I7" s="119"/>
      <c r="J7" s="104" t="s">
        <v>146</v>
      </c>
      <c r="K7" s="104" t="s">
        <v>147</v>
      </c>
      <c r="L7" s="104" t="s">
        <v>148</v>
      </c>
      <c r="M7" s="104" t="s">
        <v>149</v>
      </c>
      <c r="N7" s="104" t="s">
        <v>150</v>
      </c>
      <c r="O7" s="98">
        <v>2016</v>
      </c>
      <c r="P7" s="99"/>
      <c r="Q7" s="98">
        <v>2016</v>
      </c>
      <c r="R7" s="99"/>
      <c r="S7" s="98">
        <v>2016</v>
      </c>
      <c r="T7" s="99"/>
      <c r="U7" s="98">
        <v>2016</v>
      </c>
      <c r="V7" s="99"/>
      <c r="W7" s="98">
        <v>2016</v>
      </c>
      <c r="X7" s="99"/>
      <c r="Y7" s="98">
        <v>2016</v>
      </c>
      <c r="Z7" s="99"/>
      <c r="AA7" s="98">
        <v>2016</v>
      </c>
      <c r="AB7" s="99"/>
      <c r="AC7" s="98">
        <v>2016</v>
      </c>
      <c r="AD7" s="99"/>
      <c r="AE7" s="98">
        <v>2016</v>
      </c>
      <c r="AF7" s="99"/>
      <c r="AG7" s="98">
        <v>2016</v>
      </c>
      <c r="AH7" s="99"/>
      <c r="AI7" s="98">
        <v>2016</v>
      </c>
      <c r="AJ7" s="99"/>
      <c r="AK7" s="98">
        <v>2016</v>
      </c>
      <c r="AL7" s="99"/>
      <c r="AM7" s="98">
        <v>2016</v>
      </c>
      <c r="AN7" s="99"/>
      <c r="AO7" s="98">
        <v>2016</v>
      </c>
      <c r="AP7" s="99"/>
      <c r="AQ7" s="98">
        <v>2016</v>
      </c>
      <c r="AR7" s="99"/>
      <c r="AS7" s="98">
        <v>2016</v>
      </c>
      <c r="AT7" s="99"/>
      <c r="AU7" s="98">
        <v>2016</v>
      </c>
      <c r="AV7" s="99"/>
      <c r="AW7" s="98">
        <v>2016</v>
      </c>
      <c r="AX7" s="99"/>
      <c r="AY7" s="98">
        <v>2016</v>
      </c>
      <c r="AZ7" s="99"/>
      <c r="BA7" s="98">
        <v>2016</v>
      </c>
      <c r="BB7" s="99"/>
      <c r="BC7" s="98">
        <v>2016</v>
      </c>
      <c r="BD7" s="99"/>
      <c r="BE7" s="98">
        <v>2016</v>
      </c>
      <c r="BF7" s="99"/>
      <c r="BG7" s="98">
        <v>2016</v>
      </c>
      <c r="BH7" s="99"/>
      <c r="BI7" s="98">
        <v>2016</v>
      </c>
      <c r="BJ7" s="99"/>
      <c r="BK7" s="98">
        <v>2016</v>
      </c>
      <c r="BL7" s="99"/>
      <c r="BM7" s="98">
        <v>2016</v>
      </c>
      <c r="BN7" s="99"/>
      <c r="BO7" s="98">
        <v>2016</v>
      </c>
      <c r="BP7" s="99"/>
      <c r="BQ7" s="98">
        <v>2016</v>
      </c>
      <c r="BR7" s="99"/>
      <c r="BS7" s="98">
        <v>2016</v>
      </c>
      <c r="BT7" s="99"/>
      <c r="BU7" s="98">
        <v>2016</v>
      </c>
      <c r="BV7" s="99"/>
      <c r="BW7" s="98">
        <v>2016</v>
      </c>
      <c r="BX7" s="99"/>
      <c r="BY7" s="98">
        <v>2016</v>
      </c>
      <c r="BZ7" s="99"/>
      <c r="CA7" s="98">
        <v>2016</v>
      </c>
      <c r="CB7" s="99"/>
      <c r="CC7" s="98">
        <v>2016</v>
      </c>
      <c r="CD7" s="99"/>
      <c r="CE7" s="98">
        <v>2016</v>
      </c>
      <c r="CF7" s="99"/>
      <c r="CG7" s="98">
        <v>2016</v>
      </c>
      <c r="CH7" s="99"/>
      <c r="CI7" s="98">
        <v>2016</v>
      </c>
      <c r="CJ7" s="99"/>
      <c r="CK7" s="98">
        <v>2016</v>
      </c>
      <c r="CL7" s="99"/>
      <c r="CM7" s="98">
        <v>2016</v>
      </c>
      <c r="CN7" s="99"/>
      <c r="CO7" s="98">
        <v>2016</v>
      </c>
      <c r="CP7" s="99"/>
      <c r="CQ7" s="98">
        <v>2016</v>
      </c>
      <c r="CR7" s="99"/>
      <c r="CS7" s="98">
        <v>2016</v>
      </c>
      <c r="CT7" s="99"/>
      <c r="CU7" s="98">
        <v>2016</v>
      </c>
      <c r="CV7" s="99"/>
      <c r="CW7" s="98">
        <v>2016</v>
      </c>
      <c r="CX7" s="99"/>
      <c r="CY7" s="98">
        <v>2016</v>
      </c>
      <c r="CZ7" s="99"/>
      <c r="DA7" s="98">
        <v>2016</v>
      </c>
      <c r="DB7" s="99"/>
      <c r="DC7" s="98">
        <v>2016</v>
      </c>
      <c r="DD7" s="99"/>
      <c r="DE7" s="98">
        <v>2016</v>
      </c>
      <c r="DF7" s="99"/>
      <c r="DG7" s="98">
        <v>2016</v>
      </c>
      <c r="DH7" s="99"/>
      <c r="DI7" s="98">
        <v>2016</v>
      </c>
      <c r="DJ7" s="99"/>
      <c r="DK7" s="98">
        <v>2016</v>
      </c>
      <c r="DL7" s="99"/>
      <c r="DM7" s="98">
        <v>2016</v>
      </c>
      <c r="DN7" s="99"/>
      <c r="DO7" s="98">
        <v>2016</v>
      </c>
      <c r="DP7" s="99"/>
      <c r="DQ7" s="98">
        <v>2016</v>
      </c>
      <c r="DR7" s="99"/>
      <c r="DS7" s="98">
        <v>2016</v>
      </c>
      <c r="DT7" s="99"/>
      <c r="DU7" s="98">
        <v>2016</v>
      </c>
      <c r="DV7" s="99"/>
      <c r="DW7" s="98">
        <v>2016</v>
      </c>
      <c r="DX7" s="99"/>
      <c r="DY7" s="98">
        <v>2016</v>
      </c>
      <c r="DZ7" s="99"/>
      <c r="EA7" s="98">
        <v>2016</v>
      </c>
      <c r="EB7" s="99"/>
      <c r="EC7" s="98">
        <v>2016</v>
      </c>
      <c r="ED7" s="99"/>
      <c r="EE7" s="98">
        <v>2016</v>
      </c>
      <c r="EF7" s="99"/>
      <c r="EG7" s="98">
        <v>2016</v>
      </c>
      <c r="EH7" s="99"/>
      <c r="EI7" s="134">
        <v>2016</v>
      </c>
      <c r="EJ7" s="134"/>
    </row>
    <row r="8" spans="1:142" ht="40.5" customHeight="1" x14ac:dyDescent="0.25">
      <c r="A8" s="126"/>
      <c r="B8" s="126"/>
      <c r="C8" s="129"/>
      <c r="D8" s="131"/>
      <c r="E8" s="131"/>
      <c r="F8" s="131"/>
      <c r="G8" s="119"/>
      <c r="H8" s="119"/>
      <c r="I8" s="119"/>
      <c r="J8" s="105"/>
      <c r="K8" s="105"/>
      <c r="L8" s="105"/>
      <c r="M8" s="105"/>
      <c r="N8" s="105"/>
      <c r="O8" s="8" t="s">
        <v>151</v>
      </c>
      <c r="P8" s="8" t="s">
        <v>152</v>
      </c>
      <c r="Q8" s="8" t="s">
        <v>151</v>
      </c>
      <c r="R8" s="8" t="s">
        <v>152</v>
      </c>
      <c r="S8" s="9" t="s">
        <v>151</v>
      </c>
      <c r="T8" s="8" t="s">
        <v>152</v>
      </c>
      <c r="U8" s="8" t="s">
        <v>151</v>
      </c>
      <c r="V8" s="8" t="s">
        <v>152</v>
      </c>
      <c r="W8" s="8" t="s">
        <v>151</v>
      </c>
      <c r="X8" s="8" t="s">
        <v>152</v>
      </c>
      <c r="Y8" s="8" t="s">
        <v>151</v>
      </c>
      <c r="Z8" s="8" t="s">
        <v>152</v>
      </c>
      <c r="AA8" s="8" t="s">
        <v>151</v>
      </c>
      <c r="AB8" s="8" t="s">
        <v>152</v>
      </c>
      <c r="AC8" s="8" t="s">
        <v>151</v>
      </c>
      <c r="AD8" s="8" t="s">
        <v>152</v>
      </c>
      <c r="AE8" s="8" t="s">
        <v>151</v>
      </c>
      <c r="AF8" s="8" t="s">
        <v>152</v>
      </c>
      <c r="AG8" s="8" t="s">
        <v>151</v>
      </c>
      <c r="AH8" s="8" t="s">
        <v>152</v>
      </c>
      <c r="AI8" s="8" t="s">
        <v>151</v>
      </c>
      <c r="AJ8" s="8" t="s">
        <v>152</v>
      </c>
      <c r="AK8" s="8" t="s">
        <v>151</v>
      </c>
      <c r="AL8" s="8" t="s">
        <v>152</v>
      </c>
      <c r="AM8" s="8" t="s">
        <v>151</v>
      </c>
      <c r="AN8" s="8" t="s">
        <v>152</v>
      </c>
      <c r="AO8" s="8" t="s">
        <v>151</v>
      </c>
      <c r="AP8" s="8" t="s">
        <v>152</v>
      </c>
      <c r="AQ8" s="8" t="s">
        <v>151</v>
      </c>
      <c r="AR8" s="8" t="s">
        <v>152</v>
      </c>
      <c r="AS8" s="8" t="s">
        <v>151</v>
      </c>
      <c r="AT8" s="8" t="s">
        <v>152</v>
      </c>
      <c r="AU8" s="8" t="s">
        <v>151</v>
      </c>
      <c r="AV8" s="8" t="s">
        <v>152</v>
      </c>
      <c r="AW8" s="8" t="s">
        <v>151</v>
      </c>
      <c r="AX8" s="8" t="s">
        <v>152</v>
      </c>
      <c r="AY8" s="8" t="s">
        <v>151</v>
      </c>
      <c r="AZ8" s="8" t="s">
        <v>152</v>
      </c>
      <c r="BA8" s="8" t="s">
        <v>151</v>
      </c>
      <c r="BB8" s="8" t="s">
        <v>152</v>
      </c>
      <c r="BC8" s="8" t="s">
        <v>151</v>
      </c>
      <c r="BD8" s="8" t="s">
        <v>152</v>
      </c>
      <c r="BE8" s="8" t="s">
        <v>151</v>
      </c>
      <c r="BF8" s="8" t="s">
        <v>152</v>
      </c>
      <c r="BG8" s="8" t="s">
        <v>151</v>
      </c>
      <c r="BH8" s="8" t="s">
        <v>152</v>
      </c>
      <c r="BI8" s="8" t="s">
        <v>151</v>
      </c>
      <c r="BJ8" s="8" t="s">
        <v>152</v>
      </c>
      <c r="BK8" s="8" t="s">
        <v>151</v>
      </c>
      <c r="BL8" s="8" t="s">
        <v>152</v>
      </c>
      <c r="BM8" s="8" t="s">
        <v>153</v>
      </c>
      <c r="BN8" s="10" t="s">
        <v>152</v>
      </c>
      <c r="BO8" s="8" t="s">
        <v>151</v>
      </c>
      <c r="BP8" s="8" t="s">
        <v>152</v>
      </c>
      <c r="BQ8" s="8" t="s">
        <v>151</v>
      </c>
      <c r="BR8" s="8" t="s">
        <v>152</v>
      </c>
      <c r="BS8" s="8" t="s">
        <v>151</v>
      </c>
      <c r="BT8" s="8" t="s">
        <v>152</v>
      </c>
      <c r="BU8" s="8" t="s">
        <v>151</v>
      </c>
      <c r="BV8" s="8" t="s">
        <v>152</v>
      </c>
      <c r="BW8" s="8" t="s">
        <v>151</v>
      </c>
      <c r="BX8" s="8" t="s">
        <v>152</v>
      </c>
      <c r="BY8" s="8" t="s">
        <v>151</v>
      </c>
      <c r="BZ8" s="8" t="s">
        <v>152</v>
      </c>
      <c r="CA8" s="8" t="s">
        <v>151</v>
      </c>
      <c r="CB8" s="8" t="s">
        <v>152</v>
      </c>
      <c r="CC8" s="8" t="s">
        <v>151</v>
      </c>
      <c r="CD8" s="8" t="s">
        <v>152</v>
      </c>
      <c r="CE8" s="8" t="s">
        <v>153</v>
      </c>
      <c r="CF8" s="10" t="s">
        <v>152</v>
      </c>
      <c r="CG8" s="8" t="s">
        <v>151</v>
      </c>
      <c r="CH8" s="8" t="s">
        <v>152</v>
      </c>
      <c r="CI8" s="8" t="s">
        <v>151</v>
      </c>
      <c r="CJ8" s="8" t="s">
        <v>152</v>
      </c>
      <c r="CK8" s="8" t="s">
        <v>151</v>
      </c>
      <c r="CL8" s="8" t="s">
        <v>152</v>
      </c>
      <c r="CM8" s="8" t="s">
        <v>151</v>
      </c>
      <c r="CN8" s="8" t="s">
        <v>152</v>
      </c>
      <c r="CO8" s="8" t="s">
        <v>151</v>
      </c>
      <c r="CP8" s="8" t="s">
        <v>152</v>
      </c>
      <c r="CQ8" s="8" t="s">
        <v>151</v>
      </c>
      <c r="CR8" s="8" t="s">
        <v>152</v>
      </c>
      <c r="CS8" s="8" t="s">
        <v>151</v>
      </c>
      <c r="CT8" s="8" t="s">
        <v>152</v>
      </c>
      <c r="CU8" s="8" t="s">
        <v>151</v>
      </c>
      <c r="CV8" s="8" t="s">
        <v>152</v>
      </c>
      <c r="CW8" s="8" t="s">
        <v>151</v>
      </c>
      <c r="CX8" s="8" t="s">
        <v>152</v>
      </c>
      <c r="CY8" s="8" t="s">
        <v>151</v>
      </c>
      <c r="CZ8" s="8" t="s">
        <v>152</v>
      </c>
      <c r="DA8" s="8" t="s">
        <v>151</v>
      </c>
      <c r="DB8" s="8" t="s">
        <v>152</v>
      </c>
      <c r="DC8" s="8" t="s">
        <v>151</v>
      </c>
      <c r="DD8" s="8" t="s">
        <v>152</v>
      </c>
      <c r="DE8" s="8" t="s">
        <v>151</v>
      </c>
      <c r="DF8" s="8" t="s">
        <v>152</v>
      </c>
      <c r="DG8" s="8" t="s">
        <v>151</v>
      </c>
      <c r="DH8" s="8" t="s">
        <v>152</v>
      </c>
      <c r="DI8" s="8" t="s">
        <v>151</v>
      </c>
      <c r="DJ8" s="8" t="s">
        <v>152</v>
      </c>
      <c r="DK8" s="8" t="s">
        <v>151</v>
      </c>
      <c r="DL8" s="8" t="s">
        <v>152</v>
      </c>
      <c r="DM8" s="8" t="s">
        <v>151</v>
      </c>
      <c r="DN8" s="8" t="s">
        <v>152</v>
      </c>
      <c r="DO8" s="8" t="s">
        <v>151</v>
      </c>
      <c r="DP8" s="8" t="s">
        <v>152</v>
      </c>
      <c r="DQ8" s="8" t="s">
        <v>151</v>
      </c>
      <c r="DR8" s="8" t="s">
        <v>152</v>
      </c>
      <c r="DS8" s="8" t="s">
        <v>151</v>
      </c>
      <c r="DT8" s="8" t="s">
        <v>152</v>
      </c>
      <c r="DU8" s="8" t="s">
        <v>151</v>
      </c>
      <c r="DV8" s="8" t="s">
        <v>152</v>
      </c>
      <c r="DW8" s="8" t="s">
        <v>151</v>
      </c>
      <c r="DX8" s="8" t="s">
        <v>152</v>
      </c>
      <c r="DY8" s="8" t="s">
        <v>151</v>
      </c>
      <c r="DZ8" s="8" t="s">
        <v>152</v>
      </c>
      <c r="EA8" s="8" t="s">
        <v>151</v>
      </c>
      <c r="EB8" s="8" t="s">
        <v>152</v>
      </c>
      <c r="EC8" s="8" t="s">
        <v>151</v>
      </c>
      <c r="ED8" s="8" t="s">
        <v>152</v>
      </c>
      <c r="EE8" s="8" t="s">
        <v>151</v>
      </c>
      <c r="EF8" s="8" t="s">
        <v>152</v>
      </c>
      <c r="EG8" s="8" t="s">
        <v>151</v>
      </c>
      <c r="EH8" s="8" t="s">
        <v>152</v>
      </c>
      <c r="EI8" s="10" t="s">
        <v>151</v>
      </c>
      <c r="EJ8" s="10" t="s">
        <v>152</v>
      </c>
    </row>
    <row r="9" spans="1:142" x14ac:dyDescent="0.25">
      <c r="B9" s="11" t="s">
        <v>154</v>
      </c>
      <c r="C9" s="12" t="s">
        <v>155</v>
      </c>
      <c r="D9" s="13"/>
      <c r="E9" s="13"/>
      <c r="F9" s="13"/>
      <c r="G9" s="120"/>
      <c r="H9" s="120"/>
      <c r="I9" s="120"/>
      <c r="J9" s="106"/>
      <c r="K9" s="106"/>
      <c r="L9" s="106"/>
      <c r="M9" s="106"/>
      <c r="N9" s="106"/>
      <c r="O9" s="14"/>
      <c r="P9" s="15">
        <v>1.02</v>
      </c>
      <c r="Q9" s="15"/>
      <c r="R9" s="15">
        <v>1.2</v>
      </c>
      <c r="S9" s="16"/>
      <c r="T9" s="15">
        <v>1.2</v>
      </c>
      <c r="U9" s="14"/>
      <c r="V9" s="14">
        <v>1.02</v>
      </c>
      <c r="W9" s="14"/>
      <c r="X9" s="14">
        <v>1.02</v>
      </c>
      <c r="Y9" s="14"/>
      <c r="Z9" s="14">
        <v>1.2</v>
      </c>
      <c r="AA9" s="14"/>
      <c r="AB9" s="14">
        <v>1.01</v>
      </c>
      <c r="AC9" s="14"/>
      <c r="AD9" s="14">
        <v>1.01</v>
      </c>
      <c r="AE9" s="14"/>
      <c r="AF9" s="14">
        <v>1.01</v>
      </c>
      <c r="AG9" s="14"/>
      <c r="AH9" s="14">
        <v>1.01</v>
      </c>
      <c r="AI9" s="14"/>
      <c r="AJ9" s="14">
        <v>1.01</v>
      </c>
      <c r="AK9" s="14"/>
      <c r="AL9" s="14">
        <v>1.01</v>
      </c>
      <c r="AM9" s="14"/>
      <c r="AN9" s="14">
        <v>1.01</v>
      </c>
      <c r="AO9" s="8"/>
      <c r="AP9" s="14">
        <v>1.01</v>
      </c>
      <c r="AQ9" s="14"/>
      <c r="AR9" s="14">
        <v>1.01</v>
      </c>
      <c r="AS9" s="14"/>
      <c r="AT9" s="14">
        <v>1.01</v>
      </c>
      <c r="AU9" s="14"/>
      <c r="AV9" s="14">
        <v>1.01</v>
      </c>
      <c r="AW9" s="14"/>
      <c r="AX9" s="14">
        <v>1.01</v>
      </c>
      <c r="AY9" s="14"/>
      <c r="AZ9" s="14">
        <v>1.02</v>
      </c>
      <c r="BA9" s="14"/>
      <c r="BB9" s="14">
        <v>1</v>
      </c>
      <c r="BC9" s="14"/>
      <c r="BD9" s="14">
        <v>1</v>
      </c>
      <c r="BE9" s="14"/>
      <c r="BF9" s="14">
        <v>1</v>
      </c>
      <c r="BG9" s="14"/>
      <c r="BH9" s="14">
        <v>1</v>
      </c>
      <c r="BI9" s="14"/>
      <c r="BJ9" s="14">
        <v>1</v>
      </c>
      <c r="BK9" s="14"/>
      <c r="BL9" s="14">
        <v>1</v>
      </c>
      <c r="BM9" s="14"/>
      <c r="BN9" s="17">
        <v>1</v>
      </c>
      <c r="BO9" s="14"/>
      <c r="BP9" s="14">
        <v>1</v>
      </c>
      <c r="BQ9" s="14"/>
      <c r="BR9" s="14">
        <v>1</v>
      </c>
      <c r="BS9" s="14"/>
      <c r="BT9" s="14">
        <v>1</v>
      </c>
      <c r="BU9" s="14"/>
      <c r="BV9" s="17">
        <v>1</v>
      </c>
      <c r="BW9" s="14"/>
      <c r="BX9" s="14">
        <v>1</v>
      </c>
      <c r="BY9" s="14"/>
      <c r="BZ9" s="14">
        <v>1</v>
      </c>
      <c r="CA9" s="14"/>
      <c r="CB9" s="14">
        <v>1</v>
      </c>
      <c r="CC9" s="14"/>
      <c r="CD9" s="14">
        <v>1</v>
      </c>
      <c r="CE9" s="14"/>
      <c r="CF9" s="17">
        <v>1</v>
      </c>
      <c r="CG9" s="14"/>
      <c r="CH9" s="14">
        <v>1</v>
      </c>
      <c r="CI9" s="14"/>
      <c r="CJ9" s="14">
        <v>1</v>
      </c>
      <c r="CK9" s="14"/>
      <c r="CL9" s="14">
        <v>1.036</v>
      </c>
      <c r="CM9" s="14"/>
      <c r="CN9" s="14">
        <v>1</v>
      </c>
      <c r="CO9" s="14"/>
      <c r="CP9" s="14">
        <v>1</v>
      </c>
      <c r="CQ9" s="14"/>
      <c r="CR9" s="14">
        <v>1</v>
      </c>
      <c r="CS9" s="14"/>
      <c r="CT9" s="14">
        <v>1.036</v>
      </c>
      <c r="CU9" s="14"/>
      <c r="CV9" s="14">
        <v>1</v>
      </c>
      <c r="CW9" s="14"/>
      <c r="CX9" s="14">
        <v>1</v>
      </c>
      <c r="CY9" s="14"/>
      <c r="CZ9" s="14">
        <v>1</v>
      </c>
      <c r="DA9" s="14"/>
      <c r="DB9" s="14">
        <v>1</v>
      </c>
      <c r="DC9" s="14"/>
      <c r="DD9" s="14">
        <v>1</v>
      </c>
      <c r="DE9" s="14"/>
      <c r="DF9" s="17">
        <v>1</v>
      </c>
      <c r="DG9" s="14"/>
      <c r="DH9" s="14">
        <v>1.036</v>
      </c>
      <c r="DI9" s="14"/>
      <c r="DJ9" s="14">
        <v>1.01</v>
      </c>
      <c r="DK9" s="14"/>
      <c r="DL9" s="14">
        <v>1.036</v>
      </c>
      <c r="DM9" s="14"/>
      <c r="DN9" s="14">
        <v>1.036</v>
      </c>
      <c r="DO9" s="14"/>
      <c r="DP9" s="14">
        <v>1.036</v>
      </c>
      <c r="DQ9" s="14"/>
      <c r="DR9" s="14">
        <v>1</v>
      </c>
      <c r="DS9" s="14"/>
      <c r="DT9" s="14">
        <v>1.036</v>
      </c>
      <c r="DU9" s="14"/>
      <c r="DV9" s="14">
        <v>1.01</v>
      </c>
      <c r="DW9" s="14"/>
      <c r="DX9" s="14">
        <v>1.01</v>
      </c>
      <c r="DY9" s="14"/>
      <c r="DZ9" s="14">
        <v>1</v>
      </c>
      <c r="EA9" s="14"/>
      <c r="EB9" s="14">
        <v>1.1000000000000001</v>
      </c>
      <c r="EC9" s="14"/>
      <c r="ED9" s="14">
        <v>1.3</v>
      </c>
      <c r="EE9" s="14"/>
      <c r="EF9" s="14">
        <v>1.3</v>
      </c>
      <c r="EG9" s="14"/>
      <c r="EH9" s="17">
        <v>1.1000000000000001</v>
      </c>
      <c r="EI9" s="18"/>
      <c r="EJ9" s="18"/>
    </row>
    <row r="10" spans="1:142" x14ac:dyDescent="0.25">
      <c r="B10" s="11"/>
      <c r="C10" s="12" t="s">
        <v>156</v>
      </c>
      <c r="D10" s="19"/>
      <c r="E10" s="19"/>
      <c r="F10" s="19"/>
      <c r="G10" s="20"/>
      <c r="H10" s="20"/>
      <c r="I10" s="20"/>
      <c r="J10" s="20"/>
      <c r="K10" s="21"/>
      <c r="L10" s="21"/>
      <c r="M10" s="21"/>
      <c r="N10" s="22"/>
      <c r="O10" s="14"/>
      <c r="P10" s="23">
        <v>1</v>
      </c>
      <c r="Q10" s="23"/>
      <c r="R10" s="23">
        <v>1</v>
      </c>
      <c r="S10" s="24"/>
      <c r="T10" s="23">
        <v>1</v>
      </c>
      <c r="U10" s="14"/>
      <c r="V10" s="23">
        <v>1.1000000000000001</v>
      </c>
      <c r="W10" s="14"/>
      <c r="X10" s="23">
        <v>1.1000000000000001</v>
      </c>
      <c r="Y10" s="14"/>
      <c r="Z10" s="23">
        <v>1.2</v>
      </c>
      <c r="AA10" s="14"/>
      <c r="AB10" s="23">
        <v>1.01</v>
      </c>
      <c r="AC10" s="14"/>
      <c r="AD10" s="23">
        <v>1.01</v>
      </c>
      <c r="AE10" s="14"/>
      <c r="AF10" s="23">
        <v>1.01</v>
      </c>
      <c r="AG10" s="14"/>
      <c r="AH10" s="23">
        <v>1.01</v>
      </c>
      <c r="AI10" s="14"/>
      <c r="AJ10" s="23">
        <v>1.01</v>
      </c>
      <c r="AK10" s="14"/>
      <c r="AL10" s="23">
        <v>1.01</v>
      </c>
      <c r="AM10" s="14"/>
      <c r="AN10" s="23">
        <v>1.01</v>
      </c>
      <c r="AO10" s="8"/>
      <c r="AP10" s="23">
        <v>1.01</v>
      </c>
      <c r="AQ10" s="14"/>
      <c r="AR10" s="23">
        <v>1.01</v>
      </c>
      <c r="AS10" s="14"/>
      <c r="AT10" s="23">
        <v>1.01</v>
      </c>
      <c r="AU10" s="14"/>
      <c r="AV10" s="23">
        <v>1.01</v>
      </c>
      <c r="AW10" s="14"/>
      <c r="AX10" s="23">
        <v>1.01</v>
      </c>
      <c r="AY10" s="14"/>
      <c r="AZ10" s="23">
        <v>1.2</v>
      </c>
      <c r="BA10" s="14"/>
      <c r="BB10" s="23">
        <v>0.8</v>
      </c>
      <c r="BC10" s="14"/>
      <c r="BD10" s="23">
        <v>0.8</v>
      </c>
      <c r="BE10" s="14"/>
      <c r="BF10" s="23">
        <v>0.8</v>
      </c>
      <c r="BG10" s="14"/>
      <c r="BH10" s="23">
        <v>0.8</v>
      </c>
      <c r="BI10" s="14"/>
      <c r="BJ10" s="23">
        <v>0.9</v>
      </c>
      <c r="BK10" s="14"/>
      <c r="BL10" s="23">
        <v>0.9</v>
      </c>
      <c r="BM10" s="14"/>
      <c r="BN10" s="55">
        <v>0.9</v>
      </c>
      <c r="BO10" s="14"/>
      <c r="BP10" s="23">
        <v>0.9</v>
      </c>
      <c r="BQ10" s="14"/>
      <c r="BR10" s="23">
        <v>0.9</v>
      </c>
      <c r="BS10" s="14"/>
      <c r="BT10" s="23">
        <v>0.9</v>
      </c>
      <c r="BU10" s="14"/>
      <c r="BV10" s="55">
        <v>0.9</v>
      </c>
      <c r="BW10" s="14"/>
      <c r="BX10" s="23">
        <v>0.9</v>
      </c>
      <c r="BY10" s="14"/>
      <c r="BZ10" s="23">
        <v>0.9</v>
      </c>
      <c r="CA10" s="14"/>
      <c r="CB10" s="23">
        <v>0.9</v>
      </c>
      <c r="CC10" s="14"/>
      <c r="CD10" s="23">
        <v>0.9</v>
      </c>
      <c r="CE10" s="14"/>
      <c r="CF10" s="55">
        <v>0.9</v>
      </c>
      <c r="CG10" s="14"/>
      <c r="CH10" s="23">
        <v>1</v>
      </c>
      <c r="CI10" s="14"/>
      <c r="CJ10" s="23">
        <v>1</v>
      </c>
      <c r="CK10" s="14"/>
      <c r="CL10" s="23">
        <v>1</v>
      </c>
      <c r="CM10" s="14"/>
      <c r="CN10" s="23">
        <v>1</v>
      </c>
      <c r="CO10" s="14"/>
      <c r="CP10" s="23">
        <v>1</v>
      </c>
      <c r="CQ10" s="14"/>
      <c r="CR10" s="23">
        <v>1</v>
      </c>
      <c r="CS10" s="14"/>
      <c r="CT10" s="23">
        <v>1</v>
      </c>
      <c r="CU10" s="14"/>
      <c r="CV10" s="23">
        <v>1</v>
      </c>
      <c r="CW10" s="14"/>
      <c r="CX10" s="23">
        <v>1</v>
      </c>
      <c r="CY10" s="14"/>
      <c r="CZ10" s="23">
        <v>1</v>
      </c>
      <c r="DA10" s="14"/>
      <c r="DB10" s="23">
        <v>1</v>
      </c>
      <c r="DC10" s="14"/>
      <c r="DD10" s="23">
        <v>1</v>
      </c>
      <c r="DE10" s="14"/>
      <c r="DF10" s="55">
        <v>1</v>
      </c>
      <c r="DG10" s="14"/>
      <c r="DH10" s="23">
        <v>1.1000000000000001</v>
      </c>
      <c r="DI10" s="14"/>
      <c r="DJ10" s="23">
        <v>1.1000000000000001</v>
      </c>
      <c r="DK10" s="14"/>
      <c r="DL10" s="23">
        <v>1.1000000000000001</v>
      </c>
      <c r="DM10" s="14"/>
      <c r="DN10" s="23">
        <v>1.1000000000000001</v>
      </c>
      <c r="DO10" s="14"/>
      <c r="DP10" s="23">
        <v>1.1000000000000001</v>
      </c>
      <c r="DQ10" s="14"/>
      <c r="DR10" s="23">
        <v>1.1000000000000001</v>
      </c>
      <c r="DS10" s="14"/>
      <c r="DT10" s="23">
        <v>1.1000000000000001</v>
      </c>
      <c r="DU10" s="14"/>
      <c r="DV10" s="23">
        <v>1.1000000000000001</v>
      </c>
      <c r="DW10" s="14"/>
      <c r="DX10" s="23">
        <v>1.1000000000000001</v>
      </c>
      <c r="DY10" s="14"/>
      <c r="DZ10" s="23">
        <v>1.1000000000000001</v>
      </c>
      <c r="EA10" s="14"/>
      <c r="EB10" s="23">
        <v>1.5</v>
      </c>
      <c r="EC10" s="14"/>
      <c r="ED10" s="23">
        <v>1.5</v>
      </c>
      <c r="EE10" s="14"/>
      <c r="EF10" s="23">
        <v>1.5</v>
      </c>
      <c r="EG10" s="14"/>
      <c r="EH10" s="55">
        <v>1.5</v>
      </c>
      <c r="EI10" s="18"/>
      <c r="EJ10" s="18"/>
    </row>
    <row r="11" spans="1:142" x14ac:dyDescent="0.25">
      <c r="B11" s="11"/>
      <c r="C11" s="12" t="s">
        <v>157</v>
      </c>
      <c r="D11" s="19"/>
      <c r="E11" s="19"/>
      <c r="F11" s="56">
        <f>E14*95%</f>
        <v>9620.65</v>
      </c>
      <c r="G11" s="20"/>
      <c r="H11" s="20"/>
      <c r="I11" s="20"/>
      <c r="J11" s="20"/>
      <c r="K11" s="21"/>
      <c r="L11" s="21"/>
      <c r="M11" s="21"/>
      <c r="N11" s="22"/>
      <c r="O11" s="14"/>
      <c r="P11" s="23"/>
      <c r="Q11" s="23"/>
      <c r="R11" s="23"/>
      <c r="S11" s="24"/>
      <c r="T11" s="23"/>
      <c r="U11" s="14"/>
      <c r="V11" s="23"/>
      <c r="W11" s="14"/>
      <c r="X11" s="23"/>
      <c r="Y11" s="14"/>
      <c r="Z11" s="23"/>
      <c r="AA11" s="14"/>
      <c r="AB11" s="23"/>
      <c r="AC11" s="14"/>
      <c r="AD11" s="23"/>
      <c r="AE11" s="14"/>
      <c r="AF11" s="23"/>
      <c r="AG11" s="14"/>
      <c r="AH11" s="23"/>
      <c r="AI11" s="14"/>
      <c r="AJ11" s="23"/>
      <c r="AK11" s="14"/>
      <c r="AL11" s="23"/>
      <c r="AM11" s="14"/>
      <c r="AN11" s="23"/>
      <c r="AO11" s="8"/>
      <c r="AP11" s="23"/>
      <c r="AQ11" s="14"/>
      <c r="AR11" s="23"/>
      <c r="AS11" s="14"/>
      <c r="AT11" s="23"/>
      <c r="AU11" s="14"/>
      <c r="AV11" s="23"/>
      <c r="AW11" s="14"/>
      <c r="AX11" s="23"/>
      <c r="AY11" s="14"/>
      <c r="AZ11" s="23"/>
      <c r="BA11" s="14"/>
      <c r="BB11" s="23"/>
      <c r="BC11" s="14"/>
      <c r="BD11" s="23"/>
      <c r="BE11" s="14"/>
      <c r="BF11" s="23"/>
      <c r="BG11" s="14"/>
      <c r="BH11" s="23"/>
      <c r="BI11" s="14"/>
      <c r="BJ11" s="23"/>
      <c r="BK11" s="14"/>
      <c r="BL11" s="23">
        <v>0.8</v>
      </c>
      <c r="BM11" s="14"/>
      <c r="BN11" s="55"/>
      <c r="BO11" s="14"/>
      <c r="BP11" s="23">
        <v>0.8</v>
      </c>
      <c r="BQ11" s="14"/>
      <c r="BR11" s="23"/>
      <c r="BS11" s="14"/>
      <c r="BT11" s="23">
        <v>0.8</v>
      </c>
      <c r="BU11" s="14"/>
      <c r="BV11" s="55"/>
      <c r="BW11" s="14"/>
      <c r="BX11" s="23"/>
      <c r="BY11" s="14"/>
      <c r="BZ11" s="23"/>
      <c r="CA11" s="14"/>
      <c r="CB11" s="23">
        <v>1.1000000000000001</v>
      </c>
      <c r="CC11" s="14"/>
      <c r="CD11" s="23"/>
      <c r="CE11" s="14"/>
      <c r="CF11" s="55"/>
      <c r="CG11" s="14"/>
      <c r="CH11" s="23"/>
      <c r="CI11" s="14"/>
      <c r="CJ11" s="23">
        <v>1.1000000000000001</v>
      </c>
      <c r="CK11" s="14"/>
      <c r="CL11" s="23"/>
      <c r="CM11" s="14"/>
      <c r="CN11" s="23"/>
      <c r="CO11" s="14"/>
      <c r="CP11" s="23"/>
      <c r="CQ11" s="14"/>
      <c r="CR11" s="23"/>
      <c r="CS11" s="14"/>
      <c r="CT11" s="23"/>
      <c r="CU11" s="14"/>
      <c r="CV11" s="23"/>
      <c r="CW11" s="14"/>
      <c r="CX11" s="23"/>
      <c r="CY11" s="14"/>
      <c r="CZ11" s="23"/>
      <c r="DA11" s="14"/>
      <c r="DB11" s="23">
        <v>0.8</v>
      </c>
      <c r="DC11" s="14"/>
      <c r="DD11" s="23"/>
      <c r="DE11" s="14"/>
      <c r="DF11" s="55"/>
      <c r="DG11" s="14"/>
      <c r="DH11" s="23"/>
      <c r="DI11" s="14"/>
      <c r="DJ11" s="23"/>
      <c r="DK11" s="14"/>
      <c r="DL11" s="23"/>
      <c r="DM11" s="14"/>
      <c r="DN11" s="23"/>
      <c r="DO11" s="14"/>
      <c r="DP11" s="23"/>
      <c r="DQ11" s="14"/>
      <c r="DR11" s="23"/>
      <c r="DS11" s="14"/>
      <c r="DT11" s="23"/>
      <c r="DU11" s="14"/>
      <c r="DV11" s="23"/>
      <c r="DW11" s="14"/>
      <c r="DX11" s="23"/>
      <c r="DY11" s="14"/>
      <c r="DZ11" s="23"/>
      <c r="EA11" s="14"/>
      <c r="EB11" s="23"/>
      <c r="EC11" s="14"/>
      <c r="ED11" s="23"/>
      <c r="EE11" s="14"/>
      <c r="EF11" s="23"/>
      <c r="EG11" s="14"/>
      <c r="EH11" s="55"/>
      <c r="EI11" s="18"/>
      <c r="EJ11" s="18"/>
    </row>
    <row r="12" spans="1:142" x14ac:dyDescent="0.25">
      <c r="A12" s="67">
        <v>1</v>
      </c>
      <c r="B12" s="68"/>
      <c r="C12" s="69" t="s">
        <v>158</v>
      </c>
      <c r="D12" s="70"/>
      <c r="E12" s="70"/>
      <c r="F12" s="70"/>
      <c r="G12" s="71">
        <v>0.5</v>
      </c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2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3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  <c r="CA12" s="71"/>
      <c r="CB12" s="71"/>
      <c r="CC12" s="71"/>
      <c r="CD12" s="71"/>
      <c r="CE12" s="71"/>
      <c r="CF12" s="71"/>
      <c r="CG12" s="71"/>
      <c r="CH12" s="71"/>
      <c r="CI12" s="71"/>
      <c r="CJ12" s="71"/>
      <c r="CK12" s="71"/>
      <c r="CL12" s="71"/>
      <c r="CM12" s="71"/>
      <c r="CN12" s="71"/>
      <c r="CO12" s="71"/>
      <c r="CP12" s="71"/>
      <c r="CQ12" s="71"/>
      <c r="CR12" s="71"/>
      <c r="CS12" s="71"/>
      <c r="CT12" s="71"/>
      <c r="CU12" s="71"/>
      <c r="CV12" s="71"/>
      <c r="CW12" s="71"/>
      <c r="CX12" s="71"/>
      <c r="CY12" s="71"/>
      <c r="CZ12" s="71"/>
      <c r="DA12" s="71"/>
      <c r="DB12" s="71"/>
      <c r="DC12" s="71"/>
      <c r="DD12" s="71"/>
      <c r="DE12" s="71"/>
      <c r="DF12" s="71"/>
      <c r="DG12" s="71"/>
      <c r="DH12" s="71"/>
      <c r="DI12" s="71"/>
      <c r="DJ12" s="71"/>
      <c r="DK12" s="71"/>
      <c r="DL12" s="71"/>
      <c r="DM12" s="71"/>
      <c r="DN12" s="71"/>
      <c r="DO12" s="71"/>
      <c r="DP12" s="71"/>
      <c r="DQ12" s="71"/>
      <c r="DR12" s="71"/>
      <c r="DS12" s="71"/>
      <c r="DT12" s="71"/>
      <c r="DU12" s="71"/>
      <c r="DV12" s="71"/>
      <c r="DW12" s="71"/>
      <c r="DX12" s="71"/>
      <c r="DY12" s="71"/>
      <c r="DZ12" s="71"/>
      <c r="EA12" s="71"/>
      <c r="EB12" s="71"/>
      <c r="EC12" s="71"/>
      <c r="ED12" s="71"/>
      <c r="EE12" s="71"/>
      <c r="EF12" s="71"/>
      <c r="EG12" s="71"/>
      <c r="EH12" s="71"/>
      <c r="EI12" s="71"/>
      <c r="EJ12" s="71"/>
      <c r="EL12" s="45"/>
    </row>
    <row r="13" spans="1:142" x14ac:dyDescent="0.25">
      <c r="A13" s="67">
        <v>2</v>
      </c>
      <c r="B13" s="68"/>
      <c r="C13" s="69" t="s">
        <v>159</v>
      </c>
      <c r="D13" s="70"/>
      <c r="E13" s="70"/>
      <c r="F13" s="70"/>
      <c r="G13" s="71">
        <v>0.8</v>
      </c>
      <c r="H13" s="71"/>
      <c r="I13" s="71"/>
      <c r="J13" s="71"/>
      <c r="K13" s="71"/>
      <c r="L13" s="71"/>
      <c r="M13" s="71"/>
      <c r="N13" s="71"/>
      <c r="O13" s="71">
        <f t="shared" ref="O13:BZ13" si="0">SUM(O14:O19)</f>
        <v>0</v>
      </c>
      <c r="P13" s="71">
        <f t="shared" si="0"/>
        <v>0</v>
      </c>
      <c r="Q13" s="71">
        <f t="shared" si="0"/>
        <v>0</v>
      </c>
      <c r="R13" s="71">
        <f t="shared" si="0"/>
        <v>0</v>
      </c>
      <c r="S13" s="71">
        <f t="shared" si="0"/>
        <v>0</v>
      </c>
      <c r="T13" s="71">
        <f t="shared" si="0"/>
        <v>0</v>
      </c>
      <c r="U13" s="71">
        <f t="shared" si="0"/>
        <v>0</v>
      </c>
      <c r="V13" s="71">
        <f t="shared" si="0"/>
        <v>0</v>
      </c>
      <c r="W13" s="71">
        <f t="shared" si="0"/>
        <v>0</v>
      </c>
      <c r="X13" s="71">
        <f t="shared" si="0"/>
        <v>0</v>
      </c>
      <c r="Y13" s="71">
        <f t="shared" si="0"/>
        <v>797</v>
      </c>
      <c r="Z13" s="71">
        <f t="shared" si="0"/>
        <v>10799610.603600001</v>
      </c>
      <c r="AA13" s="71">
        <f t="shared" si="0"/>
        <v>0</v>
      </c>
      <c r="AB13" s="71">
        <f t="shared" si="0"/>
        <v>0</v>
      </c>
      <c r="AC13" s="71">
        <f t="shared" si="0"/>
        <v>0</v>
      </c>
      <c r="AD13" s="71">
        <f t="shared" si="0"/>
        <v>0</v>
      </c>
      <c r="AE13" s="71">
        <f t="shared" si="0"/>
        <v>0</v>
      </c>
      <c r="AF13" s="71">
        <f t="shared" si="0"/>
        <v>0</v>
      </c>
      <c r="AG13" s="71">
        <f t="shared" si="0"/>
        <v>0</v>
      </c>
      <c r="AH13" s="71">
        <f t="shared" si="0"/>
        <v>0</v>
      </c>
      <c r="AI13" s="71">
        <f t="shared" si="0"/>
        <v>0</v>
      </c>
      <c r="AJ13" s="71">
        <f t="shared" si="0"/>
        <v>0</v>
      </c>
      <c r="AK13" s="71">
        <f t="shared" si="0"/>
        <v>0</v>
      </c>
      <c r="AL13" s="71">
        <f t="shared" si="0"/>
        <v>0</v>
      </c>
      <c r="AM13" s="71">
        <f t="shared" si="0"/>
        <v>0</v>
      </c>
      <c r="AN13" s="71">
        <f t="shared" si="0"/>
        <v>0</v>
      </c>
      <c r="AO13" s="71">
        <v>0</v>
      </c>
      <c r="AP13" s="71">
        <f t="shared" si="0"/>
        <v>0</v>
      </c>
      <c r="AQ13" s="71">
        <f t="shared" si="0"/>
        <v>390</v>
      </c>
      <c r="AR13" s="71">
        <f t="shared" si="0"/>
        <v>4461418.3832399994</v>
      </c>
      <c r="AS13" s="71">
        <f t="shared" si="0"/>
        <v>463</v>
      </c>
      <c r="AT13" s="71">
        <f t="shared" si="0"/>
        <v>5286800.3297199989</v>
      </c>
      <c r="AU13" s="71">
        <f t="shared" si="0"/>
        <v>438</v>
      </c>
      <c r="AV13" s="71">
        <f t="shared" si="0"/>
        <v>4923531.7531399997</v>
      </c>
      <c r="AW13" s="71">
        <f t="shared" si="0"/>
        <v>360</v>
      </c>
      <c r="AX13" s="71">
        <f t="shared" si="0"/>
        <v>5005902.4142399998</v>
      </c>
      <c r="AY13" s="71">
        <f t="shared" si="0"/>
        <v>0</v>
      </c>
      <c r="AZ13" s="71">
        <f t="shared" si="0"/>
        <v>0</v>
      </c>
      <c r="BA13" s="71">
        <f t="shared" si="0"/>
        <v>0</v>
      </c>
      <c r="BB13" s="71">
        <f t="shared" si="0"/>
        <v>0</v>
      </c>
      <c r="BC13" s="71">
        <f t="shared" si="0"/>
        <v>0</v>
      </c>
      <c r="BD13" s="71">
        <f t="shared" si="0"/>
        <v>0</v>
      </c>
      <c r="BE13" s="71">
        <f t="shared" si="0"/>
        <v>0</v>
      </c>
      <c r="BF13" s="71">
        <f t="shared" si="0"/>
        <v>0</v>
      </c>
      <c r="BG13" s="71">
        <f t="shared" si="0"/>
        <v>0</v>
      </c>
      <c r="BH13" s="71">
        <f t="shared" si="0"/>
        <v>0</v>
      </c>
      <c r="BI13" s="71">
        <f t="shared" ref="BI13" si="1">SUM(BI14:BI19)</f>
        <v>25</v>
      </c>
      <c r="BJ13" s="71">
        <f t="shared" si="0"/>
        <v>220657.38391666667</v>
      </c>
      <c r="BK13" s="71">
        <f t="shared" si="0"/>
        <v>0</v>
      </c>
      <c r="BL13" s="71">
        <f t="shared" si="0"/>
        <v>0</v>
      </c>
      <c r="BM13" s="71">
        <f t="shared" si="0"/>
        <v>0</v>
      </c>
      <c r="BN13" s="71">
        <f t="shared" si="0"/>
        <v>0</v>
      </c>
      <c r="BO13" s="71">
        <f t="shared" si="0"/>
        <v>0</v>
      </c>
      <c r="BP13" s="71">
        <f t="shared" si="0"/>
        <v>0</v>
      </c>
      <c r="BQ13" s="71">
        <f t="shared" si="0"/>
        <v>0</v>
      </c>
      <c r="BR13" s="71">
        <f t="shared" si="0"/>
        <v>0</v>
      </c>
      <c r="BS13" s="71">
        <f t="shared" si="0"/>
        <v>0</v>
      </c>
      <c r="BT13" s="71">
        <f t="shared" si="0"/>
        <v>0</v>
      </c>
      <c r="BU13" s="71">
        <v>0</v>
      </c>
      <c r="BV13" s="71">
        <f t="shared" si="0"/>
        <v>0</v>
      </c>
      <c r="BW13" s="71">
        <f t="shared" si="0"/>
        <v>2</v>
      </c>
      <c r="BX13" s="71">
        <f t="shared" si="0"/>
        <v>16577.561000000002</v>
      </c>
      <c r="BY13" s="71">
        <f t="shared" si="0"/>
        <v>0</v>
      </c>
      <c r="BZ13" s="71">
        <f t="shared" si="0"/>
        <v>0</v>
      </c>
      <c r="CA13" s="71">
        <f t="shared" ref="CA13:EJ13" si="2">SUM(CA14:CA19)</f>
        <v>80</v>
      </c>
      <c r="CB13" s="71">
        <f t="shared" si="2"/>
        <v>1126823.0064000001</v>
      </c>
      <c r="CC13" s="71">
        <f t="shared" si="2"/>
        <v>0</v>
      </c>
      <c r="CD13" s="71">
        <f t="shared" si="2"/>
        <v>0</v>
      </c>
      <c r="CE13" s="71">
        <f t="shared" si="2"/>
        <v>0</v>
      </c>
      <c r="CF13" s="71">
        <f t="shared" si="2"/>
        <v>0</v>
      </c>
      <c r="CG13" s="71">
        <f t="shared" si="2"/>
        <v>0</v>
      </c>
      <c r="CH13" s="71">
        <f t="shared" si="2"/>
        <v>0</v>
      </c>
      <c r="CI13" s="71">
        <f t="shared" si="2"/>
        <v>0</v>
      </c>
      <c r="CJ13" s="71">
        <f t="shared" si="2"/>
        <v>0</v>
      </c>
      <c r="CK13" s="71">
        <f t="shared" si="2"/>
        <v>0</v>
      </c>
      <c r="CL13" s="71">
        <f t="shared" si="2"/>
        <v>0</v>
      </c>
      <c r="CM13" s="71">
        <f t="shared" si="2"/>
        <v>0</v>
      </c>
      <c r="CN13" s="71">
        <f t="shared" si="2"/>
        <v>0</v>
      </c>
      <c r="CO13" s="71">
        <f t="shared" si="2"/>
        <v>274</v>
      </c>
      <c r="CP13" s="71">
        <f t="shared" si="2"/>
        <v>3414809.2159999995</v>
      </c>
      <c r="CQ13" s="71">
        <f t="shared" si="2"/>
        <v>0</v>
      </c>
      <c r="CR13" s="71">
        <f t="shared" si="2"/>
        <v>0</v>
      </c>
      <c r="CS13" s="71">
        <f t="shared" si="2"/>
        <v>8</v>
      </c>
      <c r="CT13" s="71">
        <f t="shared" si="2"/>
        <v>92066.477775999985</v>
      </c>
      <c r="CU13" s="71">
        <f t="shared" si="2"/>
        <v>0</v>
      </c>
      <c r="CV13" s="71">
        <f t="shared" si="2"/>
        <v>0</v>
      </c>
      <c r="CW13" s="71">
        <f t="shared" si="2"/>
        <v>28</v>
      </c>
      <c r="CX13" s="71">
        <f t="shared" si="2"/>
        <v>321244.196</v>
      </c>
      <c r="CY13" s="71">
        <f t="shared" si="2"/>
        <v>57</v>
      </c>
      <c r="CZ13" s="71">
        <f t="shared" si="2"/>
        <v>621062.897</v>
      </c>
      <c r="DA13" s="71">
        <f t="shared" si="2"/>
        <v>990</v>
      </c>
      <c r="DB13" s="71">
        <f t="shared" si="2"/>
        <v>9851450.5088999979</v>
      </c>
      <c r="DC13" s="71">
        <f t="shared" si="2"/>
        <v>0</v>
      </c>
      <c r="DD13" s="71">
        <f t="shared" si="2"/>
        <v>0</v>
      </c>
      <c r="DE13" s="71">
        <f t="shared" si="2"/>
        <v>0</v>
      </c>
      <c r="DF13" s="71">
        <f t="shared" si="2"/>
        <v>0</v>
      </c>
      <c r="DG13" s="71">
        <f t="shared" si="2"/>
        <v>0</v>
      </c>
      <c r="DH13" s="71">
        <f t="shared" si="2"/>
        <v>0</v>
      </c>
      <c r="DI13" s="71">
        <v>0</v>
      </c>
      <c r="DJ13" s="71">
        <f t="shared" si="2"/>
        <v>0</v>
      </c>
      <c r="DK13" s="71">
        <f t="shared" si="2"/>
        <v>0</v>
      </c>
      <c r="DL13" s="71">
        <f t="shared" si="2"/>
        <v>0</v>
      </c>
      <c r="DM13" s="71">
        <f t="shared" si="2"/>
        <v>40</v>
      </c>
      <c r="DN13" s="71">
        <f t="shared" si="2"/>
        <v>479304.93811200006</v>
      </c>
      <c r="DO13" s="71">
        <f t="shared" si="2"/>
        <v>0</v>
      </c>
      <c r="DP13" s="71">
        <f t="shared" si="2"/>
        <v>0</v>
      </c>
      <c r="DQ13" s="71">
        <f t="shared" si="2"/>
        <v>0</v>
      </c>
      <c r="DR13" s="71">
        <f t="shared" si="2"/>
        <v>0</v>
      </c>
      <c r="DS13" s="71">
        <f t="shared" si="2"/>
        <v>10</v>
      </c>
      <c r="DT13" s="71">
        <f t="shared" si="2"/>
        <v>150690.56766400003</v>
      </c>
      <c r="DU13" s="71">
        <f t="shared" si="2"/>
        <v>58</v>
      </c>
      <c r="DV13" s="71">
        <f t="shared" si="2"/>
        <v>585533.6550700001</v>
      </c>
      <c r="DW13" s="71">
        <f t="shared" si="2"/>
        <v>0</v>
      </c>
      <c r="DX13" s="71">
        <f t="shared" si="2"/>
        <v>0</v>
      </c>
      <c r="DY13" s="71">
        <f t="shared" si="2"/>
        <v>0</v>
      </c>
      <c r="DZ13" s="71">
        <f t="shared" si="2"/>
        <v>0</v>
      </c>
      <c r="EA13" s="71">
        <v>0</v>
      </c>
      <c r="EB13" s="71">
        <f t="shared" ref="EB13" si="3">SUM(EB14:EB19)</f>
        <v>0</v>
      </c>
      <c r="EC13" s="71">
        <v>0</v>
      </c>
      <c r="ED13" s="71">
        <f t="shared" ref="ED13" si="4">SUM(ED14:ED19)</f>
        <v>0</v>
      </c>
      <c r="EE13" s="71">
        <f t="shared" si="2"/>
        <v>0</v>
      </c>
      <c r="EF13" s="71">
        <f t="shared" si="2"/>
        <v>0</v>
      </c>
      <c r="EG13" s="71">
        <f t="shared" si="2"/>
        <v>0</v>
      </c>
      <c r="EH13" s="71">
        <f t="shared" si="2"/>
        <v>0</v>
      </c>
      <c r="EI13" s="71">
        <f t="shared" si="2"/>
        <v>4020</v>
      </c>
      <c r="EJ13" s="71">
        <f t="shared" si="2"/>
        <v>47357483.891778655</v>
      </c>
      <c r="EL13" s="45"/>
    </row>
    <row r="14" spans="1:142" ht="42" customHeight="1" x14ac:dyDescent="0.25">
      <c r="B14" s="11">
        <v>1</v>
      </c>
      <c r="C14" s="25" t="s">
        <v>160</v>
      </c>
      <c r="D14" s="26">
        <v>10127</v>
      </c>
      <c r="E14" s="26">
        <v>10127</v>
      </c>
      <c r="F14" s="26">
        <v>9620</v>
      </c>
      <c r="G14" s="27">
        <v>0.83</v>
      </c>
      <c r="H14" s="28">
        <v>1</v>
      </c>
      <c r="I14" s="29"/>
      <c r="J14" s="26">
        <v>1.4</v>
      </c>
      <c r="K14" s="26">
        <v>1.68</v>
      </c>
      <c r="L14" s="26">
        <v>2.23</v>
      </c>
      <c r="M14" s="26">
        <v>2.39</v>
      </c>
      <c r="N14" s="30">
        <v>2.57</v>
      </c>
      <c r="O14" s="31"/>
      <c r="P14" s="32">
        <f>(O14/12*1*$D14*$G14*$H14*$J14*P$9)+(O14/12*5*$E14*$G14*$H14*$J14*P$10)+(O14/12*6*$F14*$G14*$H14*$J14*P$10)</f>
        <v>0</v>
      </c>
      <c r="Q14" s="31"/>
      <c r="R14" s="32">
        <f>(Q14/12*1*$D14*$G14*$H14*$J14*R$9)+(Q14/12*5*$E14*$G14*$H14*$J14*R$10)+(Q14/12*6*$F14*$G14*$H14*$J14*R$10)</f>
        <v>0</v>
      </c>
      <c r="S14" s="33"/>
      <c r="T14" s="32">
        <f>(S14/12*1*$D14*$G14*$H14*$J14*T$9)+(S14/12*5*$E14*$G14*$H14*$J14*T$10)+(S14/12*6*$F14*$G14*$H14*$J14*T$10)</f>
        <v>0</v>
      </c>
      <c r="U14" s="31"/>
      <c r="V14" s="32">
        <f>(U14/12*1*$D14*$G14*$H14*$J14*V$9)+(U14/12*5*$E14*$G14*$H14*$J14*V$10)+(U14/12*6*$F14*$G14*$H14*$J14*V$10)</f>
        <v>0</v>
      </c>
      <c r="W14" s="31"/>
      <c r="X14" s="32">
        <f>(W14/12*1*$D14*$G14*$H14*$J14*X$9)+(W14/12*5*$E14*$G14*$H14*$J14*X$10)+(W14/12*6*$F14*$G14*$H14*$J14*X$10)</f>
        <v>0</v>
      </c>
      <c r="Y14" s="31">
        <v>725</v>
      </c>
      <c r="Z14" s="32">
        <f>(Y14/12*1*$D14*$G14*$H14*$J14*Z$9)+(Y14/12*5*$E14*$G14*$H14*$J14*Z$10)+(Y14/12*6*$F14*$G14*$H14*$J14*Z$10)</f>
        <v>9981516.0899999999</v>
      </c>
      <c r="AA14" s="31"/>
      <c r="AB14" s="32">
        <f>(AA14/12*1*$D14*$G14*$H14*$K14*AB$9)+(AA14/12*5*$E14*$G14*$H14*$K14*AB$10)+(AA14/12*6*$F14*$G14*$H14*$K14*AB$10)</f>
        <v>0</v>
      </c>
      <c r="AC14" s="31"/>
      <c r="AD14" s="32">
        <f>(AC14/12*1*$D14*$G14*$H14*$J14*AD$9)+(AC14/12*5*$E14*$G14*$H14*$J14*AD$10)+(AC14/12*6*$F14*$G14*$H14*$J14*AD$10)</f>
        <v>0</v>
      </c>
      <c r="AE14" s="31"/>
      <c r="AF14" s="32">
        <f>(AE14/12*1*$D14*$G14*$H14*$K14*AF$9)+(AE14/12*5*$E14*$G14*$H14*$K14*AF$10)+(AE14/12*6*$F14*$G14*$H14*$K14*AF$10)</f>
        <v>0</v>
      </c>
      <c r="AG14" s="31"/>
      <c r="AH14" s="32">
        <f>(AG14/12*1*$D14*$G14*$H14*$K14*AH$9)+(AG14/12*5*$E14*$G14*$H14*$K14*AH$10)+(AG14/12*6*$F14*$G14*$H14*$K14*AH$10)</f>
        <v>0</v>
      </c>
      <c r="AI14" s="31"/>
      <c r="AJ14" s="32">
        <f>(AI14/12*1*$D14*$G14*$H14*$K14*AJ$9)+(AI14/12*5*$E14*$G14*$H14*$K14*AJ$10)+(AI14/12*6*$F14*$G14*$H14*$K14*AJ$10)</f>
        <v>0</v>
      </c>
      <c r="AK14" s="31"/>
      <c r="AL14" s="32">
        <f>(AK14/12*1*$D14*$G14*$H14*$K14*AL$9)+(AK14/12*5*$E14*$G14*$H14*$K14*AL$10)+(AK14/12*6*$F14*$G14*$H14*$K14*AL$10)</f>
        <v>0</v>
      </c>
      <c r="AM14" s="34"/>
      <c r="AN14" s="32">
        <f>(AM14/12*1*$D14*$G14*$H14*$K14*AN$9)+(AM14/12*5*$E14*$G14*$H14*$K14*AN$10)+(AM14/12*6*$F14*$G14*$H14*$K14*AN$10)</f>
        <v>0</v>
      </c>
      <c r="AO14" s="31"/>
      <c r="AP14" s="32">
        <f>(AO14/12*1*$D14*$G14*$H14*$K14*AP$9)+(AO14/12*5*$E14*$G14*$H14*$K14*AP$10)+(AO14/12*6*$F14*$G14*$H14*$K14*AP$10)</f>
        <v>0</v>
      </c>
      <c r="AQ14" s="31">
        <v>358</v>
      </c>
      <c r="AR14" s="32">
        <f>(AQ14/12*1*$D14*$G14*$H14*$J14*AR$9)+(AQ14/12*5*$E14*$G14*$H14*$J14*AR$10)+(AQ14/12*6*$F14*$G14*$H14*$J14*AR$10)</f>
        <v>4148409.8710599993</v>
      </c>
      <c r="AS14" s="31">
        <v>430</v>
      </c>
      <c r="AT14" s="32">
        <f>(AS14/12*1*$D14*$G14*$H14*$J14*AT$9)+(AS14/12*5*$E14*$G14*$H14*$J14*AT$10)+(AS14/12*6*$F14*$G14*$H14*$J14*AT$10)</f>
        <v>4982726.9400999993</v>
      </c>
      <c r="AU14" s="31">
        <v>374</v>
      </c>
      <c r="AV14" s="32">
        <f>(AU14/12*1*$D14*$G14*$H14*$J14*AV$9)+(AU14/12*5*$E14*$G14*$H14*$J14*AV$10)+(AU14/12*6*$F14*$G14*$H14*$J14*AV$10)</f>
        <v>4333813.6641799994</v>
      </c>
      <c r="AW14" s="31">
        <v>360</v>
      </c>
      <c r="AX14" s="32">
        <f>(AW14/12*1*$D14*$G14*$H14*$K14*AX$9)+(AW14/12*5*$E14*$G14*$H14*$K14*AX$10)+(AW14/12*6*$F14*$G14*$H14*$K14*AX$10)</f>
        <v>5005902.4142399998</v>
      </c>
      <c r="AY14" s="31"/>
      <c r="AZ14" s="32">
        <f>(AY14/12*1*$D14*$G14*$H14*$J14*AZ$9)+(AY14/12*5*$E14*$G14*$H14*$J14*AZ$10)+(AY14/12*6*$F14*$G14*$H14*$J14*AZ$10)</f>
        <v>0</v>
      </c>
      <c r="BA14" s="31"/>
      <c r="BB14" s="32">
        <f>(BA14/12*1*$D14*$G14*$H14*$J14*BB$9)+(BA14/12*5*$E14*$G14*$H14*$J14*BB$10)+(BA14/12*6*$F14*$G14*$H14*$J14*BB$10)</f>
        <v>0</v>
      </c>
      <c r="BC14" s="31"/>
      <c r="BD14" s="32">
        <f>(BC14/12*1*$D14*$G14*$H14*$J14*BD$9)+(BC14/12*5*$E14*$G14*$H14*$J14*BD$10)+(BC14/12*6*$F14*$G14*$H14*$J14*BD$10)</f>
        <v>0</v>
      </c>
      <c r="BE14" s="31"/>
      <c r="BF14" s="32">
        <f>(BE14/12*1*$D14*$G14*$H14*$J14*BF$9)+(BE14/12*5*$E14*$G14*$H14*$J14*BF$10)+(BE14/12*6*$F14*$G14*$H14*$J14*BF$10)</f>
        <v>0</v>
      </c>
      <c r="BG14" s="31"/>
      <c r="BH14" s="32">
        <f>(BG14/12*1*$D14*$G14*$H14*$J14*BH$9)+(BG14/12*5*$E14*$G14*$H14*$J14*BH$10)+(BG14/12*6*$F14*$G14*$H14*$J14*BH$10)</f>
        <v>0</v>
      </c>
      <c r="BI14" s="31">
        <v>1</v>
      </c>
      <c r="BJ14" s="32">
        <f>(BI14/12*1*$D14*$G14*$H14*$J14*BJ$9)+(BI14/12*5*$E14*$G14*$H14*$J14*BJ$10)+(BI14/12*6*$F14*$G14*$H14*$J14*BJ$10)</f>
        <v>10423.769416666666</v>
      </c>
      <c r="BK14" s="31"/>
      <c r="BL14" s="32">
        <f>(BK14/12*1*$D14*$G14*$H14*$J14*BL$9)+(BK14/12*4*$E14*$G14*$H14*$J14*BL$10)+(BK14/12*1*$E14*$G14*$H14*$J14*BL$11)+(BK14/12*6*$F14*$G14*$H14*$J14*BL$11)</f>
        <v>0</v>
      </c>
      <c r="BM14" s="31"/>
      <c r="BN14" s="32">
        <f>(BM14/12*1*$D14*$G14*$H14*$J14*BN$9)+(BM14/12*5*$E14*$G14*$H14*$J14*BN$10)+(BM14/12*6*$F14*$G14*$H14*$J14*BN$10)</f>
        <v>0</v>
      </c>
      <c r="BO14" s="31"/>
      <c r="BP14" s="32">
        <f>(BO14/12*1*$D14*$G14*$H14*$J14*BP$9)+(BO14/12*4*$E14*$G14*$H14*$J14*BP$10)+(BO14/12*1*$E14*$G14*$H14*$J14*BP$11)+(BO14/12*6*$F14*$G14*$H14*$J14*BP$11)</f>
        <v>0</v>
      </c>
      <c r="BQ14" s="31"/>
      <c r="BR14" s="32">
        <f>(BQ14/12*1*$D14*$G14*$H14*$J14*BR$9)+(BQ14/12*5*$E14*$G14*$H14*$J14*BR$10)+(BQ14/12*6*$F14*$G14*$H14*$J14*BR$10)</f>
        <v>0</v>
      </c>
      <c r="BS14" s="31"/>
      <c r="BT14" s="32">
        <f>(BS14/12*1*$D14*$G14*$H14*$J14*BT$9)+(BS14/12*4*$E14*$G14*$H14*$J14*BT$10)+(BS14/12*1*$E14*$G14*$H14*$J14*BT$11)+(BS14/12*6*$F14*$G14*$H14*$J14*BT$11)</f>
        <v>0</v>
      </c>
      <c r="BU14" s="31"/>
      <c r="BV14" s="32">
        <f>(BU14/12*1*$D14*$G14*$H14*$J14*BV$9)+(BU14/12*5*$E14*$G14*$H14*$J14*BV$10)+(BU14/12*6*$F14*$G14*$H14*$J14*BV$10)</f>
        <v>0</v>
      </c>
      <c r="BW14" s="31"/>
      <c r="BX14" s="32">
        <f>(BW14/12*1*$D14*$G14*$H14*$J14*BX$9)+(BW14/12*5*$E14*$G14*$H14*$J14*BX$10)+(BW14/12*6*$F14*$G14*$H14*$J14*BX$10)</f>
        <v>0</v>
      </c>
      <c r="BY14" s="31"/>
      <c r="BZ14" s="32">
        <f>(BY14/12*1*$D14*$G14*$H14*$J14*BZ$9)+(BY14/12*5*$E14*$G14*$H14*$J14*BZ$10)+(BY14/12*6*$F14*$G14*$H14*$J14*BZ$10)</f>
        <v>0</v>
      </c>
      <c r="CA14" s="31">
        <v>80</v>
      </c>
      <c r="CB14" s="32">
        <f>(CA14/12*1*$D14*$G14*$H14*$K14*CB$9)+(CA14/12*4*$E14*$G14*$H14*$K14*CB$10)+(CA14/12*1*$E14*$G14*$H14*$K14*CB$11)+(CA14/12*6*$F14*$G14*$H14*$K14*CB$11)</f>
        <v>1126823.0064000001</v>
      </c>
      <c r="CC14" s="31"/>
      <c r="CD14" s="32">
        <f>(CC14/12*1*$D14*$G14*$H14*$J14*CD$9)+(CC14/12*5*$E14*$G14*$H14*$J14*CD$10)+(CC14/12*6*$F14*$G14*$H14*$J14*CD$10)</f>
        <v>0</v>
      </c>
      <c r="CE14" s="31"/>
      <c r="CF14" s="32">
        <f>(CE14/12*1*$D14*$G14*$H14*$J14*CF$9)+(CE14/12*5*$E14*$G14*$H14*$J14*CF$10)+(CE14/12*6*$F14*$G14*$H14*$J14*CF$10)</f>
        <v>0</v>
      </c>
      <c r="CG14" s="31"/>
      <c r="CH14" s="32">
        <f>(CG14/12*1*$D14*$G14*$H14*$J14*CH$9)+(CG14/12*5*$E14*$G14*$H14*$J14*CH$10)+(CG14/12*6*$F14*$G14*$H14*$J14*CH$10)</f>
        <v>0</v>
      </c>
      <c r="CI14" s="31"/>
      <c r="CJ14" s="32">
        <f>(CI14/12*1*$D14*$G14*$H14*$K14*CJ$9)+(CI14/12*4*$E14*$G14*$H14*$K14*CJ$10)+(CI14/12*1*$E14*$G14*$H14*$K14*CJ$11)+(CI14/12*6*$F14*$G14*$H14*$K14*CJ$11)</f>
        <v>0</v>
      </c>
      <c r="CK14" s="31"/>
      <c r="CL14" s="32">
        <f>(CK14/12*1*$D14*$G14*$H14*$K14*CL$9)+(CK14/12*5*$E14*$G14*$H14*$K14*CL$10)+(CK14/12*6*$F14*$G14*$H14*$K14*CL$10)</f>
        <v>0</v>
      </c>
      <c r="CM14" s="31"/>
      <c r="CN14" s="32">
        <f>(CM14/12*1*$D14*$G14*$H14*$J14*CN$9)+(CM14/12*5*$E14*$G14*$H14*$J14*CN$10)+(CM14/12*6*$F14*$G14*$H14*$J14*CN$10)</f>
        <v>0</v>
      </c>
      <c r="CO14" s="31"/>
      <c r="CP14" s="32">
        <f>(CO14/12*1*$D14*$G14*$H14*$J14*CP$9)+(CO14/12*5*$E14*$G14*$H14*$J14*CP$10)+(CO14/12*6*$F14*$G14*$H14*$J14*CP$10)</f>
        <v>0</v>
      </c>
      <c r="CQ14" s="31"/>
      <c r="CR14" s="32">
        <f>(CQ14/12*1*$D14*$G14*$H14*$J14*CR$9)+(CQ14/12*5*$E14*$G14*$H14*$J14*CR$10)+(CQ14/12*6*$F14*$G14*$H14*$J14*CR$10)</f>
        <v>0</v>
      </c>
      <c r="CS14" s="31">
        <v>8</v>
      </c>
      <c r="CT14" s="32">
        <f t="shared" ref="CT14:CT19" si="5">(CS14/12*1*$D14*$G14*$H14*$J14*CT$9)+(CS14/12*5*$E14*$G14*$H14*$J14*CT$10)+(CS14/12*6*$F14*$G14*$H14*$J14*CT$10)</f>
        <v>92066.477775999985</v>
      </c>
      <c r="CU14" s="31"/>
      <c r="CV14" s="32">
        <f t="shared" ref="CV14:CV19" si="6">(CU14/12*1*$D14*$G14*$H14*$J14*CV$9)+(CU14/12*5*$E14*$G14*$H14*$J14*CV$10)+(CU14/12*6*$F14*$G14*$H14*$J14*CV$10)</f>
        <v>0</v>
      </c>
      <c r="CW14" s="31">
        <v>28</v>
      </c>
      <c r="CX14" s="32">
        <f>(CW14/12*1*$D14*$G14*$H14*$J14*CX$9)+(CW14/12*5*$E14*$G14*$H14*$J14*CX$10)+(CW14/12*6*$F14*$G14*$H14*$J14*CX$10)</f>
        <v>321244.196</v>
      </c>
      <c r="CY14" s="31">
        <v>43</v>
      </c>
      <c r="CZ14" s="32">
        <f>(CY14/12*1*$D14*$G14*$H14*$J14*CZ$9)+(CY14/12*5*$E14*$G14*$H14*$J14*CZ$10)+(CY14/12*6*$F14*$G14*$H14*$J14*CZ$10)</f>
        <v>493339.30099999998</v>
      </c>
      <c r="DA14" s="35">
        <v>891</v>
      </c>
      <c r="DB14" s="32">
        <f>(DA14/12*1*$D14*$G14*$H14*$J14*DB$9)+(DA14/12*4*$E14*$G14*$H14*$J14*DB$10)+(DA14/12*1*$E14*$G14*$H14*$J14*DB$11)+(DA14/12*6*$F14*$G14*$H14*$J14*DB$11)</f>
        <v>9051701.7590999976</v>
      </c>
      <c r="DC14" s="31"/>
      <c r="DD14" s="32">
        <f>(DC14/12*1*$D14*$G14*$H14*$J14*DD$9)+(DC14/12*5*$E14*$G14*$H14*$J14*DD$10)+(DC14/12*6*$F14*$G14*$H14*$J14*DD$10)</f>
        <v>0</v>
      </c>
      <c r="DE14" s="31"/>
      <c r="DF14" s="32">
        <f>(DE14/12*1*$D14*$G14*$H14*$K14*DF$9)+(DE14/12*5*$E14*$G14*$H14*$K14*DF$10)+(DE14/12*6*$F14*$G14*$H14*$K14*DF$10)</f>
        <v>0</v>
      </c>
      <c r="DG14" s="31"/>
      <c r="DH14" s="32">
        <f>(DG14/12*1*$D14*$G14*$H14*$K14*DH$9)+(DG14/12*5*$E14*$G14*$H14*$K14*DH$10)+(DG14/12*6*$F14*$G14*$H14*$K14*DH$10)</f>
        <v>0</v>
      </c>
      <c r="DI14" s="31"/>
      <c r="DJ14" s="32">
        <f>(DI14/12*1*$D14*$G14*$H14*$J14*DJ$9)+(DI14/12*5*$E14*$G14*$H14*$J14*DJ$10)+(DI14/12*6*$F14*$G14*$H14*$J14*DJ$10)</f>
        <v>0</v>
      </c>
      <c r="DK14" s="31"/>
      <c r="DL14" s="32">
        <v>0</v>
      </c>
      <c r="DM14" s="31"/>
      <c r="DN14" s="32">
        <f t="shared" ref="DN14:DN19" si="7">(DM14/12*1*$D14*$G14*$H14*$K14*DN$9)+(DM14/12*5*$E14*$G14*$H14*$K14*DN$10)+(DM14/12*6*$F14*$G14*$H14*$K14*DN$10)</f>
        <v>0</v>
      </c>
      <c r="DO14" s="31"/>
      <c r="DP14" s="32">
        <f t="shared" ref="DP14:DP19" si="8">(DO14/12*1*$D14*$G14*$H14*$K14*DP$9)+(DO14/12*5*$E14*$G14*$H14*$K14*DP$10)+(DO14/12*6*$F14*$G14*$H14*$K14*DP$10)</f>
        <v>0</v>
      </c>
      <c r="DQ14" s="31"/>
      <c r="DR14" s="32">
        <f>(DQ14/12*1*$D14*$G14*$H14*$K14*DR$9)+(DQ14/12*5*$E14*$G14*$H14*$K14*DR$10)+(DQ14/12*6*$F14*$G14*$H14*$K14*DR$10)</f>
        <v>0</v>
      </c>
      <c r="DS14" s="31">
        <v>10</v>
      </c>
      <c r="DT14" s="32">
        <f>(DS14/12*1*$D14*$G14*$H14*$K14*DT$9)+(DS14/12*5*$E14*$G14*$H14*$K14*DT$10)+(DS14/12*6*$F14*$G14*$H14*$K14*DT$10)</f>
        <v>150690.56766400003</v>
      </c>
      <c r="DU14" s="31"/>
      <c r="DV14" s="32">
        <f>(DU14/12*1*$D14*$G14*$H14*$J14*DV$9)+(DU14/12*5*$E14*$G14*$H14*$J14*DV$10)+(DU14/12*6*$F14*$G14*$H14*$J14*DV$10)</f>
        <v>0</v>
      </c>
      <c r="DW14" s="31"/>
      <c r="DX14" s="32">
        <f>(DW14/12*1*$D14*$G14*$H14*$J14*DX$9)+(DW14/12*5*$E14*$G14*$H14*$J14*DX$10)+(DW14/12*6*$F14*$G14*$H14*$J14*DX$10)</f>
        <v>0</v>
      </c>
      <c r="DY14" s="31"/>
      <c r="DZ14" s="32">
        <f>(DY14/12*1*$D14*$G14*$H14*$K14*DZ$9)+(DY14/12*5*$E14*$G14*$H14*$K14*DZ$10)+(DY14/12*6*$F14*$G14*$H14*$K14*DZ$10)</f>
        <v>0</v>
      </c>
      <c r="EA14" s="31"/>
      <c r="EB14" s="32">
        <f>(EA14/12*1*$D14*$G14*$H14*$K14*EB$9)+(EA14/12*5*$E14*$G14*$H14*$K14*EB$10)+(EA14/12*6*$F14*$G14*$H14*$K14*EB$10)</f>
        <v>0</v>
      </c>
      <c r="EC14" s="31"/>
      <c r="ED14" s="32">
        <f>(EC14/12*1*$D14*$G14*$H14*$K14*ED$9)+(EC14/12*5*$E14*$G14*$H14*$K14*ED$10)+(EC14/12*6*$F14*$G14*$H14*$K14*ED$10)</f>
        <v>0</v>
      </c>
      <c r="EE14" s="31"/>
      <c r="EF14" s="32">
        <f>(EE14/12*1*$D14*$G14*$H14*$L14*EF$9)+(EE14/12*5*$E14*$G14*$H14*$L14*EF$10)+(EE14/12*6*$F14*$G14*$H14*$L14*EF$10)</f>
        <v>0</v>
      </c>
      <c r="EG14" s="31"/>
      <c r="EH14" s="32">
        <f>(EG14/12*1*$D14*$G14*$H14*$M14*EH$9)+(EG14/12*5*$E14*$G14*$H14*$N14*EH$10)+(EG14/12*6*$F14*$G14*$H14*$N14*EH$10)</f>
        <v>0</v>
      </c>
      <c r="EI14" s="36">
        <f>SUM(S14,Y14,U14,O14,Q14,BW14,CS14,DI14,DW14,BY14,DU14,BI14,AY14,AQ14,AS14,AU14,BK14,CQ14,W14,EC14,DG14,CA14,EA14,CI14,DK14,DM14,DQ14,DO14,AE14,AG14,AI14,AK14,AA14,AM14,AO14,CK14,EE14,EG14,AW14,DY14,BO14,BA14,BC14,CU14,CW14,CY14,DA14,DC14,BQ14,BE14,BS14,BG14,BU14,CM14,CG14,CO14,AC14,CC14,DE14,,BM14,DS14,CE14)</f>
        <v>3308</v>
      </c>
      <c r="EJ14" s="36">
        <f>SUM(T14,Z14,V14,P14,R14,BX14,CT14,DJ14,DX14,BZ14,DV14,BJ14,AZ14,AR14,AT14,AV14,BL14,CR14,X14,ED14,DH14,CB14,EB14,CJ14,DL14,DN14,DR14,DP14,AF14,AH14,AJ14,AL14,AB14,AN14,AP14,CL14,EF14,EH14,AX14,DZ14,BP14,BB14,BD14,CV14,CX14,CZ14,DB14,DD14,BR14,BF14,BT14,BH14,BV14,CN14,CH14,CP14,AD14,CD14,DF14,,BN14,DT14,CF14)</f>
        <v>39698658.056936659</v>
      </c>
      <c r="EL14" s="45"/>
    </row>
    <row r="15" spans="1:142" ht="25.5" customHeight="1" x14ac:dyDescent="0.25">
      <c r="B15" s="11">
        <v>2</v>
      </c>
      <c r="C15" s="25" t="s">
        <v>161</v>
      </c>
      <c r="D15" s="26">
        <f>D14</f>
        <v>10127</v>
      </c>
      <c r="E15" s="26">
        <v>10127</v>
      </c>
      <c r="F15" s="26">
        <v>9620</v>
      </c>
      <c r="G15" s="27">
        <v>0.66</v>
      </c>
      <c r="H15" s="28">
        <v>1</v>
      </c>
      <c r="I15" s="29"/>
      <c r="J15" s="26">
        <v>1.4</v>
      </c>
      <c r="K15" s="26">
        <v>1.68</v>
      </c>
      <c r="L15" s="26">
        <v>2.23</v>
      </c>
      <c r="M15" s="26">
        <v>2.39</v>
      </c>
      <c r="N15" s="30">
        <v>2.57</v>
      </c>
      <c r="O15" s="31"/>
      <c r="P15" s="32">
        <f t="shared" ref="P15:P19" si="9">(O15/12*1*$D15*$G15*$H15*$J15*P$9)+(O15/12*5*$E15*$G15*$H15*$J15*P$10)+(O15/12*6*$F15*$G15*$H15*$J15*P$10)</f>
        <v>0</v>
      </c>
      <c r="Q15" s="31"/>
      <c r="R15" s="32">
        <f t="shared" ref="R15:R19" si="10">(Q15/12*1*$D15*$G15*$H15*$J15*R$9)+(Q15/12*5*$E15*$G15*$H15*$J15*R$10)+(Q15/12*6*$F15*$G15*$H15*$J15*R$10)</f>
        <v>0</v>
      </c>
      <c r="S15" s="33"/>
      <c r="T15" s="32">
        <f t="shared" ref="T15:T19" si="11">(S15/12*1*$D15*$G15*$H15*$J15*T$9)+(S15/12*5*$E15*$G15*$H15*$J15*T$10)+(S15/12*6*$F15*$G15*$H15*$J15*T$10)</f>
        <v>0</v>
      </c>
      <c r="U15" s="31"/>
      <c r="V15" s="32">
        <f t="shared" ref="V15:V19" si="12">(U15/12*1*$D15*$G15*$H15*$J15*V$9)+(U15/12*5*$E15*$G15*$H15*$J15*V$10)+(U15/12*6*$F15*$G15*$H15*$J15*V$10)</f>
        <v>0</v>
      </c>
      <c r="W15" s="31"/>
      <c r="X15" s="32">
        <f t="shared" ref="X15:X19" si="13">(W15/12*1*$D15*$G15*$H15*$J15*X$9)+(W15/12*5*$E15*$G15*$H15*$J15*X$10)+(W15/12*6*$F15*$G15*$H15*$J15*X$10)</f>
        <v>0</v>
      </c>
      <c r="Y15" s="31">
        <v>12</v>
      </c>
      <c r="Z15" s="32">
        <f t="shared" ref="Z15:Z19" si="14">(Y15/12*1*$D15*$G15*$H15*$J15*Z$9)+(Y15/12*5*$E15*$G15*$H15*$J15*Z$10)+(Y15/12*6*$F15*$G15*$H15*$J15*Z$10)</f>
        <v>131372.84159999999</v>
      </c>
      <c r="AA15" s="31"/>
      <c r="AB15" s="32">
        <f t="shared" ref="AB15:AB19" si="15">(AA15/12*1*$D15*$G15*$H15*$K15*AB$9)+(AA15/12*5*$E15*$G15*$H15*$K15*AB$10)+(AA15/12*6*$F15*$G15*$H15*$K15*AB$10)</f>
        <v>0</v>
      </c>
      <c r="AC15" s="31"/>
      <c r="AD15" s="32">
        <f t="shared" ref="AD15:AD19" si="16">(AC15/12*1*$D15*$G15*$H15*$J15*AD$9)+(AC15/12*5*$E15*$G15*$H15*$J15*AD$10)+(AC15/12*6*$F15*$G15*$H15*$J15*AD$10)</f>
        <v>0</v>
      </c>
      <c r="AE15" s="31"/>
      <c r="AF15" s="32">
        <f t="shared" ref="AF15:AF19" si="17">(AE15/12*1*$D15*$G15*$H15*$K15*AF$9)+(AE15/12*5*$E15*$G15*$H15*$K15*AF$10)+(AE15/12*6*$F15*$G15*$H15*$K15*AF$10)</f>
        <v>0</v>
      </c>
      <c r="AG15" s="31"/>
      <c r="AH15" s="32">
        <f t="shared" ref="AH15:AH19" si="18">(AG15/12*1*$D15*$G15*$H15*$K15*AH$9)+(AG15/12*5*$E15*$G15*$H15*$K15*AH$10)+(AG15/12*6*$F15*$G15*$H15*$K15*AH$10)</f>
        <v>0</v>
      </c>
      <c r="AI15" s="31"/>
      <c r="AJ15" s="32">
        <f t="shared" ref="AJ15:AJ19" si="19">(AI15/12*1*$D15*$G15*$H15*$K15*AJ$9)+(AI15/12*5*$E15*$G15*$H15*$K15*AJ$10)+(AI15/12*6*$F15*$G15*$H15*$K15*AJ$10)</f>
        <v>0</v>
      </c>
      <c r="AK15" s="31"/>
      <c r="AL15" s="32">
        <f t="shared" ref="AL15:AL19" si="20">(AK15/12*1*$D15*$G15*$H15*$K15*AL$9)+(AK15/12*5*$E15*$G15*$H15*$K15*AL$10)+(AK15/12*6*$F15*$G15*$H15*$K15*AL$10)</f>
        <v>0</v>
      </c>
      <c r="AM15" s="34"/>
      <c r="AN15" s="32">
        <f t="shared" ref="AN15:AN19" si="21">(AM15/12*1*$D15*$G15*$H15*$K15*AN$9)+(AM15/12*5*$E15*$G15*$H15*$K15*AN$10)+(AM15/12*6*$F15*$G15*$H15*$K15*AN$10)</f>
        <v>0</v>
      </c>
      <c r="AO15" s="31"/>
      <c r="AP15" s="32">
        <f t="shared" ref="AP15:AP19" si="22">(AO15/12*1*$D15*$G15*$H15*$K15*AP$9)+(AO15/12*5*$E15*$G15*$H15*$K15*AP$10)+(AO15/12*6*$F15*$G15*$H15*$K15*AP$10)</f>
        <v>0</v>
      </c>
      <c r="AQ15" s="31">
        <v>6</v>
      </c>
      <c r="AR15" s="32">
        <f t="shared" ref="AR15:AR19" si="23">(AQ15/12*1*$D15*$G15*$H15*$J15*AR$9)+(AQ15/12*5*$E15*$G15*$H15*$J15*AR$10)+(AQ15/12*6*$F15*$G15*$H15*$J15*AR$10)</f>
        <v>55286.07084</v>
      </c>
      <c r="AS15" s="31">
        <v>33</v>
      </c>
      <c r="AT15" s="32">
        <f t="shared" ref="AT15:AT19" si="24">(AS15/12*1*$D15*$G15*$H15*$J15*AT$9)+(AS15/12*5*$E15*$G15*$H15*$J15*AT$10)+(AS15/12*6*$F15*$G15*$H15*$J15*AT$10)</f>
        <v>304073.38961999997</v>
      </c>
      <c r="AU15" s="31">
        <v>64</v>
      </c>
      <c r="AV15" s="32">
        <f t="shared" ref="AV15:AV19" si="25">(AU15/12*1*$D15*$G15*$H15*$J15*AV$9)+(AU15/12*5*$E15*$G15*$H15*$J15*AV$10)+(AU15/12*6*$F15*$G15*$H15*$J15*AV$10)</f>
        <v>589718.08896000008</v>
      </c>
      <c r="AW15" s="31"/>
      <c r="AX15" s="32">
        <f t="shared" ref="AX15:AX19" si="26">(AW15/12*1*$D15*$G15*$H15*$K15*AX$9)+(AW15/12*5*$E15*$G15*$H15*$K15*AX$10)+(AW15/12*6*$F15*$G15*$H15*$K15*AX$10)</f>
        <v>0</v>
      </c>
      <c r="AY15" s="31"/>
      <c r="AZ15" s="32">
        <f t="shared" ref="AZ15:AZ19" si="27">(AY15/12*1*$D15*$G15*$H15*$J15*AZ$9)+(AY15/12*5*$E15*$G15*$H15*$J15*AZ$10)+(AY15/12*6*$F15*$G15*$H15*$J15*AZ$10)</f>
        <v>0</v>
      </c>
      <c r="BA15" s="31"/>
      <c r="BB15" s="32">
        <f t="shared" ref="BB15:BB19" si="28">(BA15/12*1*$D15*$G15*$H15*$J15*BB$9)+(BA15/12*5*$E15*$G15*$H15*$J15*BB$10)+(BA15/12*6*$F15*$G15*$H15*$J15*BB$10)</f>
        <v>0</v>
      </c>
      <c r="BC15" s="31"/>
      <c r="BD15" s="32">
        <f t="shared" ref="BD15:BD19" si="29">(BC15/12*1*$D15*$G15*$H15*$J15*BD$9)+(BC15/12*5*$E15*$G15*$H15*$J15*BD$10)+(BC15/12*6*$F15*$G15*$H15*$J15*BD$10)</f>
        <v>0</v>
      </c>
      <c r="BE15" s="31"/>
      <c r="BF15" s="32">
        <f t="shared" ref="BF15:BF19" si="30">(BE15/12*1*$D15*$G15*$H15*$J15*BF$9)+(BE15/12*5*$E15*$G15*$H15*$J15*BF$10)+(BE15/12*6*$F15*$G15*$H15*$J15*BF$10)</f>
        <v>0</v>
      </c>
      <c r="BG15" s="31"/>
      <c r="BH15" s="32">
        <f t="shared" ref="BH15:BH19" si="31">(BG15/12*1*$D15*$G15*$H15*$J15*BH$9)+(BG15/12*5*$E15*$G15*$H15*$J15*BH$10)+(BG15/12*6*$F15*$G15*$H15*$J15*BH$10)</f>
        <v>0</v>
      </c>
      <c r="BI15" s="31">
        <v>6</v>
      </c>
      <c r="BJ15" s="32">
        <f t="shared" ref="BJ15:BJ19" si="32">(BI15/12*1*$D15*$G15*$H15*$J15*BJ$9)+(BI15/12*5*$E15*$G15*$H15*$J15*BJ$10)+(BI15/12*6*$F15*$G15*$H15*$J15*BJ$10)</f>
        <v>49732.683000000005</v>
      </c>
      <c r="BK15" s="31"/>
      <c r="BL15" s="32">
        <f t="shared" ref="BL15:BL19" si="33">(BK15/12*1*$D15*$G15*$H15*$J15*BL$9)+(BK15/12*4*$E15*$G15*$H15*$J15*BL$10)+(BK15/12*1*$E15*$G15*$H15*$J15*BL$11)+(BK15/12*6*$F15*$G15*$H15*$J15*BL$11)</f>
        <v>0</v>
      </c>
      <c r="BM15" s="31"/>
      <c r="BN15" s="32">
        <f t="shared" ref="BN15:BN19" si="34">(BM15/12*1*$D15*$G15*$H15*$J15*BN$9)+(BM15/12*5*$E15*$G15*$H15*$J15*BN$10)+(BM15/12*6*$F15*$G15*$H15*$J15*BN$10)</f>
        <v>0</v>
      </c>
      <c r="BO15" s="31"/>
      <c r="BP15" s="32">
        <f t="shared" ref="BP15:BP19" si="35">(BO15/12*1*$D15*$G15*$H15*$J15*BP$9)+(BO15/12*4*$E15*$G15*$H15*$J15*BP$10)+(BO15/12*1*$E15*$G15*$H15*$J15*BP$11)+(BO15/12*6*$F15*$G15*$H15*$J15*BP$11)</f>
        <v>0</v>
      </c>
      <c r="BQ15" s="31"/>
      <c r="BR15" s="32">
        <f t="shared" ref="BR15:BR19" si="36">(BQ15/12*1*$D15*$G15*$H15*$J15*BR$9)+(BQ15/12*5*$E15*$G15*$H15*$J15*BR$10)+(BQ15/12*6*$F15*$G15*$H15*$J15*BR$10)</f>
        <v>0</v>
      </c>
      <c r="BS15" s="31"/>
      <c r="BT15" s="32">
        <f t="shared" ref="BT15:BT19" si="37">(BS15/12*1*$D15*$G15*$H15*$J15*BT$9)+(BS15/12*4*$E15*$G15*$H15*$J15*BT$10)+(BS15/12*1*$E15*$G15*$H15*$J15*BT$11)+(BS15/12*6*$F15*$G15*$H15*$J15*BT$11)</f>
        <v>0</v>
      </c>
      <c r="BU15" s="31"/>
      <c r="BV15" s="32">
        <f t="shared" ref="BV15:BV19" si="38">(BU15/12*1*$D15*$G15*$H15*$J15*BV$9)+(BU15/12*5*$E15*$G15*$H15*$J15*BV$10)+(BU15/12*6*$F15*$G15*$H15*$J15*BV$10)</f>
        <v>0</v>
      </c>
      <c r="BW15" s="31">
        <v>2</v>
      </c>
      <c r="BX15" s="32">
        <f t="shared" ref="BX15:BX19" si="39">(BW15/12*1*$D15*$G15*$H15*$J15*BX$9)+(BW15/12*5*$E15*$G15*$H15*$J15*BX$10)+(BW15/12*6*$F15*$G15*$H15*$J15*BX$10)</f>
        <v>16577.561000000002</v>
      </c>
      <c r="BY15" s="31"/>
      <c r="BZ15" s="32">
        <f t="shared" ref="BZ15:BZ19" si="40">(BY15/12*1*$D15*$G15*$H15*$J15*BZ$9)+(BY15/12*5*$E15*$G15*$H15*$J15*BZ$10)+(BY15/12*6*$F15*$G15*$H15*$J15*BZ$10)</f>
        <v>0</v>
      </c>
      <c r="CA15" s="31"/>
      <c r="CB15" s="32">
        <f t="shared" ref="CB15:CB19" si="41">(CA15/12*1*$D15*$G15*$H15*$K15*CB$9)+(CA15/12*4*$E15*$G15*$H15*$K15*CB$10)+(CA15/12*1*$E15*$G15*$H15*$K15*CB$11)+(CA15/12*6*$F15*$G15*$H15*$K15*CB$11)</f>
        <v>0</v>
      </c>
      <c r="CC15" s="31"/>
      <c r="CD15" s="32">
        <f t="shared" ref="CD15:CD19" si="42">(CC15/12*1*$D15*$G15*$H15*$J15*CD$9)+(CC15/12*5*$E15*$G15*$H15*$J15*CD$10)+(CC15/12*6*$F15*$G15*$H15*$J15*CD$10)</f>
        <v>0</v>
      </c>
      <c r="CE15" s="31"/>
      <c r="CF15" s="32">
        <f t="shared" ref="CF15:CF19" si="43">(CE15/12*1*$D15*$G15*$H15*$J15*CF$9)+(CE15/12*5*$E15*$G15*$H15*$J15*CF$10)+(CE15/12*6*$F15*$G15*$H15*$J15*CF$10)</f>
        <v>0</v>
      </c>
      <c r="CG15" s="31"/>
      <c r="CH15" s="32">
        <f t="shared" ref="CH15:CH19" si="44">(CG15/12*1*$D15*$G15*$H15*$J15*CH$9)+(CG15/12*5*$E15*$G15*$H15*$J15*CH$10)+(CG15/12*6*$F15*$G15*$H15*$J15*CH$10)</f>
        <v>0</v>
      </c>
      <c r="CI15" s="31"/>
      <c r="CJ15" s="32">
        <f t="shared" ref="CJ15:CJ19" si="45">(CI15/12*1*$D15*$G15*$H15*$K15*CJ$9)+(CI15/12*4*$E15*$G15*$H15*$K15*CJ$10)+(CI15/12*1*$E15*$G15*$H15*$K15*CJ$11)+(CI15/12*6*$F15*$G15*$H15*$K15*CJ$11)</f>
        <v>0</v>
      </c>
      <c r="CK15" s="31"/>
      <c r="CL15" s="32">
        <f t="shared" ref="CL15:CL19" si="46">(CK15/12*1*$D15*$G15*$H15*$K15*CL$9)+(CK15/12*5*$E15*$G15*$H15*$K15*CL$10)+(CK15/12*6*$F15*$G15*$H15*$K15*CL$10)</f>
        <v>0</v>
      </c>
      <c r="CM15" s="31"/>
      <c r="CN15" s="32">
        <f t="shared" ref="CN15:CN19" si="47">(CM15/12*1*$D15*$G15*$H15*$J15*CN$9)+(CM15/12*5*$E15*$G15*$H15*$J15*CN$10)+(CM15/12*6*$F15*$G15*$H15*$J15*CN$10)</f>
        <v>0</v>
      </c>
      <c r="CO15" s="31"/>
      <c r="CP15" s="32">
        <f t="shared" ref="CP15:CP19" si="48">(CO15/12*1*$D15*$G15*$H15*$J15*CP$9)+(CO15/12*5*$E15*$G15*$H15*$J15*CP$10)+(CO15/12*6*$F15*$G15*$H15*$J15*CP$10)</f>
        <v>0</v>
      </c>
      <c r="CQ15" s="31"/>
      <c r="CR15" s="32">
        <f t="shared" ref="CR15:CR19" si="49">(CQ15/12*1*$D15*$G15*$H15*$J15*CR$9)+(CQ15/12*5*$E15*$G15*$H15*$J15*CR$10)+(CQ15/12*6*$F15*$G15*$H15*$J15*CR$10)</f>
        <v>0</v>
      </c>
      <c r="CS15" s="31"/>
      <c r="CT15" s="32">
        <f t="shared" si="5"/>
        <v>0</v>
      </c>
      <c r="CU15" s="31"/>
      <c r="CV15" s="32">
        <f t="shared" si="6"/>
        <v>0</v>
      </c>
      <c r="CW15" s="31"/>
      <c r="CX15" s="32">
        <f t="shared" ref="CX15:CX19" si="50">(CW15/12*1*$D15*$G15*$H15*$J15*CX$9)+(CW15/12*5*$E15*$G15*$H15*$J15*CX$10)+(CW15/12*6*$F15*$G15*$H15*$J15*CX$10)</f>
        <v>0</v>
      </c>
      <c r="CY15" s="31">
        <v>14</v>
      </c>
      <c r="CZ15" s="32">
        <f t="shared" ref="CZ15:CZ19" si="51">(CY15/12*1*$D15*$G15*$H15*$J15*CZ$9)+(CY15/12*5*$E15*$G15*$H15*$J15*CZ$10)+(CY15/12*6*$F15*$G15*$H15*$J15*CZ$10)</f>
        <v>127723.59600000001</v>
      </c>
      <c r="DA15" s="35">
        <v>99</v>
      </c>
      <c r="DB15" s="32">
        <f t="shared" ref="DB15:DB19" si="52">(DA15/12*1*$D15*$G15*$H15*$J15*DB$9)+(DA15/12*4*$E15*$G15*$H15*$J15*DB$10)+(DA15/12*1*$E15*$G15*$H15*$J15*DB$11)+(DA15/12*6*$F15*$G15*$H15*$J15*DB$11)</f>
        <v>799748.74980000011</v>
      </c>
      <c r="DC15" s="31"/>
      <c r="DD15" s="32">
        <f t="shared" ref="DD15:DD19" si="53">(DC15/12*1*$D15*$G15*$H15*$J15*DD$9)+(DC15/12*5*$E15*$G15*$H15*$J15*DD$10)+(DC15/12*6*$F15*$G15*$H15*$J15*DD$10)</f>
        <v>0</v>
      </c>
      <c r="DE15" s="31"/>
      <c r="DF15" s="32">
        <f t="shared" ref="DF15:DF19" si="54">(DE15/12*1*$D15*$G15*$H15*$K15*DF$9)+(DE15/12*5*$E15*$G15*$H15*$K15*DF$10)+(DE15/12*6*$F15*$G15*$H15*$K15*DF$10)</f>
        <v>0</v>
      </c>
      <c r="DG15" s="31"/>
      <c r="DH15" s="32">
        <f t="shared" ref="DH15:DH19" si="55">(DG15/12*1*$D15*$G15*$H15*$K15*DH$9)+(DG15/12*5*$E15*$G15*$H15*$K15*DH$10)+(DG15/12*6*$F15*$G15*$H15*$K15*DH$10)</f>
        <v>0</v>
      </c>
      <c r="DI15" s="31"/>
      <c r="DJ15" s="32">
        <f t="shared" ref="DJ15:DJ19" si="56">(DI15/12*1*$D15*$G15*$H15*$J15*DJ$9)+(DI15/12*5*$E15*$G15*$H15*$J15*DJ$10)+(DI15/12*6*$F15*$G15*$H15*$J15*DJ$10)</f>
        <v>0</v>
      </c>
      <c r="DK15" s="31"/>
      <c r="DL15" s="32">
        <v>0</v>
      </c>
      <c r="DM15" s="31">
        <v>40</v>
      </c>
      <c r="DN15" s="32">
        <f t="shared" si="7"/>
        <v>479304.93811200006</v>
      </c>
      <c r="DO15" s="31"/>
      <c r="DP15" s="32">
        <f t="shared" si="8"/>
        <v>0</v>
      </c>
      <c r="DQ15" s="31"/>
      <c r="DR15" s="32">
        <f t="shared" ref="DR15:DR19" si="57">(DQ15/12*1*$D15*$G15*$H15*$K15*DR$9)+(DQ15/12*5*$E15*$G15*$H15*$K15*DR$10)+(DQ15/12*6*$F15*$G15*$H15*$K15*DR$10)</f>
        <v>0</v>
      </c>
      <c r="DS15" s="31"/>
      <c r="DT15" s="32">
        <f t="shared" ref="DT15:DT19" si="58">(DS15/12*1*$D15*$G15*$H15*$K15*DT$9)+(DS15/12*5*$E15*$G15*$H15*$K15*DT$10)+(DS15/12*6*$F15*$G15*$H15*$K15*DT$10)</f>
        <v>0</v>
      </c>
      <c r="DU15" s="31">
        <v>48</v>
      </c>
      <c r="DV15" s="32">
        <f t="shared" ref="DV15:DV19" si="59">(DU15/12*1*$D15*$G15*$H15*$J15*DV$9)+(DU15/12*5*$E15*$G15*$H15*$J15*DV$10)+(DU15/12*6*$F15*$G15*$H15*$J15*DV$10)</f>
        <v>478331.77392000007</v>
      </c>
      <c r="DW15" s="31"/>
      <c r="DX15" s="32">
        <f t="shared" ref="DX15:DX19" si="60">(DW15/12*1*$D15*$G15*$H15*$J15*DX$9)+(DW15/12*5*$E15*$G15*$H15*$J15*DX$10)+(DW15/12*6*$F15*$G15*$H15*$J15*DX$10)</f>
        <v>0</v>
      </c>
      <c r="DY15" s="31"/>
      <c r="DZ15" s="32">
        <f t="shared" ref="DZ15:DZ19" si="61">(DY15/12*1*$D15*$G15*$H15*$K15*DZ$9)+(DY15/12*5*$E15*$G15*$H15*$K15*DZ$10)+(DY15/12*6*$F15*$G15*$H15*$K15*DZ$10)</f>
        <v>0</v>
      </c>
      <c r="EA15" s="31"/>
      <c r="EB15" s="32">
        <f t="shared" ref="EB15:EB19" si="62">(EA15/12*1*$D15*$G15*$H15*$K15*EB$9)+(EA15/12*5*$E15*$G15*$H15*$K15*EB$10)+(EA15/12*6*$F15*$G15*$H15*$K15*EB$10)</f>
        <v>0</v>
      </c>
      <c r="EC15" s="31"/>
      <c r="ED15" s="32">
        <f t="shared" ref="ED15:ED19" si="63">(EC15/12*1*$D15*$G15*$H15*$K15*ED$9)+(EC15/12*5*$E15*$G15*$H15*$K15*ED$10)+(EC15/12*6*$F15*$G15*$H15*$K15*ED$10)</f>
        <v>0</v>
      </c>
      <c r="EE15" s="31"/>
      <c r="EF15" s="32">
        <f t="shared" ref="EF15:EF19" si="64">(EE15/12*1*$D15*$G15*$H15*$L15*EF$9)+(EE15/12*5*$E15*$G15*$H15*$L15*EF$10)+(EE15/12*6*$F15*$G15*$H15*$L15*EF$10)</f>
        <v>0</v>
      </c>
      <c r="EG15" s="31"/>
      <c r="EH15" s="32">
        <f t="shared" ref="EH15:EH19" si="65">(EG15/12*1*$D15*$G15*$H15*$M15*EH$9)+(EG15/12*5*$E15*$G15*$H15*$N15*EH$10)+(EG15/12*6*$F15*$G15*$H15*$N15*EH$10)</f>
        <v>0</v>
      </c>
      <c r="EI15" s="36">
        <f t="shared" ref="EI15:EJ19" si="66">SUM(S15,Y15,U15,O15,Q15,BW15,CS15,DI15,DW15,BY15,DU15,BI15,AY15,AQ15,AS15,AU15,BK15,CQ15,W15,EC15,DG15,CA15,EA15,CI15,DK15,DM15,DQ15,DO15,AE15,AG15,AI15,AK15,AA15,AM15,AO15,CK15,EE15,EG15,AW15,DY15,BO15,BA15,BC15,CU15,CW15,CY15,DA15,DC15,BQ15,BE15,BS15,BG15,BU15,CM15,CG15,CO15,AC15,CC15,DE15,,BM15,DS15,CE15)</f>
        <v>324</v>
      </c>
      <c r="EJ15" s="36">
        <f t="shared" si="66"/>
        <v>3031869.6928519998</v>
      </c>
      <c r="EL15" s="45"/>
    </row>
    <row r="16" spans="1:142" ht="30" x14ac:dyDescent="0.25">
      <c r="B16" s="11">
        <v>3</v>
      </c>
      <c r="C16" s="25" t="s">
        <v>162</v>
      </c>
      <c r="D16" s="26">
        <f t="shared" ref="D16:D79" si="67">D15</f>
        <v>10127</v>
      </c>
      <c r="E16" s="26">
        <v>10127</v>
      </c>
      <c r="F16" s="26">
        <v>9620</v>
      </c>
      <c r="G16" s="37">
        <v>0.71</v>
      </c>
      <c r="H16" s="38">
        <v>1</v>
      </c>
      <c r="I16" s="39"/>
      <c r="J16" s="26">
        <v>1.4</v>
      </c>
      <c r="K16" s="26">
        <v>1.68</v>
      </c>
      <c r="L16" s="26">
        <v>2.23</v>
      </c>
      <c r="M16" s="26">
        <v>2.39</v>
      </c>
      <c r="N16" s="30">
        <v>2.57</v>
      </c>
      <c r="O16" s="31"/>
      <c r="P16" s="32">
        <f t="shared" si="9"/>
        <v>0</v>
      </c>
      <c r="Q16" s="31"/>
      <c r="R16" s="32">
        <f t="shared" si="10"/>
        <v>0</v>
      </c>
      <c r="S16" s="33"/>
      <c r="T16" s="32">
        <f t="shared" si="11"/>
        <v>0</v>
      </c>
      <c r="U16" s="31"/>
      <c r="V16" s="32">
        <f t="shared" si="12"/>
        <v>0</v>
      </c>
      <c r="W16" s="31"/>
      <c r="X16" s="32">
        <f t="shared" si="13"/>
        <v>0</v>
      </c>
      <c r="Y16" s="31">
        <v>53</v>
      </c>
      <c r="Z16" s="32">
        <f t="shared" si="14"/>
        <v>624186.87239999999</v>
      </c>
      <c r="AA16" s="31"/>
      <c r="AB16" s="32">
        <f t="shared" si="15"/>
        <v>0</v>
      </c>
      <c r="AC16" s="31"/>
      <c r="AD16" s="32">
        <f t="shared" si="16"/>
        <v>0</v>
      </c>
      <c r="AE16" s="31"/>
      <c r="AF16" s="32">
        <f t="shared" si="17"/>
        <v>0</v>
      </c>
      <c r="AG16" s="31"/>
      <c r="AH16" s="32">
        <f t="shared" si="18"/>
        <v>0</v>
      </c>
      <c r="AI16" s="31"/>
      <c r="AJ16" s="32">
        <f t="shared" si="19"/>
        <v>0</v>
      </c>
      <c r="AK16" s="31"/>
      <c r="AL16" s="32">
        <f t="shared" si="20"/>
        <v>0</v>
      </c>
      <c r="AM16" s="34"/>
      <c r="AN16" s="32">
        <f t="shared" si="21"/>
        <v>0</v>
      </c>
      <c r="AO16" s="31"/>
      <c r="AP16" s="32">
        <f t="shared" si="22"/>
        <v>0</v>
      </c>
      <c r="AQ16" s="31">
        <v>26</v>
      </c>
      <c r="AR16" s="32">
        <f t="shared" si="23"/>
        <v>257722.44133999996</v>
      </c>
      <c r="AS16" s="31"/>
      <c r="AT16" s="32">
        <f t="shared" si="24"/>
        <v>0</v>
      </c>
      <c r="AU16" s="31"/>
      <c r="AV16" s="32">
        <f t="shared" si="25"/>
        <v>0</v>
      </c>
      <c r="AW16" s="31"/>
      <c r="AX16" s="32">
        <f t="shared" si="26"/>
        <v>0</v>
      </c>
      <c r="AY16" s="31"/>
      <c r="AZ16" s="32">
        <f t="shared" si="27"/>
        <v>0</v>
      </c>
      <c r="BA16" s="31"/>
      <c r="BB16" s="32">
        <f t="shared" si="28"/>
        <v>0</v>
      </c>
      <c r="BC16" s="31"/>
      <c r="BD16" s="32">
        <f t="shared" si="29"/>
        <v>0</v>
      </c>
      <c r="BE16" s="31"/>
      <c r="BF16" s="32">
        <f t="shared" si="30"/>
        <v>0</v>
      </c>
      <c r="BG16" s="31"/>
      <c r="BH16" s="32">
        <f t="shared" si="31"/>
        <v>0</v>
      </c>
      <c r="BI16" s="31">
        <v>18</v>
      </c>
      <c r="BJ16" s="32">
        <f t="shared" si="32"/>
        <v>160500.93150000001</v>
      </c>
      <c r="BK16" s="31"/>
      <c r="BL16" s="32">
        <f t="shared" si="33"/>
        <v>0</v>
      </c>
      <c r="BM16" s="31"/>
      <c r="BN16" s="32">
        <f t="shared" si="34"/>
        <v>0</v>
      </c>
      <c r="BO16" s="31"/>
      <c r="BP16" s="32">
        <f t="shared" si="35"/>
        <v>0</v>
      </c>
      <c r="BQ16" s="31"/>
      <c r="BR16" s="32">
        <f t="shared" si="36"/>
        <v>0</v>
      </c>
      <c r="BS16" s="31"/>
      <c r="BT16" s="32">
        <f t="shared" si="37"/>
        <v>0</v>
      </c>
      <c r="BU16" s="31"/>
      <c r="BV16" s="32">
        <f t="shared" si="38"/>
        <v>0</v>
      </c>
      <c r="BW16" s="31"/>
      <c r="BX16" s="32">
        <f t="shared" si="39"/>
        <v>0</v>
      </c>
      <c r="BY16" s="31"/>
      <c r="BZ16" s="32">
        <f t="shared" si="40"/>
        <v>0</v>
      </c>
      <c r="CA16" s="31"/>
      <c r="CB16" s="32">
        <f t="shared" si="41"/>
        <v>0</v>
      </c>
      <c r="CC16" s="31"/>
      <c r="CD16" s="32">
        <f t="shared" si="42"/>
        <v>0</v>
      </c>
      <c r="CE16" s="31"/>
      <c r="CF16" s="32">
        <f t="shared" si="43"/>
        <v>0</v>
      </c>
      <c r="CG16" s="31"/>
      <c r="CH16" s="32">
        <f t="shared" si="44"/>
        <v>0</v>
      </c>
      <c r="CI16" s="31"/>
      <c r="CJ16" s="32">
        <f t="shared" si="45"/>
        <v>0</v>
      </c>
      <c r="CK16" s="31"/>
      <c r="CL16" s="32">
        <f t="shared" si="46"/>
        <v>0</v>
      </c>
      <c r="CM16" s="31"/>
      <c r="CN16" s="32">
        <f t="shared" si="47"/>
        <v>0</v>
      </c>
      <c r="CO16" s="43">
        <v>124</v>
      </c>
      <c r="CP16" s="32">
        <f t="shared" si="48"/>
        <v>1216968.1159999999</v>
      </c>
      <c r="CQ16" s="31"/>
      <c r="CR16" s="32">
        <f t="shared" si="49"/>
        <v>0</v>
      </c>
      <c r="CS16" s="31"/>
      <c r="CT16" s="32">
        <f t="shared" si="5"/>
        <v>0</v>
      </c>
      <c r="CU16" s="31"/>
      <c r="CV16" s="32">
        <f t="shared" si="6"/>
        <v>0</v>
      </c>
      <c r="CW16" s="31"/>
      <c r="CX16" s="32">
        <f t="shared" si="50"/>
        <v>0</v>
      </c>
      <c r="CY16" s="31"/>
      <c r="CZ16" s="32">
        <f t="shared" si="51"/>
        <v>0</v>
      </c>
      <c r="DA16" s="31"/>
      <c r="DB16" s="32">
        <f t="shared" si="52"/>
        <v>0</v>
      </c>
      <c r="DC16" s="31"/>
      <c r="DD16" s="32">
        <f t="shared" si="53"/>
        <v>0</v>
      </c>
      <c r="DE16" s="31"/>
      <c r="DF16" s="32">
        <f t="shared" si="54"/>
        <v>0</v>
      </c>
      <c r="DG16" s="31"/>
      <c r="DH16" s="32">
        <f t="shared" si="55"/>
        <v>0</v>
      </c>
      <c r="DI16" s="31"/>
      <c r="DJ16" s="32">
        <f t="shared" si="56"/>
        <v>0</v>
      </c>
      <c r="DK16" s="31"/>
      <c r="DL16" s="32">
        <v>0</v>
      </c>
      <c r="DM16" s="31"/>
      <c r="DN16" s="32">
        <f t="shared" si="7"/>
        <v>0</v>
      </c>
      <c r="DO16" s="31"/>
      <c r="DP16" s="32">
        <f t="shared" si="8"/>
        <v>0</v>
      </c>
      <c r="DQ16" s="31"/>
      <c r="DR16" s="32">
        <f t="shared" si="57"/>
        <v>0</v>
      </c>
      <c r="DS16" s="31"/>
      <c r="DT16" s="32">
        <f t="shared" si="58"/>
        <v>0</v>
      </c>
      <c r="DU16" s="31">
        <v>10</v>
      </c>
      <c r="DV16" s="32">
        <f t="shared" si="59"/>
        <v>107201.88115</v>
      </c>
      <c r="DW16" s="31"/>
      <c r="DX16" s="32">
        <f t="shared" si="60"/>
        <v>0</v>
      </c>
      <c r="DY16" s="31"/>
      <c r="DZ16" s="32">
        <f t="shared" si="61"/>
        <v>0</v>
      </c>
      <c r="EA16" s="31"/>
      <c r="EB16" s="32">
        <f t="shared" si="62"/>
        <v>0</v>
      </c>
      <c r="EC16" s="31"/>
      <c r="ED16" s="32">
        <f t="shared" si="63"/>
        <v>0</v>
      </c>
      <c r="EE16" s="31"/>
      <c r="EF16" s="32">
        <f t="shared" si="64"/>
        <v>0</v>
      </c>
      <c r="EG16" s="31"/>
      <c r="EH16" s="32">
        <f t="shared" si="65"/>
        <v>0</v>
      </c>
      <c r="EI16" s="36">
        <f t="shared" si="66"/>
        <v>231</v>
      </c>
      <c r="EJ16" s="36">
        <f t="shared" si="66"/>
        <v>2366580.2423899998</v>
      </c>
      <c r="EL16" s="45"/>
    </row>
    <row r="17" spans="1:142" ht="30" x14ac:dyDescent="0.25">
      <c r="B17" s="11">
        <v>4</v>
      </c>
      <c r="C17" s="25" t="s">
        <v>163</v>
      </c>
      <c r="D17" s="26">
        <f t="shared" si="67"/>
        <v>10127</v>
      </c>
      <c r="E17" s="26">
        <v>10127</v>
      </c>
      <c r="F17" s="26">
        <v>9620</v>
      </c>
      <c r="G17" s="37">
        <v>1.06</v>
      </c>
      <c r="H17" s="38">
        <v>1</v>
      </c>
      <c r="I17" s="39"/>
      <c r="J17" s="26">
        <v>1.4</v>
      </c>
      <c r="K17" s="26">
        <v>1.68</v>
      </c>
      <c r="L17" s="26">
        <v>2.23</v>
      </c>
      <c r="M17" s="26">
        <v>2.39</v>
      </c>
      <c r="N17" s="30">
        <v>2.57</v>
      </c>
      <c r="O17" s="31"/>
      <c r="P17" s="32">
        <f t="shared" si="9"/>
        <v>0</v>
      </c>
      <c r="Q17" s="31"/>
      <c r="R17" s="32">
        <f t="shared" si="10"/>
        <v>0</v>
      </c>
      <c r="S17" s="33"/>
      <c r="T17" s="32">
        <f t="shared" si="11"/>
        <v>0</v>
      </c>
      <c r="U17" s="31"/>
      <c r="V17" s="32">
        <f t="shared" si="12"/>
        <v>0</v>
      </c>
      <c r="W17" s="31"/>
      <c r="X17" s="32">
        <f t="shared" si="13"/>
        <v>0</v>
      </c>
      <c r="Y17" s="31">
        <v>2</v>
      </c>
      <c r="Z17" s="32">
        <f t="shared" si="14"/>
        <v>35165.457599999994</v>
      </c>
      <c r="AA17" s="31"/>
      <c r="AB17" s="32">
        <f t="shared" si="15"/>
        <v>0</v>
      </c>
      <c r="AC17" s="31"/>
      <c r="AD17" s="32">
        <f t="shared" si="16"/>
        <v>0</v>
      </c>
      <c r="AE17" s="31"/>
      <c r="AF17" s="32">
        <f t="shared" si="17"/>
        <v>0</v>
      </c>
      <c r="AG17" s="31"/>
      <c r="AH17" s="32">
        <f t="shared" si="18"/>
        <v>0</v>
      </c>
      <c r="AI17" s="31"/>
      <c r="AJ17" s="32">
        <f t="shared" si="19"/>
        <v>0</v>
      </c>
      <c r="AK17" s="31"/>
      <c r="AL17" s="32">
        <f t="shared" si="20"/>
        <v>0</v>
      </c>
      <c r="AM17" s="34"/>
      <c r="AN17" s="32">
        <f t="shared" si="21"/>
        <v>0</v>
      </c>
      <c r="AO17" s="31"/>
      <c r="AP17" s="32">
        <f t="shared" si="22"/>
        <v>0</v>
      </c>
      <c r="AQ17" s="31"/>
      <c r="AR17" s="32">
        <f t="shared" si="23"/>
        <v>0</v>
      </c>
      <c r="AS17" s="31"/>
      <c r="AT17" s="32">
        <f t="shared" si="24"/>
        <v>0</v>
      </c>
      <c r="AU17" s="31"/>
      <c r="AV17" s="32">
        <f t="shared" si="25"/>
        <v>0</v>
      </c>
      <c r="AW17" s="31"/>
      <c r="AX17" s="32">
        <f t="shared" si="26"/>
        <v>0</v>
      </c>
      <c r="AY17" s="31"/>
      <c r="AZ17" s="32">
        <f t="shared" si="27"/>
        <v>0</v>
      </c>
      <c r="BA17" s="31"/>
      <c r="BB17" s="32">
        <f t="shared" si="28"/>
        <v>0</v>
      </c>
      <c r="BC17" s="31"/>
      <c r="BD17" s="32">
        <f t="shared" si="29"/>
        <v>0</v>
      </c>
      <c r="BE17" s="31"/>
      <c r="BF17" s="32">
        <f t="shared" si="30"/>
        <v>0</v>
      </c>
      <c r="BG17" s="31"/>
      <c r="BH17" s="32">
        <f t="shared" si="31"/>
        <v>0</v>
      </c>
      <c r="BI17" s="31"/>
      <c r="BJ17" s="32">
        <f t="shared" si="32"/>
        <v>0</v>
      </c>
      <c r="BK17" s="31"/>
      <c r="BL17" s="32">
        <f t="shared" si="33"/>
        <v>0</v>
      </c>
      <c r="BM17" s="31"/>
      <c r="BN17" s="32">
        <f t="shared" si="34"/>
        <v>0</v>
      </c>
      <c r="BO17" s="31"/>
      <c r="BP17" s="32">
        <f t="shared" si="35"/>
        <v>0</v>
      </c>
      <c r="BQ17" s="31"/>
      <c r="BR17" s="32">
        <f t="shared" si="36"/>
        <v>0</v>
      </c>
      <c r="BS17" s="31"/>
      <c r="BT17" s="32">
        <f t="shared" si="37"/>
        <v>0</v>
      </c>
      <c r="BU17" s="31"/>
      <c r="BV17" s="32">
        <f t="shared" si="38"/>
        <v>0</v>
      </c>
      <c r="BW17" s="31"/>
      <c r="BX17" s="32">
        <f t="shared" si="39"/>
        <v>0</v>
      </c>
      <c r="BY17" s="31"/>
      <c r="BZ17" s="32">
        <f t="shared" si="40"/>
        <v>0</v>
      </c>
      <c r="CA17" s="31"/>
      <c r="CB17" s="32">
        <f t="shared" si="41"/>
        <v>0</v>
      </c>
      <c r="CC17" s="31"/>
      <c r="CD17" s="32">
        <f t="shared" si="42"/>
        <v>0</v>
      </c>
      <c r="CE17" s="31"/>
      <c r="CF17" s="32">
        <f t="shared" si="43"/>
        <v>0</v>
      </c>
      <c r="CG17" s="31"/>
      <c r="CH17" s="32">
        <f t="shared" si="44"/>
        <v>0</v>
      </c>
      <c r="CI17" s="31"/>
      <c r="CJ17" s="32">
        <f t="shared" si="45"/>
        <v>0</v>
      </c>
      <c r="CK17" s="31"/>
      <c r="CL17" s="32">
        <f t="shared" si="46"/>
        <v>0</v>
      </c>
      <c r="CM17" s="31"/>
      <c r="CN17" s="32">
        <f t="shared" si="47"/>
        <v>0</v>
      </c>
      <c r="CO17" s="43">
        <v>150</v>
      </c>
      <c r="CP17" s="32">
        <f t="shared" si="48"/>
        <v>2197841.0999999996</v>
      </c>
      <c r="CQ17" s="31"/>
      <c r="CR17" s="32">
        <f t="shared" si="49"/>
        <v>0</v>
      </c>
      <c r="CS17" s="31"/>
      <c r="CT17" s="32">
        <f t="shared" si="5"/>
        <v>0</v>
      </c>
      <c r="CU17" s="31"/>
      <c r="CV17" s="32">
        <f t="shared" si="6"/>
        <v>0</v>
      </c>
      <c r="CW17" s="31"/>
      <c r="CX17" s="32">
        <f t="shared" si="50"/>
        <v>0</v>
      </c>
      <c r="CY17" s="31"/>
      <c r="CZ17" s="32">
        <f t="shared" si="51"/>
        <v>0</v>
      </c>
      <c r="DA17" s="31"/>
      <c r="DB17" s="32">
        <f t="shared" si="52"/>
        <v>0</v>
      </c>
      <c r="DC17" s="31"/>
      <c r="DD17" s="32">
        <f t="shared" si="53"/>
        <v>0</v>
      </c>
      <c r="DE17" s="31"/>
      <c r="DF17" s="32">
        <f t="shared" si="54"/>
        <v>0</v>
      </c>
      <c r="DG17" s="31"/>
      <c r="DH17" s="32">
        <f t="shared" si="55"/>
        <v>0</v>
      </c>
      <c r="DI17" s="31"/>
      <c r="DJ17" s="32">
        <f t="shared" si="56"/>
        <v>0</v>
      </c>
      <c r="DK17" s="31"/>
      <c r="DL17" s="32">
        <v>0</v>
      </c>
      <c r="DM17" s="31"/>
      <c r="DN17" s="32">
        <f t="shared" si="7"/>
        <v>0</v>
      </c>
      <c r="DO17" s="31"/>
      <c r="DP17" s="32">
        <f t="shared" si="8"/>
        <v>0</v>
      </c>
      <c r="DQ17" s="31"/>
      <c r="DR17" s="32">
        <f t="shared" si="57"/>
        <v>0</v>
      </c>
      <c r="DS17" s="31"/>
      <c r="DT17" s="32">
        <f t="shared" si="58"/>
        <v>0</v>
      </c>
      <c r="DU17" s="31"/>
      <c r="DV17" s="32">
        <f t="shared" si="59"/>
        <v>0</v>
      </c>
      <c r="DW17" s="31"/>
      <c r="DX17" s="32">
        <f t="shared" si="60"/>
        <v>0</v>
      </c>
      <c r="DY17" s="31"/>
      <c r="DZ17" s="32">
        <f t="shared" si="61"/>
        <v>0</v>
      </c>
      <c r="EA17" s="31"/>
      <c r="EB17" s="32">
        <f t="shared" si="62"/>
        <v>0</v>
      </c>
      <c r="EC17" s="31"/>
      <c r="ED17" s="32">
        <f t="shared" si="63"/>
        <v>0</v>
      </c>
      <c r="EE17" s="31"/>
      <c r="EF17" s="32">
        <f t="shared" si="64"/>
        <v>0</v>
      </c>
      <c r="EG17" s="31"/>
      <c r="EH17" s="32">
        <f t="shared" si="65"/>
        <v>0</v>
      </c>
      <c r="EI17" s="36">
        <f t="shared" si="66"/>
        <v>152</v>
      </c>
      <c r="EJ17" s="36">
        <f t="shared" si="66"/>
        <v>2233006.5575999995</v>
      </c>
      <c r="EL17" s="45"/>
    </row>
    <row r="18" spans="1:142" ht="30" x14ac:dyDescent="0.25">
      <c r="B18" s="11">
        <v>6</v>
      </c>
      <c r="C18" s="40" t="s">
        <v>164</v>
      </c>
      <c r="D18" s="26">
        <f t="shared" si="67"/>
        <v>10127</v>
      </c>
      <c r="E18" s="26">
        <v>10127</v>
      </c>
      <c r="F18" s="26">
        <v>9620</v>
      </c>
      <c r="G18" s="27">
        <v>0.33</v>
      </c>
      <c r="H18" s="38">
        <v>1</v>
      </c>
      <c r="I18" s="39"/>
      <c r="J18" s="26">
        <v>1.4</v>
      </c>
      <c r="K18" s="26">
        <v>1.68</v>
      </c>
      <c r="L18" s="26">
        <v>2.23</v>
      </c>
      <c r="M18" s="26">
        <v>2.39</v>
      </c>
      <c r="N18" s="30">
        <v>2.57</v>
      </c>
      <c r="O18" s="31"/>
      <c r="P18" s="32">
        <f t="shared" si="9"/>
        <v>0</v>
      </c>
      <c r="Q18" s="31"/>
      <c r="R18" s="32">
        <f t="shared" si="10"/>
        <v>0</v>
      </c>
      <c r="S18" s="33"/>
      <c r="T18" s="32">
        <f t="shared" si="11"/>
        <v>0</v>
      </c>
      <c r="U18" s="31"/>
      <c r="V18" s="32">
        <f t="shared" si="12"/>
        <v>0</v>
      </c>
      <c r="W18" s="31"/>
      <c r="X18" s="32">
        <f t="shared" si="13"/>
        <v>0</v>
      </c>
      <c r="Y18" s="31">
        <v>5</v>
      </c>
      <c r="Z18" s="32">
        <f t="shared" si="14"/>
        <v>27369.341999999997</v>
      </c>
      <c r="AA18" s="31"/>
      <c r="AB18" s="32">
        <f t="shared" si="15"/>
        <v>0</v>
      </c>
      <c r="AC18" s="31"/>
      <c r="AD18" s="32">
        <f t="shared" si="16"/>
        <v>0</v>
      </c>
      <c r="AE18" s="31"/>
      <c r="AF18" s="32">
        <f t="shared" si="17"/>
        <v>0</v>
      </c>
      <c r="AG18" s="31"/>
      <c r="AH18" s="32">
        <f t="shared" si="18"/>
        <v>0</v>
      </c>
      <c r="AI18" s="31"/>
      <c r="AJ18" s="32">
        <f t="shared" si="19"/>
        <v>0</v>
      </c>
      <c r="AK18" s="31"/>
      <c r="AL18" s="32">
        <f t="shared" si="20"/>
        <v>0</v>
      </c>
      <c r="AM18" s="34"/>
      <c r="AN18" s="32">
        <f t="shared" si="21"/>
        <v>0</v>
      </c>
      <c r="AO18" s="31"/>
      <c r="AP18" s="32">
        <f t="shared" si="22"/>
        <v>0</v>
      </c>
      <c r="AQ18" s="31"/>
      <c r="AR18" s="32">
        <f t="shared" si="23"/>
        <v>0</v>
      </c>
      <c r="AS18" s="31"/>
      <c r="AT18" s="32">
        <f t="shared" si="24"/>
        <v>0</v>
      </c>
      <c r="AU18" s="31"/>
      <c r="AV18" s="32">
        <f t="shared" si="25"/>
        <v>0</v>
      </c>
      <c r="AW18" s="31"/>
      <c r="AX18" s="32">
        <f t="shared" si="26"/>
        <v>0</v>
      </c>
      <c r="AY18" s="31"/>
      <c r="AZ18" s="32">
        <f t="shared" si="27"/>
        <v>0</v>
      </c>
      <c r="BA18" s="31"/>
      <c r="BB18" s="32">
        <f t="shared" si="28"/>
        <v>0</v>
      </c>
      <c r="BC18" s="31"/>
      <c r="BD18" s="32">
        <f t="shared" si="29"/>
        <v>0</v>
      </c>
      <c r="BE18" s="31"/>
      <c r="BF18" s="32">
        <f t="shared" si="30"/>
        <v>0</v>
      </c>
      <c r="BG18" s="31"/>
      <c r="BH18" s="32">
        <f t="shared" si="31"/>
        <v>0</v>
      </c>
      <c r="BI18" s="31"/>
      <c r="BJ18" s="32">
        <f t="shared" si="32"/>
        <v>0</v>
      </c>
      <c r="BK18" s="31"/>
      <c r="BL18" s="32">
        <f t="shared" si="33"/>
        <v>0</v>
      </c>
      <c r="BM18" s="31"/>
      <c r="BN18" s="32">
        <f t="shared" si="34"/>
        <v>0</v>
      </c>
      <c r="BO18" s="31"/>
      <c r="BP18" s="32">
        <f t="shared" si="35"/>
        <v>0</v>
      </c>
      <c r="BQ18" s="31"/>
      <c r="BR18" s="32">
        <f t="shared" si="36"/>
        <v>0</v>
      </c>
      <c r="BS18" s="31"/>
      <c r="BT18" s="32">
        <f t="shared" si="37"/>
        <v>0</v>
      </c>
      <c r="BU18" s="31"/>
      <c r="BV18" s="32">
        <f t="shared" si="38"/>
        <v>0</v>
      </c>
      <c r="BW18" s="31"/>
      <c r="BX18" s="32">
        <f t="shared" si="39"/>
        <v>0</v>
      </c>
      <c r="BY18" s="31"/>
      <c r="BZ18" s="32">
        <f t="shared" si="40"/>
        <v>0</v>
      </c>
      <c r="CA18" s="31"/>
      <c r="CB18" s="32">
        <f t="shared" si="41"/>
        <v>0</v>
      </c>
      <c r="CC18" s="31"/>
      <c r="CD18" s="32">
        <f t="shared" si="42"/>
        <v>0</v>
      </c>
      <c r="CE18" s="31"/>
      <c r="CF18" s="32">
        <f t="shared" si="43"/>
        <v>0</v>
      </c>
      <c r="CG18" s="31"/>
      <c r="CH18" s="32">
        <f t="shared" si="44"/>
        <v>0</v>
      </c>
      <c r="CI18" s="31"/>
      <c r="CJ18" s="32">
        <f t="shared" si="45"/>
        <v>0</v>
      </c>
      <c r="CK18" s="31"/>
      <c r="CL18" s="32">
        <f t="shared" si="46"/>
        <v>0</v>
      </c>
      <c r="CM18" s="31"/>
      <c r="CN18" s="32">
        <f t="shared" si="47"/>
        <v>0</v>
      </c>
      <c r="CO18" s="31"/>
      <c r="CP18" s="32">
        <f t="shared" si="48"/>
        <v>0</v>
      </c>
      <c r="CQ18" s="31"/>
      <c r="CR18" s="32">
        <f t="shared" si="49"/>
        <v>0</v>
      </c>
      <c r="CS18" s="31"/>
      <c r="CT18" s="32">
        <f t="shared" si="5"/>
        <v>0</v>
      </c>
      <c r="CU18" s="31"/>
      <c r="CV18" s="32">
        <f t="shared" si="6"/>
        <v>0</v>
      </c>
      <c r="CW18" s="31"/>
      <c r="CX18" s="32">
        <f t="shared" si="50"/>
        <v>0</v>
      </c>
      <c r="CY18" s="31"/>
      <c r="CZ18" s="32">
        <f t="shared" si="51"/>
        <v>0</v>
      </c>
      <c r="DA18" s="31"/>
      <c r="DB18" s="32">
        <f t="shared" si="52"/>
        <v>0</v>
      </c>
      <c r="DC18" s="31"/>
      <c r="DD18" s="32">
        <f t="shared" si="53"/>
        <v>0</v>
      </c>
      <c r="DE18" s="31"/>
      <c r="DF18" s="32">
        <f t="shared" si="54"/>
        <v>0</v>
      </c>
      <c r="DG18" s="31"/>
      <c r="DH18" s="32">
        <f t="shared" si="55"/>
        <v>0</v>
      </c>
      <c r="DI18" s="31"/>
      <c r="DJ18" s="32">
        <f t="shared" si="56"/>
        <v>0</v>
      </c>
      <c r="DK18" s="31"/>
      <c r="DL18" s="32">
        <v>0</v>
      </c>
      <c r="DM18" s="31"/>
      <c r="DN18" s="32">
        <f t="shared" si="7"/>
        <v>0</v>
      </c>
      <c r="DO18" s="31"/>
      <c r="DP18" s="32">
        <f t="shared" si="8"/>
        <v>0</v>
      </c>
      <c r="DQ18" s="31"/>
      <c r="DR18" s="32">
        <f t="shared" si="57"/>
        <v>0</v>
      </c>
      <c r="DS18" s="31"/>
      <c r="DT18" s="32">
        <f t="shared" si="58"/>
        <v>0</v>
      </c>
      <c r="DU18" s="31"/>
      <c r="DV18" s="32">
        <f t="shared" si="59"/>
        <v>0</v>
      </c>
      <c r="DW18" s="31"/>
      <c r="DX18" s="32">
        <f t="shared" si="60"/>
        <v>0</v>
      </c>
      <c r="DY18" s="31"/>
      <c r="DZ18" s="32">
        <f t="shared" si="61"/>
        <v>0</v>
      </c>
      <c r="EA18" s="31"/>
      <c r="EB18" s="32">
        <f t="shared" si="62"/>
        <v>0</v>
      </c>
      <c r="EC18" s="31"/>
      <c r="ED18" s="32">
        <f t="shared" si="63"/>
        <v>0</v>
      </c>
      <c r="EE18" s="31"/>
      <c r="EF18" s="32">
        <f t="shared" si="64"/>
        <v>0</v>
      </c>
      <c r="EG18" s="31"/>
      <c r="EH18" s="32">
        <f t="shared" si="65"/>
        <v>0</v>
      </c>
      <c r="EI18" s="36">
        <f t="shared" si="66"/>
        <v>5</v>
      </c>
      <c r="EJ18" s="36">
        <f t="shared" si="66"/>
        <v>27369.341999999997</v>
      </c>
      <c r="EL18" s="45"/>
    </row>
    <row r="19" spans="1:142" x14ac:dyDescent="0.25">
      <c r="B19" s="11">
        <v>7</v>
      </c>
      <c r="C19" s="25" t="s">
        <v>165</v>
      </c>
      <c r="D19" s="26">
        <f t="shared" si="67"/>
        <v>10127</v>
      </c>
      <c r="E19" s="26">
        <v>10127</v>
      </c>
      <c r="F19" s="26">
        <v>9620</v>
      </c>
      <c r="G19" s="26">
        <v>1.04</v>
      </c>
      <c r="H19" s="28">
        <v>1</v>
      </c>
      <c r="I19" s="29"/>
      <c r="J19" s="26">
        <v>1.4</v>
      </c>
      <c r="K19" s="26">
        <v>1.68</v>
      </c>
      <c r="L19" s="26">
        <v>2.23</v>
      </c>
      <c r="M19" s="26">
        <v>2.39</v>
      </c>
      <c r="N19" s="30">
        <v>2.57</v>
      </c>
      <c r="O19" s="31"/>
      <c r="P19" s="32">
        <f t="shared" si="9"/>
        <v>0</v>
      </c>
      <c r="Q19" s="31"/>
      <c r="R19" s="32">
        <f t="shared" si="10"/>
        <v>0</v>
      </c>
      <c r="S19" s="33"/>
      <c r="T19" s="32">
        <f t="shared" si="11"/>
        <v>0</v>
      </c>
      <c r="U19" s="31"/>
      <c r="V19" s="32">
        <f t="shared" si="12"/>
        <v>0</v>
      </c>
      <c r="W19" s="31"/>
      <c r="X19" s="32">
        <f t="shared" si="13"/>
        <v>0</v>
      </c>
      <c r="Y19" s="31"/>
      <c r="Z19" s="32">
        <f t="shared" si="14"/>
        <v>0</v>
      </c>
      <c r="AA19" s="31"/>
      <c r="AB19" s="32">
        <f t="shared" si="15"/>
        <v>0</v>
      </c>
      <c r="AC19" s="31"/>
      <c r="AD19" s="32">
        <f t="shared" si="16"/>
        <v>0</v>
      </c>
      <c r="AE19" s="31"/>
      <c r="AF19" s="32">
        <f t="shared" si="17"/>
        <v>0</v>
      </c>
      <c r="AG19" s="31"/>
      <c r="AH19" s="32">
        <f t="shared" si="18"/>
        <v>0</v>
      </c>
      <c r="AI19" s="31"/>
      <c r="AJ19" s="32">
        <f t="shared" si="19"/>
        <v>0</v>
      </c>
      <c r="AK19" s="31"/>
      <c r="AL19" s="32">
        <f t="shared" si="20"/>
        <v>0</v>
      </c>
      <c r="AM19" s="34"/>
      <c r="AN19" s="32">
        <f t="shared" si="21"/>
        <v>0</v>
      </c>
      <c r="AO19" s="31"/>
      <c r="AP19" s="32">
        <f t="shared" si="22"/>
        <v>0</v>
      </c>
      <c r="AQ19" s="31"/>
      <c r="AR19" s="32">
        <f t="shared" si="23"/>
        <v>0</v>
      </c>
      <c r="AS19" s="31"/>
      <c r="AT19" s="32">
        <f t="shared" si="24"/>
        <v>0</v>
      </c>
      <c r="AU19" s="31"/>
      <c r="AV19" s="32">
        <f t="shared" si="25"/>
        <v>0</v>
      </c>
      <c r="AW19" s="31"/>
      <c r="AX19" s="32">
        <f t="shared" si="26"/>
        <v>0</v>
      </c>
      <c r="AY19" s="31"/>
      <c r="AZ19" s="32">
        <f t="shared" si="27"/>
        <v>0</v>
      </c>
      <c r="BA19" s="31"/>
      <c r="BB19" s="32">
        <f t="shared" si="28"/>
        <v>0</v>
      </c>
      <c r="BC19" s="31"/>
      <c r="BD19" s="32">
        <f t="shared" si="29"/>
        <v>0</v>
      </c>
      <c r="BE19" s="31"/>
      <c r="BF19" s="32">
        <f t="shared" si="30"/>
        <v>0</v>
      </c>
      <c r="BG19" s="31"/>
      <c r="BH19" s="32">
        <f t="shared" si="31"/>
        <v>0</v>
      </c>
      <c r="BI19" s="31"/>
      <c r="BJ19" s="32">
        <f t="shared" si="32"/>
        <v>0</v>
      </c>
      <c r="BK19" s="31"/>
      <c r="BL19" s="32">
        <f t="shared" si="33"/>
        <v>0</v>
      </c>
      <c r="BM19" s="31"/>
      <c r="BN19" s="32">
        <f t="shared" si="34"/>
        <v>0</v>
      </c>
      <c r="BO19" s="31"/>
      <c r="BP19" s="32">
        <f t="shared" si="35"/>
        <v>0</v>
      </c>
      <c r="BQ19" s="31"/>
      <c r="BR19" s="32">
        <f t="shared" si="36"/>
        <v>0</v>
      </c>
      <c r="BS19" s="31"/>
      <c r="BT19" s="32">
        <f t="shared" si="37"/>
        <v>0</v>
      </c>
      <c r="BU19" s="31"/>
      <c r="BV19" s="32">
        <f t="shared" si="38"/>
        <v>0</v>
      </c>
      <c r="BW19" s="31"/>
      <c r="BX19" s="32">
        <f t="shared" si="39"/>
        <v>0</v>
      </c>
      <c r="BY19" s="31"/>
      <c r="BZ19" s="32">
        <f t="shared" si="40"/>
        <v>0</v>
      </c>
      <c r="CA19" s="31"/>
      <c r="CB19" s="32">
        <f t="shared" si="41"/>
        <v>0</v>
      </c>
      <c r="CC19" s="31"/>
      <c r="CD19" s="32">
        <f t="shared" si="42"/>
        <v>0</v>
      </c>
      <c r="CE19" s="31"/>
      <c r="CF19" s="32">
        <f t="shared" si="43"/>
        <v>0</v>
      </c>
      <c r="CG19" s="31"/>
      <c r="CH19" s="32">
        <f t="shared" si="44"/>
        <v>0</v>
      </c>
      <c r="CI19" s="31"/>
      <c r="CJ19" s="32">
        <f t="shared" si="45"/>
        <v>0</v>
      </c>
      <c r="CK19" s="31"/>
      <c r="CL19" s="32">
        <f t="shared" si="46"/>
        <v>0</v>
      </c>
      <c r="CM19" s="31"/>
      <c r="CN19" s="32">
        <f t="shared" si="47"/>
        <v>0</v>
      </c>
      <c r="CO19" s="31"/>
      <c r="CP19" s="32">
        <f t="shared" si="48"/>
        <v>0</v>
      </c>
      <c r="CQ19" s="31"/>
      <c r="CR19" s="32">
        <f t="shared" si="49"/>
        <v>0</v>
      </c>
      <c r="CS19" s="31"/>
      <c r="CT19" s="32">
        <f t="shared" si="5"/>
        <v>0</v>
      </c>
      <c r="CU19" s="31"/>
      <c r="CV19" s="32">
        <f t="shared" si="6"/>
        <v>0</v>
      </c>
      <c r="CW19" s="31"/>
      <c r="CX19" s="32">
        <f t="shared" si="50"/>
        <v>0</v>
      </c>
      <c r="CY19" s="31"/>
      <c r="CZ19" s="32">
        <f t="shared" si="51"/>
        <v>0</v>
      </c>
      <c r="DA19" s="31"/>
      <c r="DB19" s="32">
        <f t="shared" si="52"/>
        <v>0</v>
      </c>
      <c r="DC19" s="31"/>
      <c r="DD19" s="32">
        <f t="shared" si="53"/>
        <v>0</v>
      </c>
      <c r="DE19" s="31"/>
      <c r="DF19" s="32">
        <f t="shared" si="54"/>
        <v>0</v>
      </c>
      <c r="DG19" s="31"/>
      <c r="DH19" s="32">
        <f t="shared" si="55"/>
        <v>0</v>
      </c>
      <c r="DI19" s="31"/>
      <c r="DJ19" s="32">
        <f t="shared" si="56"/>
        <v>0</v>
      </c>
      <c r="DK19" s="31"/>
      <c r="DL19" s="32">
        <v>0</v>
      </c>
      <c r="DM19" s="31"/>
      <c r="DN19" s="32">
        <f t="shared" si="7"/>
        <v>0</v>
      </c>
      <c r="DO19" s="31"/>
      <c r="DP19" s="32">
        <f t="shared" si="8"/>
        <v>0</v>
      </c>
      <c r="DQ19" s="31"/>
      <c r="DR19" s="32">
        <f t="shared" si="57"/>
        <v>0</v>
      </c>
      <c r="DS19" s="31"/>
      <c r="DT19" s="32">
        <f t="shared" si="58"/>
        <v>0</v>
      </c>
      <c r="DU19" s="31"/>
      <c r="DV19" s="32">
        <f t="shared" si="59"/>
        <v>0</v>
      </c>
      <c r="DW19" s="31"/>
      <c r="DX19" s="32">
        <f t="shared" si="60"/>
        <v>0</v>
      </c>
      <c r="DY19" s="31"/>
      <c r="DZ19" s="32">
        <f t="shared" si="61"/>
        <v>0</v>
      </c>
      <c r="EA19" s="31"/>
      <c r="EB19" s="32">
        <f t="shared" si="62"/>
        <v>0</v>
      </c>
      <c r="EC19" s="31"/>
      <c r="ED19" s="32">
        <f t="shared" si="63"/>
        <v>0</v>
      </c>
      <c r="EE19" s="31"/>
      <c r="EF19" s="32">
        <f t="shared" si="64"/>
        <v>0</v>
      </c>
      <c r="EG19" s="31"/>
      <c r="EH19" s="32">
        <f t="shared" si="65"/>
        <v>0</v>
      </c>
      <c r="EI19" s="36">
        <f t="shared" si="66"/>
        <v>0</v>
      </c>
      <c r="EJ19" s="36">
        <f t="shared" si="66"/>
        <v>0</v>
      </c>
      <c r="EL19" s="45"/>
    </row>
    <row r="20" spans="1:142" s="57" customFormat="1" x14ac:dyDescent="0.25">
      <c r="A20" s="74">
        <v>3</v>
      </c>
      <c r="B20" s="74"/>
      <c r="C20" s="75" t="s">
        <v>166</v>
      </c>
      <c r="D20" s="76">
        <f t="shared" si="67"/>
        <v>10127</v>
      </c>
      <c r="E20" s="76">
        <v>10127</v>
      </c>
      <c r="F20" s="76">
        <v>9620</v>
      </c>
      <c r="G20" s="77"/>
      <c r="H20" s="78"/>
      <c r="I20" s="79"/>
      <c r="J20" s="80"/>
      <c r="K20" s="80"/>
      <c r="L20" s="80"/>
      <c r="M20" s="80"/>
      <c r="N20" s="81">
        <v>2.57</v>
      </c>
      <c r="O20" s="82">
        <f>SUM(O21)</f>
        <v>0</v>
      </c>
      <c r="P20" s="82">
        <f t="shared" ref="P20:CA20" si="68">SUM(P21)</f>
        <v>0</v>
      </c>
      <c r="Q20" s="82">
        <f t="shared" si="68"/>
        <v>0</v>
      </c>
      <c r="R20" s="82">
        <f t="shared" si="68"/>
        <v>0</v>
      </c>
      <c r="S20" s="82">
        <f t="shared" si="68"/>
        <v>0</v>
      </c>
      <c r="T20" s="82">
        <f t="shared" si="68"/>
        <v>0</v>
      </c>
      <c r="U20" s="82">
        <f t="shared" si="68"/>
        <v>0</v>
      </c>
      <c r="V20" s="82">
        <f t="shared" si="68"/>
        <v>0</v>
      </c>
      <c r="W20" s="82">
        <f t="shared" si="68"/>
        <v>0</v>
      </c>
      <c r="X20" s="82">
        <f t="shared" si="68"/>
        <v>0</v>
      </c>
      <c r="Y20" s="82">
        <f t="shared" si="68"/>
        <v>0</v>
      </c>
      <c r="Z20" s="82">
        <f t="shared" si="68"/>
        <v>0</v>
      </c>
      <c r="AA20" s="82">
        <f t="shared" si="68"/>
        <v>0</v>
      </c>
      <c r="AB20" s="82">
        <f t="shared" si="68"/>
        <v>0</v>
      </c>
      <c r="AC20" s="82">
        <f t="shared" si="68"/>
        <v>0</v>
      </c>
      <c r="AD20" s="82">
        <f t="shared" si="68"/>
        <v>0</v>
      </c>
      <c r="AE20" s="82">
        <f t="shared" si="68"/>
        <v>0</v>
      </c>
      <c r="AF20" s="82">
        <f t="shared" si="68"/>
        <v>0</v>
      </c>
      <c r="AG20" s="82">
        <f t="shared" si="68"/>
        <v>4</v>
      </c>
      <c r="AH20" s="82">
        <f t="shared" si="68"/>
        <v>65673.150816000008</v>
      </c>
      <c r="AI20" s="82">
        <f t="shared" si="68"/>
        <v>0</v>
      </c>
      <c r="AJ20" s="82">
        <f t="shared" si="68"/>
        <v>0</v>
      </c>
      <c r="AK20" s="82">
        <f t="shared" si="68"/>
        <v>0</v>
      </c>
      <c r="AL20" s="82">
        <f t="shared" si="68"/>
        <v>0</v>
      </c>
      <c r="AM20" s="82">
        <f t="shared" si="68"/>
        <v>0</v>
      </c>
      <c r="AN20" s="82">
        <f t="shared" si="68"/>
        <v>0</v>
      </c>
      <c r="AO20" s="82">
        <v>0</v>
      </c>
      <c r="AP20" s="82">
        <f t="shared" si="68"/>
        <v>0</v>
      </c>
      <c r="AQ20" s="82">
        <f t="shared" si="68"/>
        <v>0</v>
      </c>
      <c r="AR20" s="82">
        <f t="shared" si="68"/>
        <v>0</v>
      </c>
      <c r="AS20" s="82">
        <f t="shared" si="68"/>
        <v>0</v>
      </c>
      <c r="AT20" s="82">
        <f t="shared" si="68"/>
        <v>0</v>
      </c>
      <c r="AU20" s="82">
        <f t="shared" si="68"/>
        <v>0</v>
      </c>
      <c r="AV20" s="82">
        <f t="shared" si="68"/>
        <v>0</v>
      </c>
      <c r="AW20" s="82">
        <f t="shared" si="68"/>
        <v>0</v>
      </c>
      <c r="AX20" s="82">
        <f t="shared" si="68"/>
        <v>0</v>
      </c>
      <c r="AY20" s="82">
        <f t="shared" si="68"/>
        <v>0</v>
      </c>
      <c r="AZ20" s="82">
        <f t="shared" si="68"/>
        <v>0</v>
      </c>
      <c r="BA20" s="82">
        <f t="shared" si="68"/>
        <v>0</v>
      </c>
      <c r="BB20" s="82">
        <f t="shared" si="68"/>
        <v>0</v>
      </c>
      <c r="BC20" s="82">
        <f t="shared" si="68"/>
        <v>3</v>
      </c>
      <c r="BD20" s="82">
        <f t="shared" si="68"/>
        <v>33206.173000000003</v>
      </c>
      <c r="BE20" s="82">
        <f t="shared" si="68"/>
        <v>0</v>
      </c>
      <c r="BF20" s="82">
        <f t="shared" si="68"/>
        <v>0</v>
      </c>
      <c r="BG20" s="82">
        <f t="shared" si="68"/>
        <v>0</v>
      </c>
      <c r="BH20" s="82">
        <f t="shared" si="68"/>
        <v>0</v>
      </c>
      <c r="BI20" s="82">
        <f t="shared" si="68"/>
        <v>0</v>
      </c>
      <c r="BJ20" s="82">
        <f t="shared" si="68"/>
        <v>0</v>
      </c>
      <c r="BK20" s="82">
        <f t="shared" si="68"/>
        <v>0</v>
      </c>
      <c r="BL20" s="82">
        <f t="shared" si="68"/>
        <v>0</v>
      </c>
      <c r="BM20" s="82">
        <f t="shared" si="68"/>
        <v>0</v>
      </c>
      <c r="BN20" s="82">
        <f t="shared" si="68"/>
        <v>0</v>
      </c>
      <c r="BO20" s="82">
        <f t="shared" si="68"/>
        <v>0</v>
      </c>
      <c r="BP20" s="82">
        <f t="shared" si="68"/>
        <v>0</v>
      </c>
      <c r="BQ20" s="82">
        <f t="shared" si="68"/>
        <v>0</v>
      </c>
      <c r="BR20" s="82">
        <f t="shared" si="68"/>
        <v>0</v>
      </c>
      <c r="BS20" s="82">
        <f t="shared" si="68"/>
        <v>0</v>
      </c>
      <c r="BT20" s="82">
        <f t="shared" si="68"/>
        <v>0</v>
      </c>
      <c r="BU20" s="82">
        <v>0</v>
      </c>
      <c r="BV20" s="82">
        <f t="shared" si="68"/>
        <v>0</v>
      </c>
      <c r="BW20" s="82">
        <f t="shared" si="68"/>
        <v>0</v>
      </c>
      <c r="BX20" s="82">
        <f t="shared" si="68"/>
        <v>0</v>
      </c>
      <c r="BY20" s="82">
        <f t="shared" si="68"/>
        <v>4</v>
      </c>
      <c r="BZ20" s="82">
        <f t="shared" si="68"/>
        <v>49230.332666666669</v>
      </c>
      <c r="CA20" s="82">
        <f t="shared" si="68"/>
        <v>0</v>
      </c>
      <c r="CB20" s="82">
        <f t="shared" ref="CB20:EJ20" si="69">SUM(CB21)</f>
        <v>0</v>
      </c>
      <c r="CC20" s="82">
        <f t="shared" si="69"/>
        <v>0</v>
      </c>
      <c r="CD20" s="82">
        <f t="shared" si="69"/>
        <v>0</v>
      </c>
      <c r="CE20" s="82">
        <f t="shared" si="69"/>
        <v>0</v>
      </c>
      <c r="CF20" s="82">
        <f t="shared" si="69"/>
        <v>0</v>
      </c>
      <c r="CG20" s="82">
        <f t="shared" si="69"/>
        <v>0</v>
      </c>
      <c r="CH20" s="82">
        <f t="shared" si="69"/>
        <v>0</v>
      </c>
      <c r="CI20" s="82">
        <f t="shared" si="69"/>
        <v>0</v>
      </c>
      <c r="CJ20" s="82">
        <f t="shared" si="69"/>
        <v>0</v>
      </c>
      <c r="CK20" s="82">
        <f t="shared" si="69"/>
        <v>0</v>
      </c>
      <c r="CL20" s="82">
        <f t="shared" si="69"/>
        <v>0</v>
      </c>
      <c r="CM20" s="82">
        <f t="shared" si="69"/>
        <v>0</v>
      </c>
      <c r="CN20" s="82">
        <f t="shared" si="69"/>
        <v>0</v>
      </c>
      <c r="CO20" s="82">
        <f t="shared" si="69"/>
        <v>0</v>
      </c>
      <c r="CP20" s="82">
        <f t="shared" si="69"/>
        <v>0</v>
      </c>
      <c r="CQ20" s="82">
        <f t="shared" si="69"/>
        <v>0</v>
      </c>
      <c r="CR20" s="82">
        <f t="shared" si="69"/>
        <v>0</v>
      </c>
      <c r="CS20" s="82">
        <f t="shared" si="69"/>
        <v>0</v>
      </c>
      <c r="CT20" s="82">
        <f t="shared" si="69"/>
        <v>0</v>
      </c>
      <c r="CU20" s="82">
        <f t="shared" si="69"/>
        <v>0</v>
      </c>
      <c r="CV20" s="82">
        <f t="shared" si="69"/>
        <v>0</v>
      </c>
      <c r="CW20" s="82">
        <f t="shared" si="69"/>
        <v>0</v>
      </c>
      <c r="CX20" s="82">
        <f t="shared" si="69"/>
        <v>0</v>
      </c>
      <c r="CY20" s="82">
        <f t="shared" si="69"/>
        <v>0</v>
      </c>
      <c r="CZ20" s="82">
        <f t="shared" si="69"/>
        <v>0</v>
      </c>
      <c r="DA20" s="82">
        <f t="shared" si="69"/>
        <v>0</v>
      </c>
      <c r="DB20" s="82">
        <f t="shared" si="69"/>
        <v>0</v>
      </c>
      <c r="DC20" s="82">
        <f t="shared" si="69"/>
        <v>0</v>
      </c>
      <c r="DD20" s="82">
        <f t="shared" si="69"/>
        <v>0</v>
      </c>
      <c r="DE20" s="82">
        <f t="shared" si="69"/>
        <v>0</v>
      </c>
      <c r="DF20" s="82">
        <f t="shared" si="69"/>
        <v>0</v>
      </c>
      <c r="DG20" s="82">
        <f t="shared" si="69"/>
        <v>0</v>
      </c>
      <c r="DH20" s="82">
        <f t="shared" si="69"/>
        <v>0</v>
      </c>
      <c r="DI20" s="82">
        <v>0</v>
      </c>
      <c r="DJ20" s="82">
        <f t="shared" si="69"/>
        <v>0</v>
      </c>
      <c r="DK20" s="82">
        <f t="shared" si="69"/>
        <v>1</v>
      </c>
      <c r="DL20" s="82">
        <f t="shared" si="69"/>
        <v>18341.13</v>
      </c>
      <c r="DM20" s="83">
        <f t="shared" si="69"/>
        <v>0</v>
      </c>
      <c r="DN20" s="82">
        <f t="shared" si="69"/>
        <v>0</v>
      </c>
      <c r="DO20" s="82">
        <f t="shared" si="69"/>
        <v>0</v>
      </c>
      <c r="DP20" s="82">
        <f t="shared" si="69"/>
        <v>0</v>
      </c>
      <c r="DQ20" s="82">
        <f t="shared" si="69"/>
        <v>0</v>
      </c>
      <c r="DR20" s="82">
        <f t="shared" si="69"/>
        <v>0</v>
      </c>
      <c r="DS20" s="82">
        <f t="shared" si="69"/>
        <v>1</v>
      </c>
      <c r="DT20" s="82">
        <f t="shared" si="69"/>
        <v>17792.3802784</v>
      </c>
      <c r="DU20" s="82">
        <f t="shared" si="69"/>
        <v>0</v>
      </c>
      <c r="DV20" s="82">
        <f t="shared" si="69"/>
        <v>0</v>
      </c>
      <c r="DW20" s="82">
        <f t="shared" si="69"/>
        <v>0</v>
      </c>
      <c r="DX20" s="82">
        <f t="shared" si="69"/>
        <v>0</v>
      </c>
      <c r="DY20" s="82">
        <f t="shared" si="69"/>
        <v>0</v>
      </c>
      <c r="DZ20" s="82">
        <f t="shared" si="69"/>
        <v>0</v>
      </c>
      <c r="EA20" s="82">
        <v>0</v>
      </c>
      <c r="EB20" s="82">
        <f t="shared" si="69"/>
        <v>0</v>
      </c>
      <c r="EC20" s="82">
        <v>0</v>
      </c>
      <c r="ED20" s="82">
        <f t="shared" si="69"/>
        <v>0</v>
      </c>
      <c r="EE20" s="82">
        <f t="shared" si="69"/>
        <v>0</v>
      </c>
      <c r="EF20" s="82">
        <f t="shared" si="69"/>
        <v>0</v>
      </c>
      <c r="EG20" s="82">
        <f t="shared" si="69"/>
        <v>0</v>
      </c>
      <c r="EH20" s="82">
        <f t="shared" si="69"/>
        <v>0</v>
      </c>
      <c r="EI20" s="82">
        <f t="shared" si="69"/>
        <v>13</v>
      </c>
      <c r="EJ20" s="82">
        <f t="shared" si="69"/>
        <v>184243.16676106668</v>
      </c>
      <c r="EL20" s="45"/>
    </row>
    <row r="21" spans="1:142" ht="30" x14ac:dyDescent="0.25">
      <c r="B21" s="11">
        <v>8</v>
      </c>
      <c r="C21" s="40" t="s">
        <v>167</v>
      </c>
      <c r="D21" s="26">
        <f t="shared" si="67"/>
        <v>10127</v>
      </c>
      <c r="E21" s="26">
        <v>10127</v>
      </c>
      <c r="F21" s="26">
        <v>9620</v>
      </c>
      <c r="G21" s="37">
        <v>0.98</v>
      </c>
      <c r="H21" s="38">
        <v>1</v>
      </c>
      <c r="I21" s="39"/>
      <c r="J21" s="26">
        <v>1.4</v>
      </c>
      <c r="K21" s="26">
        <v>1.68</v>
      </c>
      <c r="L21" s="26">
        <v>2.23</v>
      </c>
      <c r="M21" s="26">
        <v>2.39</v>
      </c>
      <c r="N21" s="30">
        <v>2.57</v>
      </c>
      <c r="O21" s="41"/>
      <c r="P21" s="32">
        <f>(O21/12*1*$D21*$G21*$H21*$J21*P$9)+(O21/12*5*$E21*$G21*$H21*$J21*P$10)+(O21/12*6*$F21*$G21*$H21*$J21*P$10)</f>
        <v>0</v>
      </c>
      <c r="Q21" s="41"/>
      <c r="R21" s="32">
        <f>(Q21/12*1*$D21*$G21*$H21*$J21*R$9)+(Q21/12*5*$E21*$G21*$H21*$J21*R$10)+(Q21/12*6*$F21*$G21*$H21*$J21*R$10)</f>
        <v>0</v>
      </c>
      <c r="S21" s="33"/>
      <c r="T21" s="32">
        <f>(S21/12*1*$D21*$G21*$H21*$J21*T$9)+(S21/12*5*$E21*$G21*$H21*$J21*T$10)+(S21/12*6*$F21*$G21*$H21*$J21*T$10)</f>
        <v>0</v>
      </c>
      <c r="U21" s="41"/>
      <c r="V21" s="32">
        <f>(U21/12*1*$D21*$G21*$H21*$J21*V$9)+(U21/12*5*$E21*$G21*$H21*$J21*V$10)+(U21/12*6*$F21*$G21*$H21*$J21*V$10)</f>
        <v>0</v>
      </c>
      <c r="W21" s="41"/>
      <c r="X21" s="32">
        <f>(W21/12*1*$D21*$G21*$H21*$J21*X$9)+(W21/12*5*$E21*$G21*$H21*$J21*X$10)+(W21/12*6*$F21*$G21*$H21*$J21*X$10)</f>
        <v>0</v>
      </c>
      <c r="Y21" s="41"/>
      <c r="Z21" s="32">
        <f>(Y21/12*1*$D21*$G21*$H21*$J21*Z$9)+(Y21/12*5*$E21*$G21*$H21*$J21*Z$10)+(Y21/12*6*$F21*$G21*$H21*$J21*Z$10)</f>
        <v>0</v>
      </c>
      <c r="AA21" s="41"/>
      <c r="AB21" s="32">
        <f>(AA21/12*1*$D21*$G21*$H21*$K21*AB$9)+(AA21/12*5*$E21*$G21*$H21*$K21*AB$10)+(AA21/12*6*$F21*$G21*$H21*$K21*AB$10)</f>
        <v>0</v>
      </c>
      <c r="AC21" s="41"/>
      <c r="AD21" s="32">
        <f>(AC21/12*1*$D21*$G21*$H21*$J21*AD$9)+(AC21/12*5*$E21*$G21*$H21*$J21*AD$10)+(AC21/12*6*$F21*$G21*$H21*$J21*AD$10)</f>
        <v>0</v>
      </c>
      <c r="AE21" s="41"/>
      <c r="AF21" s="32">
        <f>(AE21/12*1*$D21*$G21*$H21*$K21*AF$9)+(AE21/12*5*$E21*$G21*$H21*$K21*AF$10)+(AE21/12*6*$F21*$G21*$H21*$K21*AF$10)</f>
        <v>0</v>
      </c>
      <c r="AG21" s="41">
        <v>4</v>
      </c>
      <c r="AH21" s="32">
        <f>(AG21/12*1*$D21*$G21*$H21*$K21*AH$9)+(AG21/12*5*$E21*$G21*$H21*$K21*AH$10)+(AG21/12*6*$F21*$G21*$H21*$K21*AH$10)</f>
        <v>65673.150816000008</v>
      </c>
      <c r="AI21" s="41"/>
      <c r="AJ21" s="32">
        <f>(AI21/12*1*$D21*$G21*$H21*$K21*AJ$9)+(AI21/12*5*$E21*$G21*$H21*$K21*AJ$10)+(AI21/12*6*$F21*$G21*$H21*$K21*AJ$10)</f>
        <v>0</v>
      </c>
      <c r="AK21" s="41"/>
      <c r="AL21" s="32">
        <f>(AK21/12*1*$D21*$G21*$H21*$K21*AL$9)+(AK21/12*5*$E21*$G21*$H21*$K21*AL$10)+(AK21/12*6*$F21*$G21*$H21*$K21*AL$10)</f>
        <v>0</v>
      </c>
      <c r="AM21" s="42"/>
      <c r="AN21" s="32">
        <f>(AM21/12*1*$D21*$G21*$H21*$K21*AN$9)+(AM21/12*5*$E21*$G21*$H21*$K21*AN$10)+(AM21/12*6*$F21*$G21*$H21*$K21*AN$10)</f>
        <v>0</v>
      </c>
      <c r="AO21" s="41"/>
      <c r="AP21" s="32">
        <f>(AO21/12*1*$D21*$G21*$H21*$K21*AP$9)+(AO21/12*5*$E21*$G21*$H21*$K21*AP$10)+(AO21/12*6*$F21*$G21*$H21*$K21*AP$10)</f>
        <v>0</v>
      </c>
      <c r="AQ21" s="41"/>
      <c r="AR21" s="32">
        <f>(AQ21/12*1*$D21*$G21*$H21*$J21*AR$9)+(AQ21/12*5*$E21*$G21*$H21*$J21*AR$10)+(AQ21/12*6*$F21*$G21*$H21*$J21*AR$10)</f>
        <v>0</v>
      </c>
      <c r="AS21" s="41"/>
      <c r="AT21" s="32">
        <f>(AS21/12*1*$D21*$G21*$H21*$J21*AT$9)+(AS21/12*11*$E21*$G21*$H21*$J21*AT$10)</f>
        <v>0</v>
      </c>
      <c r="AU21" s="41"/>
      <c r="AV21" s="32">
        <f>(AU21/12*1*$D21*$G21*$H21*$J21*AV$9)+(AU21/12*5*$E21*$G21*$H21*$J21*AV$10)+(AU21/12*6*$F21*$G21*$H21*$J21*AV$10)</f>
        <v>0</v>
      </c>
      <c r="AW21" s="41"/>
      <c r="AX21" s="32">
        <f>(AW21/12*1*$D21*$G21*$H21*$K21*AX$9)+(AW21/12*5*$E21*$G21*$H21*$K21*AX$10)+(AW21/12*6*$F21*$G21*$H21*$K21*AX$10)</f>
        <v>0</v>
      </c>
      <c r="AY21" s="41"/>
      <c r="AZ21" s="32">
        <f>(AY21/12*1*$D21*$G21*$H21*$J21*AZ$9)+(AY21/12*5*$E21*$G21*$H21*$J21*AZ$10)+(AY21/12*6*$F21*$G21*$H21*$J21*AZ$10)</f>
        <v>0</v>
      </c>
      <c r="BA21" s="41"/>
      <c r="BB21" s="32">
        <f>(BA21/12*1*$D21*$G21*$H21*$J21*BB$9)+(BA21/12*5*$E21*$G21*$H21*$J21*BB$10)+(BA21/12*6*$F21*$G21*$H21*$J21*BB$10)</f>
        <v>0</v>
      </c>
      <c r="BC21" s="41">
        <v>3</v>
      </c>
      <c r="BD21" s="32">
        <f>(BC21/12*1*$D21*$G21*$H21*$J21*BD$9)+(BC21/12*5*$E21*$G21*$H21*$J21*BD$10)+(BC21/12*6*$F21*$G21*$H21*$J21*BD$10)</f>
        <v>33206.173000000003</v>
      </c>
      <c r="BE21" s="41"/>
      <c r="BF21" s="32">
        <f>(BE21/12*1*$D21*$G21*$H21*$J21*BF$9)+(BE21/12*5*$E21*$G21*$H21*$J21*BF$10)+(BE21/12*6*$F21*$G21*$H21*$J21*BF$10)</f>
        <v>0</v>
      </c>
      <c r="BG21" s="41"/>
      <c r="BH21" s="32">
        <f>(BG21/12*1*$D21*$G21*$H21*$J21*BH$9)+(BG21/12*5*$E21*$G21*$H21*$J21*BH$10)+(BG21/12*6*$F21*$G21*$H21*$J21*BH$10)</f>
        <v>0</v>
      </c>
      <c r="BI21" s="41"/>
      <c r="BJ21" s="32">
        <f>(BI21/12*1*$D21*$G21*$H21*$J21*BJ$9)+(BI21/12*5*$E21*$G21*$H21*$J21*BJ$10)+(BI21/12*6*$F21*$G21*$H21*$J21*BJ$10)</f>
        <v>0</v>
      </c>
      <c r="BK21" s="41"/>
      <c r="BL21" s="32">
        <f>(BK21/12*1*$D21*$G21*$H21*$J21*BL$9)+(BK21/12*4*$E21*$G21*$H21*$J21*BL$10)+(BK21/12*1*$E21*$G21*$H21*$J21*BL$11)+(BK21/12*6*$F21*$G21*$H21*$J21*BL$11)</f>
        <v>0</v>
      </c>
      <c r="BM21" s="41"/>
      <c r="BN21" s="32">
        <f>(BM21/12*1*$D21*$G21*$H21*$J21*BN$9)+(BM21/12*5*$E21*$G21*$H21*$J21*BN$10)+(BM21/12*6*$F21*$G21*$H21*$J21*BN$10)</f>
        <v>0</v>
      </c>
      <c r="BO21" s="41"/>
      <c r="BP21" s="32">
        <f>(BO21/12*1*$D21*$G21*$H21*$J21*BP$9)+(BO21/12*4*$E21*$G21*$H21*$J21*BP$10)+(BO21/12*1*$E21*$G21*$H21*$J21*BP$11)+(BO21/12*6*$F21*$G21*$H21*$J21*BP$11)</f>
        <v>0</v>
      </c>
      <c r="BQ21" s="41"/>
      <c r="BR21" s="32">
        <f>(BQ21/12*1*$D21*$G21*$H21*$J21*BR$9)+(BQ21/12*5*$E21*$G21*$H21*$J21*BR$10)+(BQ21/12*6*$F21*$G21*$H21*$J21*BR$10)</f>
        <v>0</v>
      </c>
      <c r="BS21" s="41"/>
      <c r="BT21" s="32">
        <f>(BS21/12*1*$D21*$G21*$H21*$J21*BT$9)+(BS21/12*4*$E21*$G21*$H21*$J21*BT$10)+(BS21/12*1*$E21*$G21*$H21*$J21*BT$11)+(BS21/12*6*$F21*$G21*$H21*$J21*BT$11)</f>
        <v>0</v>
      </c>
      <c r="BU21" s="41"/>
      <c r="BV21" s="32">
        <f>(BU21/12*1*$D21*$G21*$H21*$J21*BV$9)+(BU21/12*5*$E21*$G21*$H21*$J21*BV$10)+(BU21/12*6*$F21*$G21*$H21*$J21*BV$10)</f>
        <v>0</v>
      </c>
      <c r="BW21" s="41"/>
      <c r="BX21" s="32">
        <f>(BW21/12*1*$D21*$G21*$H21*$J21*BX$9)+(BW21/12*5*$E21*$G21*$H21*$J21*BX$10)+(BW21/12*6*$F21*$G21*$H21*$J21*BX$10)</f>
        <v>0</v>
      </c>
      <c r="BY21" s="41">
        <v>4</v>
      </c>
      <c r="BZ21" s="32">
        <f>(BY21/12*1*$D21*$G21*$H21*$J21*BZ$9)+(BY21/12*5*$E21*$G21*$H21*$J21*BZ$10)+(BY21/12*6*$F21*$G21*$H21*$J21*BZ$10)</f>
        <v>49230.332666666669</v>
      </c>
      <c r="CA21" s="41"/>
      <c r="CB21" s="32">
        <f>(CA21/12*1*$D21*$G21*$H21*$K21*CB$9)+(CA21/12*4*$E21*$G21*$H21*$K21*CB$10)+(CA21/12*1*$E21*$G21*$H21*$K21*CB$11)+(CA21/12*6*$F21*$G21*$H21*$K21*CB$11)</f>
        <v>0</v>
      </c>
      <c r="CC21" s="41"/>
      <c r="CD21" s="32">
        <f>(CC21/12*1*$D21*$G21*$H21*$J21*CD$9)+(CC21/12*5*$E21*$G21*$H21*$J21*CD$10)+(CC21/12*6*$F21*$G21*$H21*$J21*CD$10)</f>
        <v>0</v>
      </c>
      <c r="CE21" s="31"/>
      <c r="CF21" s="32">
        <f>(CE21/12*1*$D21*$G21*$H21*$J21*CF$9)+(CE21/12*5*$E21*$G21*$H21*$J21*CF$10)+(CE21/12*6*$F21*$G21*$H21*$J21*CF$10)</f>
        <v>0</v>
      </c>
      <c r="CG21" s="41"/>
      <c r="CH21" s="32">
        <f>(CG21/12*1*$D21*$G21*$H21*$J21*CH$9)+(CG21/12*5*$E21*$G21*$H21*$J21*CH$10)+(CG21/12*6*$F21*$G21*$H21*$J21*CH$10)</f>
        <v>0</v>
      </c>
      <c r="CI21" s="41"/>
      <c r="CJ21" s="32">
        <f>(CI21/12*1*$D21*$G21*$H21*$K21*CJ$9)+(CI21/12*4*$E21*$G21*$H21*$K21*CJ$10)+(CI21/12*1*$E21*$G21*$H21*$K21*CJ$11)+(CI21/12*6*$F21*$G21*$H21*$K21*CJ$11)</f>
        <v>0</v>
      </c>
      <c r="CK21" s="41"/>
      <c r="CL21" s="32">
        <f>(CK21/12*1*$D21*$G21*$H21*$K21*CL$9)+(CK21/12*5*$E21*$G21*$H21*$K21*CL$10)+(CK21/12*6*$F21*$G21*$H21*$K21*CL$10)</f>
        <v>0</v>
      </c>
      <c r="CM21" s="41"/>
      <c r="CN21" s="32">
        <f>(CM21/12*1*$D21*$G21*$H21*$J21*CN$9)+(CM21/12*5*$E21*$G21*$H21*$J21*CN$10)+(CM21/12*6*$F21*$G21*$H21*$J21*CN$10)</f>
        <v>0</v>
      </c>
      <c r="CO21" s="41"/>
      <c r="CP21" s="32">
        <f>(CO21/12*1*$D21*$G21*$H21*$J21*CP$9)+(CO21/12*5*$E21*$G21*$H21*$J21*CP$10)+(CO21/12*6*$F21*$G21*$H21*$J21*CP$10)</f>
        <v>0</v>
      </c>
      <c r="CQ21" s="41"/>
      <c r="CR21" s="32">
        <f>(CQ21/12*1*$D21*$G21*$H21*$J21*CR$9)+(CQ21/12*5*$E21*$G21*$H21*$J21*CR$10)+(CQ21/12*6*$F21*$G21*$H21*$J21*CR$10)</f>
        <v>0</v>
      </c>
      <c r="CS21" s="41"/>
      <c r="CT21" s="32">
        <f>(CS21/12*1*$D21*$G21*$H21*$J21*CT$9)+(CS21/12*5*$E21*$G21*$H21*$J21*CT$10)+(CS21/12*6*$F21*$G21*$H21*$J21*CT$10)</f>
        <v>0</v>
      </c>
      <c r="CU21" s="41"/>
      <c r="CV21" s="32">
        <f>(CU21/12*1*$D21*$G21*$H21*$J21*CV$9)+(CU21/12*5*$E21*$G21*$H21*$J21*CV$10)+(CU21/12*6*$F21*$G21*$H21*$J21*CV$10)</f>
        <v>0</v>
      </c>
      <c r="CW21" s="41"/>
      <c r="CX21" s="32">
        <f>(CW21/12*1*$D21*$G21*$H21*$J21*CX$9)+(CW21/12*5*$E21*$G21*$H21*$J21*CX$10)+(CW21/12*6*$F21*$G21*$H21*$J21*CX$10)</f>
        <v>0</v>
      </c>
      <c r="CY21" s="41"/>
      <c r="CZ21" s="32">
        <f>(CY21/12*1*$D21*$G21*$H21*$J21*CZ$9)+(CY21/12*5*$E21*$G21*$H21*$J21*CZ$10)+(CY21/12*6*$F21*$G21*$H21*$J21*CZ$10)</f>
        <v>0</v>
      </c>
      <c r="DA21" s="41"/>
      <c r="DB21" s="32">
        <f>(DA21/12*1*$D21*$G21*$H21*$J21*DB$9)+(DA21/12*4*$E21*$G21*$H21*$J21*DB$10)+(DA21/12*1*$E21*$G21*$H21*$J21*DB$11)+(DA21/12*6*$F21*$G21*$H21*$J21*DB$11)</f>
        <v>0</v>
      </c>
      <c r="DC21" s="41"/>
      <c r="DD21" s="32">
        <f>(DC21/12*1*$D21*$G21*$H21*$J21*DD$9)+(DC21/12*5*$E21*$G21*$H21*$J21*DD$10)+(DC21/12*6*$F21*$G21*$H21*$J21*DD$10)</f>
        <v>0</v>
      </c>
      <c r="DE21" s="41"/>
      <c r="DF21" s="32">
        <f>(DE21/12*1*$D21*$G21*$H21*$K21*DF$9)+(DE21/12*5*$E21*$G21*$H21*$K21*DF$10)+(DE21/12*6*$F21*$G21*$H21*$K21*DF$10)</f>
        <v>0</v>
      </c>
      <c r="DG21" s="41"/>
      <c r="DH21" s="32">
        <f>(DG21/12*1*$D21*$G21*$H21*$K21*DH$9)+(DG21/12*5*$E21*$G21*$H21*$K21*DH$10)+(DG21/12*6*$F21*$G21*$H21*$K21*DH$10)</f>
        <v>0</v>
      </c>
      <c r="DI21" s="41"/>
      <c r="DJ21" s="32">
        <f>(DI21/12*1*$D21*$G21*$H21*$J21*DJ$9)+(DI21/12*5*$E21*$G21*$H21*$J21*DJ$10)+(DI21/12*6*$F21*$G21*$H21*$J21*DJ$10)</f>
        <v>0</v>
      </c>
      <c r="DK21" s="41">
        <v>1</v>
      </c>
      <c r="DL21" s="32">
        <v>18341.13</v>
      </c>
      <c r="DM21" s="41"/>
      <c r="DN21" s="32">
        <f>(DM21/12*1*$D21*$G21*$H21*$K21*DN$9)+(DM21/12*5*$E21*$G21*$H21*$K21*DN$10)+(DM21/12*6*$F21*$G21*$H21*$K21*DN$10)</f>
        <v>0</v>
      </c>
      <c r="DO21" s="31"/>
      <c r="DP21" s="32">
        <f>(DO21/12*1*$D21*$G21*$H21*$K21*DP$9)+(DO21/12*5*$E21*$G21*$H21*$K21*DP$10)+(DO21/12*6*$F21*$G21*$H21*$K21*DP$10)</f>
        <v>0</v>
      </c>
      <c r="DQ21" s="41"/>
      <c r="DR21" s="32">
        <f>(DQ21/12*1*$D21*$G21*$H21*$K21*DR$9)+(DQ21/12*5*$E21*$G21*$H21*$K21*DR$10)+(DQ21/12*6*$F21*$G21*$H21*$K21*DR$10)</f>
        <v>0</v>
      </c>
      <c r="DS21" s="41">
        <v>1</v>
      </c>
      <c r="DT21" s="32">
        <f>(DS21/12*1*$D21*$G21*$H21*$K21*DT$9)+(DS21/12*5*$E21*$G21*$H21*$K21*DT$10)+(DS21/12*6*$F21*$G21*$H21*$K21*DT$10)</f>
        <v>17792.3802784</v>
      </c>
      <c r="DU21" s="31"/>
      <c r="DV21" s="32">
        <f>(DU21/12*1*$D21*$G21*$H21*$J21*DV$9)+(DU21/12*5*$E21*$G21*$H21*$J21*DV$10)+(DU21/12*6*$F21*$G21*$H21*$J21*DV$10)</f>
        <v>0</v>
      </c>
      <c r="DW21" s="41"/>
      <c r="DX21" s="32">
        <f>(DW21/12*1*$D21*$G21*$H21*$J21*DX$9)+(DW21/12*5*$E21*$G21*$H21*$J21*DX$10)+(DW21/12*6*$F21*$G21*$H21*$J21*DX$10)</f>
        <v>0</v>
      </c>
      <c r="DY21" s="41"/>
      <c r="DZ21" s="32">
        <f>(DY21/12*1*$D21*$G21*$H21*$K21*DZ$9)+(DY21/12*5*$E21*$G21*$H21*$K21*DZ$10)+(DY21/12*6*$F21*$G21*$H21*$K21*DZ$10)</f>
        <v>0</v>
      </c>
      <c r="EA21" s="41"/>
      <c r="EB21" s="32">
        <f>(EA21/12*1*$D21*$G21*$H21*$K21*EB$9)+(EA21/12*5*$E21*$G21*$H21*$K21*EB$10)+(EA21/12*6*$F21*$G21*$H21*$K21*EB$10)</f>
        <v>0</v>
      </c>
      <c r="EC21" s="41"/>
      <c r="ED21" s="32">
        <f>(EC21/12*1*$D21*$G21*$H21*$K21*ED$9)+(EC21/12*5*$E21*$G21*$H21*$K21*ED$10)+(EC21/12*6*$F21*$G21*$H21*$K21*ED$10)</f>
        <v>0</v>
      </c>
      <c r="EE21" s="41"/>
      <c r="EF21" s="32">
        <f>(EE21/12*1*$D21*$G21*$H21*$L21*EF$9)+(EE21/12*5*$E21*$G21*$H21*$L21*EF$10)+(EE21/12*6*$F21*$G21*$H21*$L21*EF$10)</f>
        <v>0</v>
      </c>
      <c r="EG21" s="41"/>
      <c r="EH21" s="32">
        <f>(EG21/12*1*$D21*$G21*$H21*$M21*EH$9)+(EG21/12*5*$E21*$G21*$H21*$N21*EH$10)+(EG21/12*6*$F21*$G21*$H21*$N21*EH$10)</f>
        <v>0</v>
      </c>
      <c r="EI21" s="36">
        <f>SUM(S21,Y21,U21,O21,Q21,BW21,CS21,DI21,DW21,BY21,DU21,BI21,AY21,AQ21,AS21,AU21,BK21,CQ21,W21,EC21,DG21,CA21,EA21,CI21,DK21,DM21,DQ21,DO21,AE21,AG21,AI21,AK21,AA21,AM21,AO21,CK21,EE21,EG21,AW21,DY21,BO21,BA21,BC21,CU21,CW21,CY21,DA21,DC21,BQ21,BE21,BS21,BG21,BU21,CM21,CG21,CO21,AC21,CC21,DE21,,BM21,DS21,CE21)</f>
        <v>13</v>
      </c>
      <c r="EJ21" s="36">
        <f>SUM(T21,Z21,V21,P21,R21,BX21,CT21,DJ21,DX21,BZ21,DV21,BJ21,AZ21,AR21,AT21,AV21,BL21,CR21,X21,ED21,DH21,CB21,EB21,CJ21,DL21,DN21,DR21,DP21,AF21,AH21,AJ21,AL21,AB21,AN21,AP21,CL21,EF21,EH21,AX21,DZ21,BP21,BB21,BD21,CV21,CX21,CZ21,DB21,DD21,BR21,BF21,BT21,BH21,BV21,CN21,CH21,CP21,AD21,CD21,DF21,,BN21,DT21,CF21)</f>
        <v>184243.16676106668</v>
      </c>
      <c r="EL21" s="45"/>
    </row>
    <row r="22" spans="1:142" x14ac:dyDescent="0.25">
      <c r="A22" s="84">
        <v>4</v>
      </c>
      <c r="B22" s="68"/>
      <c r="C22" s="69" t="s">
        <v>168</v>
      </c>
      <c r="D22" s="76">
        <f t="shared" si="67"/>
        <v>10127</v>
      </c>
      <c r="E22" s="76">
        <v>10127</v>
      </c>
      <c r="F22" s="76">
        <v>9620</v>
      </c>
      <c r="G22" s="85"/>
      <c r="H22" s="86"/>
      <c r="I22" s="87"/>
      <c r="J22" s="85"/>
      <c r="K22" s="85"/>
      <c r="L22" s="85"/>
      <c r="M22" s="85"/>
      <c r="N22" s="81">
        <v>2.57</v>
      </c>
      <c r="O22" s="83">
        <f>SUM(O23)</f>
        <v>18</v>
      </c>
      <c r="P22" s="83">
        <f t="shared" ref="P22:CA22" si="70">SUM(P23)</f>
        <v>221821.40526</v>
      </c>
      <c r="Q22" s="83">
        <f t="shared" si="70"/>
        <v>0</v>
      </c>
      <c r="R22" s="83">
        <f t="shared" si="70"/>
        <v>0</v>
      </c>
      <c r="S22" s="83">
        <f t="shared" si="70"/>
        <v>0</v>
      </c>
      <c r="T22" s="83">
        <f t="shared" si="70"/>
        <v>0</v>
      </c>
      <c r="U22" s="83">
        <f t="shared" si="70"/>
        <v>0</v>
      </c>
      <c r="V22" s="83">
        <f t="shared" si="70"/>
        <v>0</v>
      </c>
      <c r="W22" s="83">
        <f t="shared" si="70"/>
        <v>3</v>
      </c>
      <c r="X22" s="83">
        <f t="shared" si="70"/>
        <v>40345.492460000001</v>
      </c>
      <c r="Y22" s="83">
        <f t="shared" si="70"/>
        <v>0</v>
      </c>
      <c r="Z22" s="83">
        <f t="shared" si="70"/>
        <v>0</v>
      </c>
      <c r="AA22" s="83">
        <f t="shared" si="70"/>
        <v>0</v>
      </c>
      <c r="AB22" s="83">
        <f t="shared" si="70"/>
        <v>0</v>
      </c>
      <c r="AC22" s="83">
        <f t="shared" si="70"/>
        <v>4</v>
      </c>
      <c r="AD22" s="83">
        <f t="shared" si="70"/>
        <v>49701.61924</v>
      </c>
      <c r="AE22" s="83">
        <f t="shared" si="70"/>
        <v>32</v>
      </c>
      <c r="AF22" s="83">
        <f t="shared" si="70"/>
        <v>477135.544704</v>
      </c>
      <c r="AG22" s="83">
        <f t="shared" si="70"/>
        <v>23</v>
      </c>
      <c r="AH22" s="83">
        <f t="shared" si="70"/>
        <v>342941.17275599996</v>
      </c>
      <c r="AI22" s="83">
        <f t="shared" si="70"/>
        <v>4</v>
      </c>
      <c r="AJ22" s="83">
        <f t="shared" si="70"/>
        <v>59641.943088</v>
      </c>
      <c r="AK22" s="83">
        <f t="shared" si="70"/>
        <v>6</v>
      </c>
      <c r="AL22" s="83">
        <f t="shared" si="70"/>
        <v>89462.914632</v>
      </c>
      <c r="AM22" s="83">
        <f t="shared" si="70"/>
        <v>0</v>
      </c>
      <c r="AN22" s="83">
        <f t="shared" si="70"/>
        <v>0</v>
      </c>
      <c r="AO22" s="83">
        <v>4</v>
      </c>
      <c r="AP22" s="83">
        <f t="shared" si="70"/>
        <v>59641.943088</v>
      </c>
      <c r="AQ22" s="83">
        <f t="shared" si="70"/>
        <v>0</v>
      </c>
      <c r="AR22" s="83">
        <f t="shared" si="70"/>
        <v>0</v>
      </c>
      <c r="AS22" s="83">
        <f t="shared" si="70"/>
        <v>0</v>
      </c>
      <c r="AT22" s="83">
        <f t="shared" si="70"/>
        <v>0</v>
      </c>
      <c r="AU22" s="83">
        <f t="shared" si="70"/>
        <v>0</v>
      </c>
      <c r="AV22" s="83">
        <f t="shared" si="70"/>
        <v>0</v>
      </c>
      <c r="AW22" s="83">
        <f t="shared" si="70"/>
        <v>0</v>
      </c>
      <c r="AX22" s="83">
        <f t="shared" si="70"/>
        <v>0</v>
      </c>
      <c r="AY22" s="83">
        <f t="shared" si="70"/>
        <v>30</v>
      </c>
      <c r="AZ22" s="83">
        <f t="shared" si="70"/>
        <v>437207.50709999993</v>
      </c>
      <c r="BA22" s="83">
        <f t="shared" si="70"/>
        <v>0</v>
      </c>
      <c r="BB22" s="83">
        <f t="shared" si="70"/>
        <v>0</v>
      </c>
      <c r="BC22" s="83">
        <f t="shared" si="70"/>
        <v>0</v>
      </c>
      <c r="BD22" s="83">
        <f t="shared" si="70"/>
        <v>0</v>
      </c>
      <c r="BE22" s="83">
        <f t="shared" si="70"/>
        <v>0</v>
      </c>
      <c r="BF22" s="83">
        <f t="shared" si="70"/>
        <v>0</v>
      </c>
      <c r="BG22" s="83">
        <f t="shared" si="70"/>
        <v>0</v>
      </c>
      <c r="BH22" s="83">
        <f t="shared" si="70"/>
        <v>0</v>
      </c>
      <c r="BI22" s="83">
        <f t="shared" si="70"/>
        <v>20</v>
      </c>
      <c r="BJ22" s="83">
        <f t="shared" si="70"/>
        <v>223545.89833333335</v>
      </c>
      <c r="BK22" s="83">
        <f t="shared" si="70"/>
        <v>0</v>
      </c>
      <c r="BL22" s="83">
        <f t="shared" si="70"/>
        <v>0</v>
      </c>
      <c r="BM22" s="83">
        <f t="shared" si="70"/>
        <v>30</v>
      </c>
      <c r="BN22" s="83">
        <f t="shared" si="70"/>
        <v>335318.84750000003</v>
      </c>
      <c r="BO22" s="83">
        <f t="shared" si="70"/>
        <v>125</v>
      </c>
      <c r="BP22" s="83">
        <f t="shared" si="70"/>
        <v>1309102.1124999998</v>
      </c>
      <c r="BQ22" s="83">
        <f t="shared" si="70"/>
        <v>86</v>
      </c>
      <c r="BR22" s="83">
        <f t="shared" si="70"/>
        <v>961247.36283333343</v>
      </c>
      <c r="BS22" s="83">
        <f t="shared" si="70"/>
        <v>0</v>
      </c>
      <c r="BT22" s="83">
        <f t="shared" si="70"/>
        <v>0</v>
      </c>
      <c r="BU22" s="83">
        <v>16</v>
      </c>
      <c r="BV22" s="83">
        <f t="shared" si="70"/>
        <v>178836.71866666665</v>
      </c>
      <c r="BW22" s="83">
        <f t="shared" si="70"/>
        <v>50</v>
      </c>
      <c r="BX22" s="83">
        <f t="shared" si="70"/>
        <v>558864.74583333335</v>
      </c>
      <c r="BY22" s="83">
        <f t="shared" si="70"/>
        <v>16</v>
      </c>
      <c r="BZ22" s="83">
        <f t="shared" si="70"/>
        <v>178836.71866666665</v>
      </c>
      <c r="CA22" s="83">
        <f t="shared" si="70"/>
        <v>37</v>
      </c>
      <c r="CB22" s="83">
        <f t="shared" ref="CB22:EJ22" si="71">SUM(CB23)</f>
        <v>558829.54217999999</v>
      </c>
      <c r="CC22" s="83">
        <f t="shared" si="71"/>
        <v>0</v>
      </c>
      <c r="CD22" s="83">
        <f t="shared" si="71"/>
        <v>0</v>
      </c>
      <c r="CE22" s="83">
        <f t="shared" si="71"/>
        <v>0</v>
      </c>
      <c r="CF22" s="83">
        <f t="shared" si="71"/>
        <v>0</v>
      </c>
      <c r="CG22" s="83">
        <f t="shared" si="71"/>
        <v>10</v>
      </c>
      <c r="CH22" s="83">
        <f t="shared" si="71"/>
        <v>123023.81</v>
      </c>
      <c r="CI22" s="83">
        <f t="shared" si="71"/>
        <v>54</v>
      </c>
      <c r="CJ22" s="83">
        <f t="shared" si="71"/>
        <v>842844.46428000007</v>
      </c>
      <c r="CK22" s="83">
        <f t="shared" si="71"/>
        <v>0</v>
      </c>
      <c r="CL22" s="83">
        <f t="shared" si="71"/>
        <v>0</v>
      </c>
      <c r="CM22" s="83">
        <f t="shared" si="71"/>
        <v>3</v>
      </c>
      <c r="CN22" s="83">
        <f t="shared" si="71"/>
        <v>36907.142999999996</v>
      </c>
      <c r="CO22" s="83">
        <f t="shared" si="71"/>
        <v>17</v>
      </c>
      <c r="CP22" s="83">
        <f t="shared" si="71"/>
        <v>209140.47700000001</v>
      </c>
      <c r="CQ22" s="83">
        <f t="shared" si="71"/>
        <v>0</v>
      </c>
      <c r="CR22" s="83">
        <f t="shared" si="71"/>
        <v>0</v>
      </c>
      <c r="CS22" s="83">
        <f t="shared" si="71"/>
        <v>66</v>
      </c>
      <c r="CT22" s="83">
        <f t="shared" si="71"/>
        <v>814455.55791600002</v>
      </c>
      <c r="CU22" s="83">
        <f t="shared" si="71"/>
        <v>24</v>
      </c>
      <c r="CV22" s="83">
        <f t="shared" si="71"/>
        <v>295257.14399999997</v>
      </c>
      <c r="CW22" s="83">
        <f t="shared" si="71"/>
        <v>78</v>
      </c>
      <c r="CX22" s="83">
        <f t="shared" si="71"/>
        <v>959585.71799999988</v>
      </c>
      <c r="CY22" s="83">
        <f t="shared" si="71"/>
        <v>8</v>
      </c>
      <c r="CZ22" s="83">
        <f t="shared" si="71"/>
        <v>98419.047999999981</v>
      </c>
      <c r="DA22" s="83">
        <f t="shared" si="71"/>
        <v>54</v>
      </c>
      <c r="DB22" s="83">
        <f t="shared" si="71"/>
        <v>588244.94819999998</v>
      </c>
      <c r="DC22" s="83">
        <f t="shared" si="71"/>
        <v>47</v>
      </c>
      <c r="DD22" s="83">
        <f t="shared" si="71"/>
        <v>578211.90700000001</v>
      </c>
      <c r="DE22" s="83">
        <f t="shared" si="71"/>
        <v>20</v>
      </c>
      <c r="DF22" s="83">
        <f t="shared" si="71"/>
        <v>295257.14399999997</v>
      </c>
      <c r="DG22" s="83">
        <f t="shared" si="71"/>
        <v>6</v>
      </c>
      <c r="DH22" s="83">
        <f t="shared" si="71"/>
        <v>96950.317027200013</v>
      </c>
      <c r="DI22" s="83">
        <f t="shared" si="71"/>
        <v>10</v>
      </c>
      <c r="DJ22" s="83">
        <f t="shared" si="71"/>
        <v>134379.82285</v>
      </c>
      <c r="DK22" s="83">
        <f t="shared" si="71"/>
        <v>26</v>
      </c>
      <c r="DL22" s="83">
        <f t="shared" si="71"/>
        <v>425295.29000000004</v>
      </c>
      <c r="DM22" s="83">
        <f t="shared" si="71"/>
        <v>5</v>
      </c>
      <c r="DN22" s="83">
        <f t="shared" si="71"/>
        <v>80791.930856000006</v>
      </c>
      <c r="DO22" s="83">
        <f t="shared" si="71"/>
        <v>11</v>
      </c>
      <c r="DP22" s="83">
        <f t="shared" si="71"/>
        <v>177742.24788320001</v>
      </c>
      <c r="DQ22" s="83">
        <f t="shared" si="71"/>
        <v>28</v>
      </c>
      <c r="DR22" s="83">
        <f t="shared" si="71"/>
        <v>451162.89400000009</v>
      </c>
      <c r="DS22" s="83">
        <f t="shared" si="71"/>
        <v>15</v>
      </c>
      <c r="DT22" s="83">
        <f t="shared" si="71"/>
        <v>242375.792568</v>
      </c>
      <c r="DU22" s="83">
        <f t="shared" si="71"/>
        <v>13</v>
      </c>
      <c r="DV22" s="83">
        <f t="shared" si="71"/>
        <v>174693.76970500001</v>
      </c>
      <c r="DW22" s="83">
        <f t="shared" si="71"/>
        <v>12</v>
      </c>
      <c r="DX22" s="83">
        <f t="shared" si="71"/>
        <v>161255.78742000001</v>
      </c>
      <c r="DY22" s="83">
        <f t="shared" si="71"/>
        <v>0</v>
      </c>
      <c r="DZ22" s="83">
        <f t="shared" si="71"/>
        <v>0</v>
      </c>
      <c r="EA22" s="83">
        <v>13</v>
      </c>
      <c r="EB22" s="83">
        <f t="shared" si="71"/>
        <v>281314.22956000001</v>
      </c>
      <c r="EC22" s="83">
        <v>4</v>
      </c>
      <c r="ED22" s="83">
        <f t="shared" si="71"/>
        <v>87567.683839999983</v>
      </c>
      <c r="EE22" s="83">
        <f t="shared" si="71"/>
        <v>0</v>
      </c>
      <c r="EF22" s="83">
        <f t="shared" si="71"/>
        <v>0</v>
      </c>
      <c r="EG22" s="83">
        <f t="shared" si="71"/>
        <v>0</v>
      </c>
      <c r="EH22" s="83">
        <f t="shared" si="71"/>
        <v>0</v>
      </c>
      <c r="EI22" s="83">
        <f t="shared" si="71"/>
        <v>1028</v>
      </c>
      <c r="EJ22" s="83">
        <f t="shared" si="71"/>
        <v>13237358.615946734</v>
      </c>
      <c r="EL22" s="45"/>
    </row>
    <row r="23" spans="1:142" ht="30" x14ac:dyDescent="0.25">
      <c r="B23" s="11">
        <v>9</v>
      </c>
      <c r="C23" s="25" t="s">
        <v>169</v>
      </c>
      <c r="D23" s="26">
        <f t="shared" si="67"/>
        <v>10127</v>
      </c>
      <c r="E23" s="26">
        <v>10127</v>
      </c>
      <c r="F23" s="26">
        <v>9620</v>
      </c>
      <c r="G23" s="26">
        <v>0.89</v>
      </c>
      <c r="H23" s="38">
        <v>1</v>
      </c>
      <c r="I23" s="39"/>
      <c r="J23" s="26">
        <v>1.4</v>
      </c>
      <c r="K23" s="26">
        <v>1.68</v>
      </c>
      <c r="L23" s="26">
        <v>2.23</v>
      </c>
      <c r="M23" s="26">
        <v>2.39</v>
      </c>
      <c r="N23" s="30">
        <v>2.57</v>
      </c>
      <c r="O23" s="31">
        <v>18</v>
      </c>
      <c r="P23" s="32">
        <f>(O23/12*1*$D23*$G23*$H23*$J23*P$9)+(O23/12*5*$E23*$G23*$H23*$J23*P$10)+(O23/12*6*$F23*$G23*$H23*$J23*P$10)</f>
        <v>221821.40526</v>
      </c>
      <c r="Q23" s="31"/>
      <c r="R23" s="32">
        <f>(Q23/12*1*$D23*$G23*$H23*$J23*R$9)+(Q23/12*5*$E23*$G23*$H23*$J23*R$10)+(Q23/12*6*$F23*$G23*$H23*$J23*R$10)</f>
        <v>0</v>
      </c>
      <c r="S23" s="33"/>
      <c r="T23" s="32">
        <f>(S23/12*1*$D23*$G23*$H23*$J23*T$9)+(S23/12*5*$E23*$G23*$H23*$J23*T$10)+(S23/12*6*$F23*$G23*$H23*$J23*T$10)</f>
        <v>0</v>
      </c>
      <c r="U23" s="31"/>
      <c r="V23" s="32">
        <f>(U23/12*1*$D23*$G23*$H23*$J23*V$9)+(U23/12*5*$E23*$G23*$H23*$J23*V$10)+(U23/12*6*$F23*$G23*$H23*$J23*V$10)</f>
        <v>0</v>
      </c>
      <c r="W23" s="31">
        <v>3</v>
      </c>
      <c r="X23" s="32">
        <f>(W23/12*1*$D23*$G23*$H23*$J23*X$9)+(W23/12*5*$E23*$G23*$H23*$J23*X$10)+(W23/12*6*$F23*$G23*$H23*$J23*X$10)</f>
        <v>40345.492460000001</v>
      </c>
      <c r="Y23" s="31"/>
      <c r="Z23" s="32">
        <f>(Y23/12*1*$D23*$G23*$H23*$J23*Z$9)+(Y23/12*5*$E23*$G23*$H23*$J23*Z$10)+(Y23/12*6*$F23*$G23*$H23*$J23*Z$10)</f>
        <v>0</v>
      </c>
      <c r="AA23" s="31"/>
      <c r="AB23" s="32">
        <f>(AA23/12*1*$D23*$G23*$H23*$K23*AB$9)+(AA23/12*5*$E23*$G23*$H23*$K23*AB$10)+(AA23/12*6*$F23*$G23*$H23*$K23*AB$10)</f>
        <v>0</v>
      </c>
      <c r="AC23" s="31">
        <v>4</v>
      </c>
      <c r="AD23" s="32">
        <f>(AC23/12*1*$D23*$G23*$H23*$J23*AD$9)+(AC23/12*5*$E23*$G23*$H23*$J23*AD$10)+(AC23/12*6*$F23*$G23*$H23*$J23*AD$10)</f>
        <v>49701.61924</v>
      </c>
      <c r="AE23" s="31">
        <f>30+2</f>
        <v>32</v>
      </c>
      <c r="AF23" s="32">
        <f>(AE23/12*1*$D23*$G23*$H23*$K23*AF$9)+(AE23/12*5*$E23*$G23*$H23*$K23*AF$10)+(AE23/12*6*$F23*$G23*$H23*$K23*AF$10)</f>
        <v>477135.544704</v>
      </c>
      <c r="AG23" s="31">
        <v>23</v>
      </c>
      <c r="AH23" s="32">
        <f>(AG23/12*1*$D23*$G23*$H23*$K23*AH$9)+(AG23/12*5*$E23*$G23*$H23*$K23*AH$10)+(AG23/12*6*$F23*$G23*$H23*$K23*AH$10)</f>
        <v>342941.17275599996</v>
      </c>
      <c r="AI23" s="31">
        <v>4</v>
      </c>
      <c r="AJ23" s="32">
        <f>(AI23/12*1*$D23*$G23*$H23*$K23*AJ$9)+(AI23/12*5*$E23*$G23*$H23*$K23*AJ$10)+(AI23/12*6*$F23*$G23*$H23*$K23*AJ$10)</f>
        <v>59641.943088</v>
      </c>
      <c r="AK23" s="31">
        <v>6</v>
      </c>
      <c r="AL23" s="32">
        <f>(AK23/12*1*$D23*$G23*$H23*$K23*AL$9)+(AK23/12*5*$E23*$G23*$H23*$K23*AL$10)+(AK23/12*6*$F23*$G23*$H23*$K23*AL$10)</f>
        <v>89462.914632</v>
      </c>
      <c r="AM23" s="34"/>
      <c r="AN23" s="32">
        <f>(AM23/12*1*$D23*$G23*$H23*$K23*AN$9)+(AM23/12*5*$E23*$G23*$H23*$K23*AN$10)+(AM23/12*6*$F23*$G23*$H23*$K23*AN$10)</f>
        <v>0</v>
      </c>
      <c r="AO23" s="31">
        <v>4</v>
      </c>
      <c r="AP23" s="32">
        <f>(AO23/12*1*$D23*$G23*$H23*$K23*AP$9)+(AO23/12*5*$E23*$G23*$H23*$K23*AP$10)+(AO23/12*6*$F23*$G23*$H23*$K23*AP$10)</f>
        <v>59641.943088</v>
      </c>
      <c r="AQ23" s="31"/>
      <c r="AR23" s="32">
        <f>(AQ23/12*1*$D23*$G23*$H23*$J23*AR$9)+(AQ23/12*5*$E23*$G23*$H23*$J23*AR$10)+(AQ23/12*6*$F23*$G23*$H23*$J23*AR$10)</f>
        <v>0</v>
      </c>
      <c r="AS23" s="31"/>
      <c r="AT23" s="32">
        <f>(AS23/12*1*$D23*$G23*$H23*$J23*AT$9)+(AS23/12*11*$E23*$G23*$H23*$J23*AT$10)</f>
        <v>0</v>
      </c>
      <c r="AU23" s="31"/>
      <c r="AV23" s="32">
        <f>(AU23/12*1*$D23*$G23*$H23*$J23*AV$9)+(AU23/12*5*$E23*$G23*$H23*$J23*AV$10)+(AU23/12*6*$F23*$G23*$H23*$J23*AV$10)</f>
        <v>0</v>
      </c>
      <c r="AW23" s="31"/>
      <c r="AX23" s="32">
        <f>(AW23/12*1*$D23*$G23*$H23*$K23*AX$9)+(AW23/12*5*$E23*$G23*$H23*$K23*AX$10)+(AW23/12*6*$F23*$G23*$H23*$K23*AX$10)</f>
        <v>0</v>
      </c>
      <c r="AY23" s="31">
        <v>30</v>
      </c>
      <c r="AZ23" s="32">
        <f>(AY23/12*1*$D23*$G23*$H23*$J23*AZ$9)+(AY23/12*5*$E23*$G23*$H23*$J23*AZ$10)+(AY23/12*6*$F23*$G23*$H23*$J23*AZ$10)</f>
        <v>437207.50709999993</v>
      </c>
      <c r="BA23" s="31"/>
      <c r="BB23" s="32">
        <f>(BA23/12*1*$D23*$G23*$H23*$J23*BB$9)+(BA23/12*5*$E23*$G23*$H23*$J23*BB$10)+(BA23/12*6*$F23*$G23*$H23*$J23*BB$10)</f>
        <v>0</v>
      </c>
      <c r="BC23" s="31"/>
      <c r="BD23" s="32">
        <f>(BC23/12*1*$D23*$G23*$H23*$J23*BD$9)+(BC23/12*5*$E23*$G23*$H23*$J23*BD$10)+(BC23/12*6*$F23*$G23*$H23*$J23*BD$10)</f>
        <v>0</v>
      </c>
      <c r="BE23" s="31"/>
      <c r="BF23" s="32">
        <f>(BE23/12*1*$D23*$G23*$H23*$J23*BF$9)+(BE23/12*5*$E23*$G23*$H23*$J23*BF$10)+(BE23/12*6*$F23*$G23*$H23*$J23*BF$10)</f>
        <v>0</v>
      </c>
      <c r="BG23" s="31"/>
      <c r="BH23" s="32">
        <f>(BG23/12*1*$D23*$G23*$H23*$J23*BH$9)+(BG23/12*5*$E23*$G23*$H23*$J23*BH$10)+(BG23/12*6*$F23*$G23*$H23*$J23*BH$10)</f>
        <v>0</v>
      </c>
      <c r="BI23" s="35">
        <v>20</v>
      </c>
      <c r="BJ23" s="32">
        <f>(BI23/12*1*$D23*$G23*$H23*$J23*BJ$9)+(BI23/12*5*$E23*$G23*$H23*$J23*BJ$10)+(BI23/12*6*$F23*$G23*$H23*$J23*BJ$10)</f>
        <v>223545.89833333335</v>
      </c>
      <c r="BK23" s="31"/>
      <c r="BL23" s="32">
        <f>(BK23/12*1*$D23*$G23*$H23*$J23*BL$9)+(BK23/12*4*$E23*$G23*$H23*$J23*BL$10)+(BK23/12*1*$E23*$G23*$H23*$J23*BL$11)+(BK23/12*6*$F23*$G23*$H23*$J23*BL$11)</f>
        <v>0</v>
      </c>
      <c r="BM23" s="31">
        <v>30</v>
      </c>
      <c r="BN23" s="32">
        <f>(BM23/12*1*$D23*$G23*$H23*$J23*BN$9)+(BM23/12*5*$E23*$G23*$H23*$J23*BN$10)+(BM23/12*6*$F23*$G23*$H23*$J23*BN$10)</f>
        <v>335318.84750000003</v>
      </c>
      <c r="BO23" s="31">
        <v>125</v>
      </c>
      <c r="BP23" s="32">
        <f>(BO23/12*1*$D23*$G23*$H23*$J23*BP$9)+(BO23/12*4*$E23*$G23*$H23*$J23*BP$10)+(BO23/12*1*$E23*$G23*$H23*$J23*BP$11)+(BO23/12*6*$F23*$G23*$H23*$J23*BP$11)</f>
        <v>1309102.1124999998</v>
      </c>
      <c r="BQ23" s="31">
        <v>86</v>
      </c>
      <c r="BR23" s="32">
        <f>(BQ23/12*1*$D23*$G23*$H23*$J23*BR$9)+(BQ23/12*5*$E23*$G23*$H23*$J23*BR$10)+(BQ23/12*6*$F23*$G23*$H23*$J23*BR$10)</f>
        <v>961247.36283333343</v>
      </c>
      <c r="BS23" s="31"/>
      <c r="BT23" s="32">
        <f>(BS23/12*1*$D23*$G23*$H23*$J23*BT$9)+(BS23/12*4*$E23*$G23*$H23*$J23*BT$10)+(BS23/12*1*$E23*$G23*$H23*$J23*BT$11)+(BS23/12*6*$F23*$G23*$H23*$J23*BT$11)</f>
        <v>0</v>
      </c>
      <c r="BU23" s="31">
        <v>16</v>
      </c>
      <c r="BV23" s="32">
        <f>(BU23/12*1*$D23*$G23*$H23*$J23*BV$9)+(BU23/12*5*$E23*$G23*$H23*$J23*BV$10)+(BU23/12*6*$F23*$G23*$H23*$J23*BV$10)</f>
        <v>178836.71866666665</v>
      </c>
      <c r="BW23" s="31">
        <v>50</v>
      </c>
      <c r="BX23" s="32">
        <f>(BW23/12*1*$D23*$G23*$H23*$J23*BX$9)+(BW23/12*5*$E23*$G23*$H23*$J23*BX$10)+(BW23/12*6*$F23*$G23*$H23*$J23*BX$10)</f>
        <v>558864.74583333335</v>
      </c>
      <c r="BY23" s="31">
        <v>16</v>
      </c>
      <c r="BZ23" s="32">
        <f>(BY23/12*1*$D23*$G23*$H23*$J23*BZ$9)+(BY23/12*5*$E23*$G23*$H23*$J23*BZ$10)+(BY23/12*6*$F23*$G23*$H23*$J23*BZ$10)</f>
        <v>178836.71866666665</v>
      </c>
      <c r="CA23" s="31">
        <v>37</v>
      </c>
      <c r="CB23" s="32">
        <f>(CA23/12*1*$D23*$G23*$H23*$K23*CB$9)+(CA23/12*4*$E23*$G23*$H23*$K23*CB$10)+(CA23/12*1*$E23*$G23*$H23*$K23*CB$11)+(CA23/12*6*$F23*$G23*$H23*$K23*CB$11)</f>
        <v>558829.54217999999</v>
      </c>
      <c r="CC23" s="31"/>
      <c r="CD23" s="32">
        <f>(CC23/12*1*$D23*$G23*$H23*$J23*CD$9)+(CC23/12*5*$E23*$G23*$H23*$J23*CD$10)+(CC23/12*6*$F23*$G23*$H23*$J23*CD$10)</f>
        <v>0</v>
      </c>
      <c r="CE23" s="31"/>
      <c r="CF23" s="32">
        <f>(CE23/12*1*$D23*$G23*$H23*$J23*CF$9)+(CE23/12*5*$E23*$G23*$H23*$J23*CF$10)+(CE23/12*6*$F23*$G23*$H23*$J23*CF$10)</f>
        <v>0</v>
      </c>
      <c r="CG23" s="31">
        <v>10</v>
      </c>
      <c r="CH23" s="32">
        <f>(CG23/12*1*$D23*$G23*$H23*$J23*CH$9)+(CG23/12*5*$E23*$G23*$H23*$J23*CH$10)+(CG23/12*6*$F23*$G23*$H23*$J23*CH$10)</f>
        <v>123023.81</v>
      </c>
      <c r="CI23" s="31">
        <v>54</v>
      </c>
      <c r="CJ23" s="32">
        <f>(CI23/12*1*$D23*$G23*$H23*$K23*CJ$9)+(CI23/12*4*$E23*$G23*$H23*$K23*CJ$10)+(CI23/12*1*$E23*$G23*$H23*$K23*CJ$11)+(CI23/12*6*$F23*$G23*$H23*$K23*CJ$11)</f>
        <v>842844.46428000007</v>
      </c>
      <c r="CK23" s="31"/>
      <c r="CL23" s="32">
        <f>(CK23/12*1*$D23*$G23*$H23*$K23*CL$9)+(CK23/12*5*$E23*$G23*$H23*$K23*CL$10)+(CK23/12*6*$F23*$G23*$H23*$K23*CL$10)</f>
        <v>0</v>
      </c>
      <c r="CM23" s="31">
        <v>3</v>
      </c>
      <c r="CN23" s="32">
        <f>(CM23/12*1*$D23*$G23*$H23*$J23*CN$9)+(CM23/12*5*$E23*$G23*$H23*$J23*CN$10)+(CM23/12*6*$F23*$G23*$H23*$J23*CN$10)</f>
        <v>36907.142999999996</v>
      </c>
      <c r="CO23" s="43">
        <v>17</v>
      </c>
      <c r="CP23" s="32">
        <f>(CO23/12*1*$D23*$G23*$H23*$J23*CP$9)+(CO23/12*5*$E23*$G23*$H23*$J23*CP$10)+(CO23/12*6*$F23*$G23*$H23*$J23*CP$10)</f>
        <v>209140.47700000001</v>
      </c>
      <c r="CQ23" s="31"/>
      <c r="CR23" s="32">
        <f>(CQ23/12*1*$D23*$G23*$H23*$J23*CR$9)+(CQ23/12*5*$E23*$G23*$H23*$J23*CR$10)+(CQ23/12*6*$F23*$G23*$H23*$J23*CR$10)</f>
        <v>0</v>
      </c>
      <c r="CS23" s="31">
        <v>66</v>
      </c>
      <c r="CT23" s="32">
        <f>(CS23/12*1*$D23*$G23*$H23*$J23*CT$9)+(CS23/12*5*$E23*$G23*$H23*$J23*CT$10)+(CS23/12*6*$F23*$G23*$H23*$J23*CT$10)</f>
        <v>814455.55791600002</v>
      </c>
      <c r="CU23" s="31">
        <v>24</v>
      </c>
      <c r="CV23" s="32">
        <f>(CU23/12*1*$D23*$G23*$H23*$J23*CV$9)+(CU23/12*5*$E23*$G23*$H23*$J23*CV$10)+(CU23/12*6*$F23*$G23*$H23*$J23*CV$10)</f>
        <v>295257.14399999997</v>
      </c>
      <c r="CW23" s="31">
        <v>78</v>
      </c>
      <c r="CX23" s="32">
        <f>(CW23/12*1*$D23*$G23*$H23*$J23*CX$9)+(CW23/12*5*$E23*$G23*$H23*$J23*CX$10)+(CW23/12*6*$F23*$G23*$H23*$J23*CX$10)</f>
        <v>959585.71799999988</v>
      </c>
      <c r="CY23" s="31">
        <v>8</v>
      </c>
      <c r="CZ23" s="32">
        <f>(CY23/12*1*$D23*$G23*$H23*$J23*CZ$9)+(CY23/12*5*$E23*$G23*$H23*$J23*CZ$10)+(CY23/12*6*$F23*$G23*$H23*$J23*CZ$10)</f>
        <v>98419.047999999981</v>
      </c>
      <c r="DA23" s="31">
        <v>54</v>
      </c>
      <c r="DB23" s="32">
        <f>(DA23/12*1*$D23*$G23*$H23*$J23*DB$9)+(DA23/12*4*$E23*$G23*$H23*$J23*DB$10)+(DA23/12*1*$E23*$G23*$H23*$J23*DB$11)+(DA23/12*6*$F23*$G23*$H23*$J23*DB$11)</f>
        <v>588244.94819999998</v>
      </c>
      <c r="DC23" s="31">
        <v>47</v>
      </c>
      <c r="DD23" s="32">
        <f>(DC23/12*1*$D23*$G23*$H23*$J23*DD$9)+(DC23/12*5*$E23*$G23*$H23*$J23*DD$10)+(DC23/12*6*$F23*$G23*$H23*$J23*DD$10)</f>
        <v>578211.90700000001</v>
      </c>
      <c r="DE23" s="31">
        <v>20</v>
      </c>
      <c r="DF23" s="32">
        <f>(DE23/12*1*$D23*$G23*$H23*$K23*DF$9)+(DE23/12*5*$E23*$G23*$H23*$K23*DF$10)+(DE23/12*6*$F23*$G23*$H23*$K23*DF$10)</f>
        <v>295257.14399999997</v>
      </c>
      <c r="DG23" s="31">
        <f>10-4</f>
        <v>6</v>
      </c>
      <c r="DH23" s="32">
        <f>(DG23/12*1*$D23*$G23*$H23*$K23*DH$9)+(DG23/12*5*$E23*$G23*$H23*$K23*DH$10)+(DG23/12*6*$F23*$G23*$H23*$K23*DH$10)</f>
        <v>96950.317027200013</v>
      </c>
      <c r="DI23" s="31">
        <v>10</v>
      </c>
      <c r="DJ23" s="32">
        <f>(DI23/12*1*$D23*$G23*$H23*$J23*DJ$9)+(DI23/12*5*$E23*$G23*$H23*$J23*DJ$10)+(DI23/12*6*$F23*$G23*$H23*$J23*DJ$10)</f>
        <v>134379.82285</v>
      </c>
      <c r="DK23" s="31">
        <v>26</v>
      </c>
      <c r="DL23" s="32">
        <v>425295.29000000004</v>
      </c>
      <c r="DM23" s="31">
        <v>5</v>
      </c>
      <c r="DN23" s="32">
        <f>(DM23/12*1*$D23*$G23*$H23*$K23*DN$9)+(DM23/12*5*$E23*$G23*$H23*$K23*DN$10)+(DM23/12*6*$F23*$G23*$H23*$K23*DN$10)</f>
        <v>80791.930856000006</v>
      </c>
      <c r="DO23" s="31">
        <v>11</v>
      </c>
      <c r="DP23" s="32">
        <f>(DO23/12*1*$D23*$G23*$H23*$K23*DP$9)+(DO23/12*5*$E23*$G23*$H23*$K23*DP$10)+(DO23/12*6*$F23*$G23*$H23*$K23*DP$10)</f>
        <v>177742.24788320001</v>
      </c>
      <c r="DQ23" s="31">
        <v>28</v>
      </c>
      <c r="DR23" s="32">
        <f>(DQ23/12*1*$D23*$G23*$H23*$K23*DR$9)+(DQ23/12*5*$E23*$G23*$H23*$K23*DR$10)+(DQ23/12*6*$F23*$G23*$H23*$K23*DR$10)</f>
        <v>451162.89400000009</v>
      </c>
      <c r="DS23" s="31">
        <v>15</v>
      </c>
      <c r="DT23" s="32">
        <f>(DS23/12*1*$D23*$G23*$H23*$K23*DT$9)+(DS23/12*5*$E23*$G23*$H23*$K23*DT$10)+(DS23/12*6*$F23*$G23*$H23*$K23*DT$10)</f>
        <v>242375.792568</v>
      </c>
      <c r="DU23" s="31">
        <f>49-36</f>
        <v>13</v>
      </c>
      <c r="DV23" s="32">
        <f>(DU23/12*1*$D23*$G23*$H23*$J23*DV$9)+(DU23/12*5*$E23*$G23*$H23*$J23*DV$10)+(DU23/12*6*$F23*$G23*$H23*$J23*DV$10)</f>
        <v>174693.76970500001</v>
      </c>
      <c r="DW23" s="31">
        <v>12</v>
      </c>
      <c r="DX23" s="32">
        <f>(DW23/12*1*$D23*$G23*$H23*$J23*DX$9)+(DW23/12*5*$E23*$G23*$H23*$J23*DX$10)+(DW23/12*6*$F23*$G23*$H23*$J23*DX$10)</f>
        <v>161255.78742000001</v>
      </c>
      <c r="DY23" s="31"/>
      <c r="DZ23" s="32">
        <f>(DY23/12*1*$D23*$G23*$H23*$K23*DZ$9)+(DY23/12*5*$E23*$G23*$H23*$K23*DZ$10)+(DY23/12*6*$F23*$G23*$H23*$K23*DZ$10)</f>
        <v>0</v>
      </c>
      <c r="EA23" s="31">
        <v>13</v>
      </c>
      <c r="EB23" s="32">
        <f>(EA23/12*1*$D23*$G23*$H23*$K23*EB$9)+(EA23/12*5*$E23*$G23*$H23*$K23*EB$10)+(EA23/12*6*$F23*$G23*$H23*$K23*EB$10)</f>
        <v>281314.22956000001</v>
      </c>
      <c r="EC23" s="31">
        <v>4</v>
      </c>
      <c r="ED23" s="32">
        <f>(EC23/12*1*$D23*$G23*$H23*$K23*ED$9)+(EC23/12*5*$E23*$G23*$H23*$K23*ED$10)+(EC23/12*6*$F23*$G23*$H23*$K23*ED$10)</f>
        <v>87567.683839999983</v>
      </c>
      <c r="EE23" s="31"/>
      <c r="EF23" s="32">
        <f>(EE23/12*1*$D23*$G23*$H23*$L23*EF$9)+(EE23/12*5*$E23*$G23*$H23*$L23*EF$10)+(EE23/12*6*$F23*$G23*$H23*$L23*EF$10)</f>
        <v>0</v>
      </c>
      <c r="EG23" s="31"/>
      <c r="EH23" s="32">
        <f>(EG23/12*1*$D23*$G23*$H23*$M23*EH$9)+(EG23/12*5*$E23*$G23*$H23*$N23*EH$10)+(EG23/12*6*$F23*$G23*$H23*$N23*EH$10)</f>
        <v>0</v>
      </c>
      <c r="EI23" s="36">
        <f>SUM(S23,Y23,U23,O23,Q23,BW23,CS23,DI23,DW23,BY23,DU23,BI23,AY23,AQ23,AS23,AU23,BK23,CQ23,W23,EC23,DG23,CA23,EA23,CI23,DK23,DM23,DQ23,DO23,AE23,AG23,AI23,AK23,AA23,AM23,AO23,CK23,EE23,EG23,AW23,DY23,BO23,BA23,BC23,CU23,CW23,CY23,DA23,DC23,BQ23,BE23,BS23,BG23,BU23,CM23,CG23,CO23,AC23,CC23,DE23,,BM23,DS23,CE23)</f>
        <v>1028</v>
      </c>
      <c r="EJ23" s="36">
        <f>SUM(T23,Z23,V23,P23,R23,BX23,CT23,DJ23,DX23,BZ23,DV23,BJ23,AZ23,AR23,AT23,AV23,BL23,CR23,X23,ED23,DH23,CB23,EB23,CJ23,DL23,DN23,DR23,DP23,AF23,AH23,AJ23,AL23,AB23,AN23,AP23,CL23,EF23,EH23,AX23,DZ23,BP23,BB23,BD23,CV23,CX23,CZ23,DB23,DD23,BR23,BF23,BT23,BH23,BV23,CN23,CH23,CP23,AD23,CD23,DF23,,BN23,DT23,CF23)</f>
        <v>13237358.615946734</v>
      </c>
      <c r="EL23" s="45"/>
    </row>
    <row r="24" spans="1:142" s="59" customFormat="1" x14ac:dyDescent="0.25">
      <c r="A24" s="88">
        <v>5</v>
      </c>
      <c r="B24" s="68"/>
      <c r="C24" s="69" t="s">
        <v>170</v>
      </c>
      <c r="D24" s="76">
        <f t="shared" si="67"/>
        <v>10127</v>
      </c>
      <c r="E24" s="76">
        <v>10127</v>
      </c>
      <c r="F24" s="76">
        <v>9620</v>
      </c>
      <c r="G24" s="89">
        <v>1.37</v>
      </c>
      <c r="H24" s="90">
        <v>1</v>
      </c>
      <c r="I24" s="91"/>
      <c r="J24" s="85">
        <v>1.4</v>
      </c>
      <c r="K24" s="85">
        <v>1.68</v>
      </c>
      <c r="L24" s="85">
        <v>2.23</v>
      </c>
      <c r="M24" s="85">
        <v>2.39</v>
      </c>
      <c r="N24" s="81">
        <v>2.57</v>
      </c>
      <c r="O24" s="83">
        <f>SUM(O25)</f>
        <v>87</v>
      </c>
      <c r="P24" s="83">
        <f t="shared" ref="P24:CA24" si="72">SUM(P25)</f>
        <v>1409438.2547699998</v>
      </c>
      <c r="Q24" s="83">
        <f t="shared" si="72"/>
        <v>0</v>
      </c>
      <c r="R24" s="83">
        <f t="shared" si="72"/>
        <v>0</v>
      </c>
      <c r="S24" s="83">
        <f t="shared" si="72"/>
        <v>0</v>
      </c>
      <c r="T24" s="83">
        <f t="shared" si="72"/>
        <v>0</v>
      </c>
      <c r="U24" s="83">
        <f t="shared" si="72"/>
        <v>0</v>
      </c>
      <c r="V24" s="83">
        <f t="shared" si="72"/>
        <v>0</v>
      </c>
      <c r="W24" s="83">
        <f t="shared" si="72"/>
        <v>0</v>
      </c>
      <c r="X24" s="83">
        <f t="shared" si="72"/>
        <v>0</v>
      </c>
      <c r="Y24" s="83">
        <f t="shared" si="72"/>
        <v>0</v>
      </c>
      <c r="Z24" s="83">
        <f t="shared" si="72"/>
        <v>0</v>
      </c>
      <c r="AA24" s="83">
        <f t="shared" si="72"/>
        <v>0</v>
      </c>
      <c r="AB24" s="83">
        <f t="shared" si="72"/>
        <v>0</v>
      </c>
      <c r="AC24" s="83">
        <f t="shared" si="72"/>
        <v>0</v>
      </c>
      <c r="AD24" s="83">
        <f t="shared" si="72"/>
        <v>0</v>
      </c>
      <c r="AE24" s="83">
        <f t="shared" si="72"/>
        <v>0</v>
      </c>
      <c r="AF24" s="83">
        <f t="shared" si="72"/>
        <v>0</v>
      </c>
      <c r="AG24" s="83">
        <f t="shared" si="72"/>
        <v>1</v>
      </c>
      <c r="AH24" s="83">
        <f t="shared" si="72"/>
        <v>19601.425115999999</v>
      </c>
      <c r="AI24" s="83">
        <f t="shared" si="72"/>
        <v>0</v>
      </c>
      <c r="AJ24" s="83">
        <f t="shared" si="72"/>
        <v>0</v>
      </c>
      <c r="AK24" s="83">
        <f t="shared" si="72"/>
        <v>3</v>
      </c>
      <c r="AL24" s="83">
        <f t="shared" si="72"/>
        <v>58804.275347999996</v>
      </c>
      <c r="AM24" s="83">
        <f t="shared" si="72"/>
        <v>0</v>
      </c>
      <c r="AN24" s="83">
        <f t="shared" si="72"/>
        <v>0</v>
      </c>
      <c r="AO24" s="83">
        <v>0</v>
      </c>
      <c r="AP24" s="83">
        <f t="shared" si="72"/>
        <v>0</v>
      </c>
      <c r="AQ24" s="83">
        <f t="shared" si="72"/>
        <v>0</v>
      </c>
      <c r="AR24" s="83">
        <f t="shared" si="72"/>
        <v>0</v>
      </c>
      <c r="AS24" s="83">
        <f t="shared" si="72"/>
        <v>0</v>
      </c>
      <c r="AT24" s="83">
        <f t="shared" si="72"/>
        <v>0</v>
      </c>
      <c r="AU24" s="83">
        <f t="shared" si="72"/>
        <v>0</v>
      </c>
      <c r="AV24" s="83">
        <f t="shared" si="72"/>
        <v>0</v>
      </c>
      <c r="AW24" s="83">
        <f t="shared" si="72"/>
        <v>0</v>
      </c>
      <c r="AX24" s="83">
        <f t="shared" si="72"/>
        <v>0</v>
      </c>
      <c r="AY24" s="83">
        <f t="shared" si="72"/>
        <v>0</v>
      </c>
      <c r="AZ24" s="83">
        <f t="shared" si="72"/>
        <v>0</v>
      </c>
      <c r="BA24" s="83">
        <f t="shared" si="72"/>
        <v>0</v>
      </c>
      <c r="BB24" s="83">
        <f t="shared" si="72"/>
        <v>0</v>
      </c>
      <c r="BC24" s="83">
        <f t="shared" si="72"/>
        <v>8</v>
      </c>
      <c r="BD24" s="83">
        <f t="shared" si="72"/>
        <v>105717.61199999999</v>
      </c>
      <c r="BE24" s="83">
        <f t="shared" si="72"/>
        <v>0</v>
      </c>
      <c r="BF24" s="83">
        <f t="shared" si="72"/>
        <v>0</v>
      </c>
      <c r="BG24" s="83">
        <f t="shared" si="72"/>
        <v>0</v>
      </c>
      <c r="BH24" s="83">
        <f t="shared" si="72"/>
        <v>0</v>
      </c>
      <c r="BI24" s="83">
        <f t="shared" si="72"/>
        <v>0</v>
      </c>
      <c r="BJ24" s="83">
        <f t="shared" si="72"/>
        <v>0</v>
      </c>
      <c r="BK24" s="83">
        <f t="shared" si="72"/>
        <v>0</v>
      </c>
      <c r="BL24" s="83">
        <f t="shared" si="72"/>
        <v>0</v>
      </c>
      <c r="BM24" s="83">
        <f t="shared" si="72"/>
        <v>0</v>
      </c>
      <c r="BN24" s="83">
        <f t="shared" si="72"/>
        <v>0</v>
      </c>
      <c r="BO24" s="83">
        <f t="shared" si="72"/>
        <v>8</v>
      </c>
      <c r="BP24" s="83">
        <f t="shared" si="72"/>
        <v>110141.08559999999</v>
      </c>
      <c r="BQ24" s="83">
        <f t="shared" si="72"/>
        <v>2</v>
      </c>
      <c r="BR24" s="83">
        <f t="shared" si="72"/>
        <v>29387.494499999997</v>
      </c>
      <c r="BS24" s="83">
        <f t="shared" si="72"/>
        <v>0</v>
      </c>
      <c r="BT24" s="83">
        <f t="shared" si="72"/>
        <v>0</v>
      </c>
      <c r="BU24" s="83">
        <v>0</v>
      </c>
      <c r="BV24" s="83">
        <f t="shared" si="72"/>
        <v>0</v>
      </c>
      <c r="BW24" s="83">
        <f t="shared" si="72"/>
        <v>0</v>
      </c>
      <c r="BX24" s="83">
        <f t="shared" si="72"/>
        <v>0</v>
      </c>
      <c r="BY24" s="83">
        <f t="shared" si="72"/>
        <v>0</v>
      </c>
      <c r="BZ24" s="83">
        <f t="shared" si="72"/>
        <v>0</v>
      </c>
      <c r="CA24" s="83">
        <f t="shared" si="72"/>
        <v>0</v>
      </c>
      <c r="CB24" s="83">
        <f t="shared" ref="CB24:EJ24" si="73">SUM(CB25)</f>
        <v>0</v>
      </c>
      <c r="CC24" s="83">
        <f t="shared" si="73"/>
        <v>0</v>
      </c>
      <c r="CD24" s="83">
        <f t="shared" si="73"/>
        <v>0</v>
      </c>
      <c r="CE24" s="83">
        <f t="shared" si="73"/>
        <v>0</v>
      </c>
      <c r="CF24" s="83">
        <f t="shared" si="73"/>
        <v>0</v>
      </c>
      <c r="CG24" s="83">
        <f t="shared" si="73"/>
        <v>0</v>
      </c>
      <c r="CH24" s="83">
        <f t="shared" si="73"/>
        <v>0</v>
      </c>
      <c r="CI24" s="83">
        <f t="shared" si="73"/>
        <v>2</v>
      </c>
      <c r="CJ24" s="83">
        <f t="shared" si="73"/>
        <v>41037.370920000001</v>
      </c>
      <c r="CK24" s="83">
        <f t="shared" si="73"/>
        <v>0</v>
      </c>
      <c r="CL24" s="83">
        <f t="shared" si="73"/>
        <v>0</v>
      </c>
      <c r="CM24" s="83">
        <f t="shared" si="73"/>
        <v>0</v>
      </c>
      <c r="CN24" s="83">
        <f t="shared" si="73"/>
        <v>0</v>
      </c>
      <c r="CO24" s="83">
        <f t="shared" si="73"/>
        <v>0</v>
      </c>
      <c r="CP24" s="83">
        <f t="shared" si="73"/>
        <v>0</v>
      </c>
      <c r="CQ24" s="83">
        <f t="shared" si="73"/>
        <v>0</v>
      </c>
      <c r="CR24" s="83">
        <f t="shared" si="73"/>
        <v>0</v>
      </c>
      <c r="CS24" s="83">
        <f t="shared" si="73"/>
        <v>4</v>
      </c>
      <c r="CT24" s="83">
        <f t="shared" si="73"/>
        <v>64890.228311999992</v>
      </c>
      <c r="CU24" s="83">
        <f t="shared" si="73"/>
        <v>2</v>
      </c>
      <c r="CV24" s="83">
        <f t="shared" si="73"/>
        <v>32345.585999999996</v>
      </c>
      <c r="CW24" s="83">
        <f t="shared" si="73"/>
        <v>10</v>
      </c>
      <c r="CX24" s="83">
        <f t="shared" si="73"/>
        <v>161727.93</v>
      </c>
      <c r="CY24" s="83">
        <f t="shared" si="73"/>
        <v>2</v>
      </c>
      <c r="CZ24" s="83">
        <f t="shared" si="73"/>
        <v>32345.585999999996</v>
      </c>
      <c r="DA24" s="83">
        <f t="shared" si="73"/>
        <v>2</v>
      </c>
      <c r="DB24" s="83">
        <f t="shared" si="73"/>
        <v>28641.139799999997</v>
      </c>
      <c r="DC24" s="83">
        <f t="shared" si="73"/>
        <v>0</v>
      </c>
      <c r="DD24" s="83">
        <f t="shared" si="73"/>
        <v>0</v>
      </c>
      <c r="DE24" s="83">
        <f t="shared" si="73"/>
        <v>0</v>
      </c>
      <c r="DF24" s="83">
        <f t="shared" si="73"/>
        <v>0</v>
      </c>
      <c r="DG24" s="83">
        <f t="shared" si="73"/>
        <v>0</v>
      </c>
      <c r="DH24" s="83">
        <f t="shared" si="73"/>
        <v>0</v>
      </c>
      <c r="DI24" s="83">
        <f t="shared" si="73"/>
        <v>10</v>
      </c>
      <c r="DJ24" s="83">
        <f t="shared" si="73"/>
        <v>176656.62104999999</v>
      </c>
      <c r="DK24" s="83">
        <f t="shared" si="73"/>
        <v>0</v>
      </c>
      <c r="DL24" s="83">
        <f t="shared" si="73"/>
        <v>0</v>
      </c>
      <c r="DM24" s="83">
        <f t="shared" si="73"/>
        <v>2</v>
      </c>
      <c r="DN24" s="83">
        <f t="shared" si="73"/>
        <v>42483.846787200004</v>
      </c>
      <c r="DO24" s="83">
        <f t="shared" si="73"/>
        <v>0</v>
      </c>
      <c r="DP24" s="83">
        <f t="shared" si="73"/>
        <v>0</v>
      </c>
      <c r="DQ24" s="83">
        <f t="shared" si="73"/>
        <v>34</v>
      </c>
      <c r="DR24" s="83">
        <f t="shared" si="73"/>
        <v>720195.02099999995</v>
      </c>
      <c r="DS24" s="83">
        <f t="shared" si="73"/>
        <v>1</v>
      </c>
      <c r="DT24" s="83">
        <f t="shared" si="73"/>
        <v>21241.923393600002</v>
      </c>
      <c r="DU24" s="83">
        <f t="shared" si="73"/>
        <v>1</v>
      </c>
      <c r="DV24" s="83">
        <f t="shared" si="73"/>
        <v>17665.662104999999</v>
      </c>
      <c r="DW24" s="83">
        <f t="shared" si="73"/>
        <v>0</v>
      </c>
      <c r="DX24" s="83">
        <f t="shared" si="73"/>
        <v>0</v>
      </c>
      <c r="DY24" s="83">
        <f t="shared" si="73"/>
        <v>0</v>
      </c>
      <c r="DZ24" s="83">
        <f t="shared" si="73"/>
        <v>0</v>
      </c>
      <c r="EA24" s="83">
        <v>4</v>
      </c>
      <c r="EB24" s="83">
        <f t="shared" si="73"/>
        <v>113790.02544</v>
      </c>
      <c r="EC24" s="83">
        <v>2</v>
      </c>
      <c r="ED24" s="83">
        <f t="shared" si="73"/>
        <v>57558.533759999998</v>
      </c>
      <c r="EE24" s="83">
        <f t="shared" si="73"/>
        <v>0</v>
      </c>
      <c r="EF24" s="83">
        <f t="shared" si="73"/>
        <v>0</v>
      </c>
      <c r="EG24" s="83">
        <f t="shared" si="73"/>
        <v>0</v>
      </c>
      <c r="EH24" s="83">
        <f t="shared" si="73"/>
        <v>0</v>
      </c>
      <c r="EI24" s="83">
        <f t="shared" si="73"/>
        <v>185</v>
      </c>
      <c r="EJ24" s="83">
        <f t="shared" si="73"/>
        <v>3243669.6219018004</v>
      </c>
      <c r="EL24" s="45"/>
    </row>
    <row r="25" spans="1:142" x14ac:dyDescent="0.25">
      <c r="B25" s="11">
        <v>10</v>
      </c>
      <c r="C25" s="40" t="s">
        <v>171</v>
      </c>
      <c r="D25" s="26">
        <f t="shared" si="67"/>
        <v>10127</v>
      </c>
      <c r="E25" s="26">
        <v>10127</v>
      </c>
      <c r="F25" s="26">
        <v>9620</v>
      </c>
      <c r="G25" s="27">
        <v>1.17</v>
      </c>
      <c r="H25" s="38">
        <v>1</v>
      </c>
      <c r="I25" s="39"/>
      <c r="J25" s="26">
        <v>1.4</v>
      </c>
      <c r="K25" s="26">
        <v>1.68</v>
      </c>
      <c r="L25" s="26">
        <v>2.23</v>
      </c>
      <c r="M25" s="26">
        <v>2.39</v>
      </c>
      <c r="N25" s="30">
        <v>2.57</v>
      </c>
      <c r="O25" s="31">
        <f>87</f>
        <v>87</v>
      </c>
      <c r="P25" s="32">
        <f>(O25/12*1*$D25*$G25*$H25*$J25*P$9)+(O25/12*5*$E25*$G25*$H25*$J25*P$10)+(O25/12*6*$F25*$G25*$H25*$J25*P$10)</f>
        <v>1409438.2547699998</v>
      </c>
      <c r="Q25" s="31"/>
      <c r="R25" s="32">
        <f>(Q25/12*1*$D25*$G25*$H25*$J25*R$9)+(Q25/12*5*$E25*$G25*$H25*$J25*R$10)+(Q25/12*6*$F25*$G25*$H25*$J25*R$10)</f>
        <v>0</v>
      </c>
      <c r="S25" s="33"/>
      <c r="T25" s="32">
        <f>(S25/12*1*$D25*$G25*$H25*$J25*T$9)+(S25/12*5*$E25*$G25*$H25*$J25*T$10)+(S25/12*6*$F25*$G25*$H25*$J25*T$10)</f>
        <v>0</v>
      </c>
      <c r="U25" s="31">
        <v>0</v>
      </c>
      <c r="V25" s="32">
        <f>(U25/12*1*$D25*$G25*$H25*$J25*V$9)+(U25/12*5*$E25*$G25*$H25*$J25*V$10)+(U25/12*6*$F25*$G25*$H25*$J25*V$10)</f>
        <v>0</v>
      </c>
      <c r="W25" s="31">
        <v>0</v>
      </c>
      <c r="X25" s="32">
        <f>(W25/12*1*$D25*$G25*$H25*$J25*X$9)+(W25/12*5*$E25*$G25*$H25*$J25*X$10)+(W25/12*6*$F25*$G25*$H25*$J25*X$10)</f>
        <v>0</v>
      </c>
      <c r="Y25" s="31">
        <v>0</v>
      </c>
      <c r="Z25" s="32">
        <f>(Y25/12*1*$D25*$G25*$H25*$J25*Z$9)+(Y25/12*5*$E25*$G25*$H25*$J25*Z$10)+(Y25/12*6*$F25*$G25*$H25*$J25*Z$10)</f>
        <v>0</v>
      </c>
      <c r="AA25" s="31">
        <v>0</v>
      </c>
      <c r="AB25" s="32">
        <f>(AA25/12*1*$D25*$G25*$H25*$K25*AB$9)+(AA25/12*5*$E25*$G25*$H25*$K25*AB$10)+(AA25/12*6*$F25*$G25*$H25*$K25*AB$10)</f>
        <v>0</v>
      </c>
      <c r="AC25" s="31"/>
      <c r="AD25" s="32">
        <f>(AC25/12*1*$D25*$G25*$H25*$J25*AD$9)+(AC25/12*5*$E25*$G25*$H25*$J25*AD$10)+(AC25/12*6*$F25*$G25*$H25*$J25*AD$10)</f>
        <v>0</v>
      </c>
      <c r="AE25" s="31">
        <v>0</v>
      </c>
      <c r="AF25" s="32">
        <f>(AE25/12*1*$D25*$G25*$H25*$K25*AF$9)+(AE25/12*5*$E25*$G25*$H25*$K25*AF$10)+(AE25/12*6*$F25*$G25*$H25*$K25*AF$10)</f>
        <v>0</v>
      </c>
      <c r="AG25" s="31">
        <v>1</v>
      </c>
      <c r="AH25" s="32">
        <f>(AG25/12*1*$D25*$G25*$H25*$K25*AH$9)+(AG25/12*5*$E25*$G25*$H25*$K25*AH$10)+(AG25/12*6*$F25*$G25*$H25*$K25*AH$10)</f>
        <v>19601.425115999999</v>
      </c>
      <c r="AI25" s="31">
        <v>0</v>
      </c>
      <c r="AJ25" s="32">
        <f>(AI25/12*1*$D25*$G25*$H25*$K25*AJ$9)+(AI25/12*5*$E25*$G25*$H25*$K25*AJ$10)+(AI25/12*6*$F25*$G25*$H25*$K25*AJ$10)</f>
        <v>0</v>
      </c>
      <c r="AK25" s="31">
        <v>3</v>
      </c>
      <c r="AL25" s="32">
        <f>(AK25/12*1*$D25*$G25*$H25*$K25*AL$9)+(AK25/12*5*$E25*$G25*$H25*$K25*AL$10)+(AK25/12*6*$F25*$G25*$H25*$K25*AL$10)</f>
        <v>58804.275347999996</v>
      </c>
      <c r="AM25" s="34"/>
      <c r="AN25" s="32">
        <f>(AM25/12*1*$D25*$G25*$H25*$K25*AN$9)+(AM25/12*5*$E25*$G25*$H25*$K25*AN$10)+(AM25/12*6*$F25*$G25*$H25*$K25*AN$10)</f>
        <v>0</v>
      </c>
      <c r="AO25" s="31">
        <v>0</v>
      </c>
      <c r="AP25" s="32">
        <f>(AO25/12*1*$D25*$G25*$H25*$K25*AP$9)+(AO25/12*5*$E25*$G25*$H25*$K25*AP$10)+(AO25/12*6*$F25*$G25*$H25*$K25*AP$10)</f>
        <v>0</v>
      </c>
      <c r="AQ25" s="31">
        <v>0</v>
      </c>
      <c r="AR25" s="32">
        <f>(AQ25/12*1*$D25*$G25*$H25*$J25*AR$9)+(AQ25/12*5*$E25*$G25*$H25*$J25*AR$10)+(AQ25/12*6*$F25*$G25*$H25*$J25*AR$10)</f>
        <v>0</v>
      </c>
      <c r="AS25" s="31"/>
      <c r="AT25" s="32">
        <f>(AS25/12*1*$D25*$G25*$H25*$J25*AT$9)+(AS25/12*11*$E25*$G25*$H25*$J25*AT$10)</f>
        <v>0</v>
      </c>
      <c r="AU25" s="31"/>
      <c r="AV25" s="32">
        <f>(AU25/12*1*$D25*$G25*$H25*$J25*AV$9)+(AU25/12*5*$E25*$G25*$H25*$J25*AV$10)+(AU25/12*6*$F25*$G25*$H25*$J25*AV$10)</f>
        <v>0</v>
      </c>
      <c r="AW25" s="31"/>
      <c r="AX25" s="32">
        <f>(AW25/12*1*$D25*$G25*$H25*$K25*AX$9)+(AW25/12*5*$E25*$G25*$H25*$K25*AX$10)+(AW25/12*6*$F25*$G25*$H25*$K25*AX$10)</f>
        <v>0</v>
      </c>
      <c r="AY25" s="31">
        <v>0</v>
      </c>
      <c r="AZ25" s="32">
        <f>(AY25/12*1*$D25*$G25*$H25*$J25*AZ$9)+(AY25/12*5*$E25*$G25*$H25*$J25*AZ$10)+(AY25/12*6*$F25*$G25*$H25*$J25*AZ$10)</f>
        <v>0</v>
      </c>
      <c r="BA25" s="31"/>
      <c r="BB25" s="32">
        <f>(BA25/12*1*$D25*$G25*$H25*$J25*BB$9)+(BA25/12*5*$E25*$G25*$H25*$J25*BB$10)+(BA25/12*6*$F25*$G25*$H25*$J25*BB$10)</f>
        <v>0</v>
      </c>
      <c r="BC25" s="31">
        <v>8</v>
      </c>
      <c r="BD25" s="32">
        <f>(BC25/12*1*$D25*$G25*$H25*$J25*BD$9)+(BC25/12*5*$E25*$G25*$H25*$J25*BD$10)+(BC25/12*6*$F25*$G25*$H25*$J25*BD$10)</f>
        <v>105717.61199999999</v>
      </c>
      <c r="BE25" s="31"/>
      <c r="BF25" s="32">
        <f>(BE25/12*1*$D25*$G25*$H25*$J25*BF$9)+(BE25/12*5*$E25*$G25*$H25*$J25*BF$10)+(BE25/12*6*$F25*$G25*$H25*$J25*BF$10)</f>
        <v>0</v>
      </c>
      <c r="BG25" s="31"/>
      <c r="BH25" s="32">
        <f>(BG25/12*1*$D25*$G25*$H25*$J25*BH$9)+(BG25/12*5*$E25*$G25*$H25*$J25*BH$10)+(BG25/12*6*$F25*$G25*$H25*$J25*BH$10)</f>
        <v>0</v>
      </c>
      <c r="BI25" s="31">
        <v>0</v>
      </c>
      <c r="BJ25" s="32">
        <f>(BI25/12*1*$D25*$G25*$H25*$J25*BJ$9)+(BI25/12*5*$E25*$G25*$H25*$J25*BJ$10)+(BI25/12*6*$F25*$G25*$H25*$J25*BJ$10)</f>
        <v>0</v>
      </c>
      <c r="BK25" s="31"/>
      <c r="BL25" s="32">
        <f>(BK25/12*1*$D25*$G25*$H25*$J25*BL$9)+(BK25/12*4*$E25*$G25*$H25*$J25*BL$10)+(BK25/12*1*$E25*$G25*$H25*$J25*BL$11)+(BK25/12*6*$F25*$G25*$H25*$J25*BL$11)</f>
        <v>0</v>
      </c>
      <c r="BM25" s="31"/>
      <c r="BN25" s="32">
        <f>(BM25/12*1*$D25*$G25*$H25*$J25*BN$9)+(BM25/12*5*$E25*$G25*$H25*$J25*BN$10)+(BM25/12*6*$F25*$G25*$H25*$J25*BN$10)</f>
        <v>0</v>
      </c>
      <c r="BO25" s="31">
        <v>8</v>
      </c>
      <c r="BP25" s="32">
        <f>(BO25/12*1*$D25*$G25*$H25*$J25*BP$9)+(BO25/12*4*$E25*$G25*$H25*$J25*BP$10)+(BO25/12*1*$E25*$G25*$H25*$J25*BP$11)+(BO25/12*6*$F25*$G25*$H25*$J25*BP$11)</f>
        <v>110141.08559999999</v>
      </c>
      <c r="BQ25" s="31">
        <v>2</v>
      </c>
      <c r="BR25" s="32">
        <f>(BQ25/12*1*$D25*$G25*$H25*$J25*BR$9)+(BQ25/12*5*$E25*$G25*$H25*$J25*BR$10)+(BQ25/12*6*$F25*$G25*$H25*$J25*BR$10)</f>
        <v>29387.494499999997</v>
      </c>
      <c r="BS25" s="31"/>
      <c r="BT25" s="32">
        <f>(BS25/12*1*$D25*$G25*$H25*$J25*BT$9)+(BS25/12*4*$E25*$G25*$H25*$J25*BT$10)+(BS25/12*1*$E25*$G25*$H25*$J25*BT$11)+(BS25/12*6*$F25*$G25*$H25*$J25*BT$11)</f>
        <v>0</v>
      </c>
      <c r="BU25" s="31"/>
      <c r="BV25" s="32">
        <f>(BU25/12*1*$D25*$G25*$H25*$J25*BV$9)+(BU25/12*5*$E25*$G25*$H25*$J25*BV$10)+(BU25/12*6*$F25*$G25*$H25*$J25*BV$10)</f>
        <v>0</v>
      </c>
      <c r="BW25" s="31">
        <v>0</v>
      </c>
      <c r="BX25" s="32">
        <f>(BW25/12*1*$D25*$G25*$H25*$J25*BX$9)+(BW25/12*5*$E25*$G25*$H25*$J25*BX$10)+(BW25/12*6*$F25*$G25*$H25*$J25*BX$10)</f>
        <v>0</v>
      </c>
      <c r="BY25" s="31">
        <v>0</v>
      </c>
      <c r="BZ25" s="32">
        <f>(BY25/12*1*$D25*$G25*$H25*$J25*BZ$9)+(BY25/12*5*$E25*$G25*$H25*$J25*BZ$10)+(BY25/12*6*$F25*$G25*$H25*$J25*BZ$10)</f>
        <v>0</v>
      </c>
      <c r="CA25" s="31"/>
      <c r="CB25" s="32">
        <f>(CA25/12*1*$D25*$G25*$H25*$K25*CB$9)+(CA25/12*4*$E25*$G25*$H25*$K25*CB$10)+(CA25/12*1*$E25*$G25*$H25*$K25*CB$11)+(CA25/12*6*$F25*$G25*$H25*$K25*CB$11)</f>
        <v>0</v>
      </c>
      <c r="CC25" s="31"/>
      <c r="CD25" s="32">
        <f>(CC25/12*1*$D25*$G25*$H25*$J25*CD$9)+(CC25/12*5*$E25*$G25*$H25*$J25*CD$10)+(CC25/12*6*$F25*$G25*$H25*$J25*CD$10)</f>
        <v>0</v>
      </c>
      <c r="CE25" s="31"/>
      <c r="CF25" s="32">
        <f>(CE25/12*1*$D25*$G25*$H25*$J25*CF$9)+(CE25/12*5*$E25*$G25*$H25*$J25*CF$10)+(CE25/12*6*$F25*$G25*$H25*$J25*CF$10)</f>
        <v>0</v>
      </c>
      <c r="CG25" s="31"/>
      <c r="CH25" s="32">
        <f>(CG25/12*1*$D25*$G25*$H25*$J25*CH$9)+(CG25/12*5*$E25*$G25*$H25*$J25*CH$10)+(CG25/12*6*$F25*$G25*$H25*$J25*CH$10)</f>
        <v>0</v>
      </c>
      <c r="CI25" s="31">
        <v>2</v>
      </c>
      <c r="CJ25" s="32">
        <f>(CI25/12*1*$D25*$G25*$H25*$K25*CJ$9)+(CI25/12*4*$E25*$G25*$H25*$K25*CJ$10)+(CI25/12*1*$E25*$G25*$H25*$K25*CJ$11)+(CI25/12*6*$F25*$G25*$H25*$K25*CJ$11)</f>
        <v>41037.370920000001</v>
      </c>
      <c r="CK25" s="31"/>
      <c r="CL25" s="32">
        <f>(CK25/12*1*$D25*$G25*$H25*$K25*CL$9)+(CK25/12*5*$E25*$G25*$H25*$K25*CL$10)+(CK25/12*6*$F25*$G25*$H25*$K25*CL$10)</f>
        <v>0</v>
      </c>
      <c r="CM25" s="31"/>
      <c r="CN25" s="32">
        <f>(CM25/12*1*$D25*$G25*$H25*$J25*CN$9)+(CM25/12*5*$E25*$G25*$H25*$J25*CN$10)+(CM25/12*6*$F25*$G25*$H25*$J25*CN$10)</f>
        <v>0</v>
      </c>
      <c r="CO25" s="31"/>
      <c r="CP25" s="32">
        <f>(CO25/12*1*$D25*$G25*$H25*$J25*CP$9)+(CO25/12*5*$E25*$G25*$H25*$J25*CP$10)+(CO25/12*6*$F25*$G25*$H25*$J25*CP$10)</f>
        <v>0</v>
      </c>
      <c r="CQ25" s="31">
        <v>0</v>
      </c>
      <c r="CR25" s="32">
        <f>(CQ25/12*1*$D25*$G25*$H25*$J25*CR$9)+(CQ25/12*5*$E25*$G25*$H25*$J25*CR$10)+(CQ25/12*6*$F25*$G25*$H25*$J25*CR$10)</f>
        <v>0</v>
      </c>
      <c r="CS25" s="31">
        <v>4</v>
      </c>
      <c r="CT25" s="32">
        <f>(CS25/12*1*$D25*$G25*$H25*$J25*CT$9)+(CS25/12*5*$E25*$G25*$H25*$J25*CT$10)+(CS25/12*6*$F25*$G25*$H25*$J25*CT$10)</f>
        <v>64890.228311999992</v>
      </c>
      <c r="CU25" s="31">
        <v>2</v>
      </c>
      <c r="CV25" s="32">
        <f>(CU25/12*1*$D25*$G25*$H25*$J25*CV$9)+(CU25/12*5*$E25*$G25*$H25*$J25*CV$10)+(CU25/12*6*$F25*$G25*$H25*$J25*CV$10)</f>
        <v>32345.585999999996</v>
      </c>
      <c r="CW25" s="31">
        <v>10</v>
      </c>
      <c r="CX25" s="32">
        <f>(CW25/12*1*$D25*$G25*$H25*$J25*CX$9)+(CW25/12*5*$E25*$G25*$H25*$J25*CX$10)+(CW25/12*6*$F25*$G25*$H25*$J25*CX$10)</f>
        <v>161727.93</v>
      </c>
      <c r="CY25" s="31">
        <v>2</v>
      </c>
      <c r="CZ25" s="32">
        <f>(CY25/12*1*$D25*$G25*$H25*$J25*CZ$9)+(CY25/12*5*$E25*$G25*$H25*$J25*CZ$10)+(CY25/12*6*$F25*$G25*$H25*$J25*CZ$10)</f>
        <v>32345.585999999996</v>
      </c>
      <c r="DA25" s="31">
        <v>2</v>
      </c>
      <c r="DB25" s="32">
        <f>(DA25/12*1*$D25*$G25*$H25*$J25*DB$9)+(DA25/12*4*$E25*$G25*$H25*$J25*DB$10)+(DA25/12*1*$E25*$G25*$H25*$J25*DB$11)+(DA25/12*6*$F25*$G25*$H25*$J25*DB$11)</f>
        <v>28641.139799999997</v>
      </c>
      <c r="DC25" s="31"/>
      <c r="DD25" s="32">
        <f>(DC25/12*1*$D25*$G25*$H25*$J25*DD$9)+(DC25/12*5*$E25*$G25*$H25*$J25*DD$10)+(DC25/12*6*$F25*$G25*$H25*$J25*DD$10)</f>
        <v>0</v>
      </c>
      <c r="DE25" s="31"/>
      <c r="DF25" s="32">
        <f>(DE25/12*1*$D25*$G25*$H25*$K25*DF$9)+(DE25/12*5*$E25*$G25*$H25*$K25*DF$10)+(DE25/12*6*$F25*$G25*$H25*$K25*DF$10)</f>
        <v>0</v>
      </c>
      <c r="DG25" s="31"/>
      <c r="DH25" s="32">
        <f>(DG25/12*1*$D25*$G25*$H25*$K25*DH$9)+(DG25/12*5*$E25*$G25*$H25*$K25*DH$10)+(DG25/12*6*$F25*$G25*$H25*$K25*DH$10)</f>
        <v>0</v>
      </c>
      <c r="DI25" s="31">
        <v>10</v>
      </c>
      <c r="DJ25" s="32">
        <f>(DI25/12*1*$D25*$G25*$H25*$J25*DJ$9)+(DI25/12*5*$E25*$G25*$H25*$J25*DJ$10)+(DI25/12*6*$F25*$G25*$H25*$J25*DJ$10)</f>
        <v>176656.62104999999</v>
      </c>
      <c r="DK25" s="31"/>
      <c r="DL25" s="32"/>
      <c r="DM25" s="31">
        <v>2</v>
      </c>
      <c r="DN25" s="32">
        <f>(DM25/12*1*$D25*$G25*$H25*$K25*DN$9)+(DM25/12*5*$E25*$G25*$H25*$K25*DN$10)+(DM25/12*6*$F25*$G25*$H25*$K25*DN$10)</f>
        <v>42483.846787200004</v>
      </c>
      <c r="DO25" s="31"/>
      <c r="DP25" s="32">
        <f>(DO25/12*1*$D25*$G25*$H25*$K25*DP$9)+(DO25/12*5*$E25*$G25*$H25*$K25*DP$10)+(DO25/12*6*$F25*$G25*$H25*$K25*DP$10)</f>
        <v>0</v>
      </c>
      <c r="DQ25" s="31">
        <v>34</v>
      </c>
      <c r="DR25" s="32">
        <f>(DQ25/12*1*$D25*$G25*$H25*$K25*DR$9)+(DQ25/12*5*$E25*$G25*$H25*$K25*DR$10)+(DQ25/12*6*$F25*$G25*$H25*$K25*DR$10)</f>
        <v>720195.02099999995</v>
      </c>
      <c r="DS25" s="31">
        <v>1</v>
      </c>
      <c r="DT25" s="32">
        <f>(DS25/12*1*$D25*$G25*$H25*$K25*DT$9)+(DS25/12*5*$E25*$G25*$H25*$K25*DT$10)+(DS25/12*6*$F25*$G25*$H25*$K25*DT$10)</f>
        <v>21241.923393600002</v>
      </c>
      <c r="DU25" s="31">
        <v>1</v>
      </c>
      <c r="DV25" s="32">
        <f>(DU25/12*1*$D25*$G25*$H25*$J25*DV$9)+(DU25/12*5*$E25*$G25*$H25*$J25*DV$10)+(DU25/12*6*$F25*$G25*$H25*$J25*DV$10)</f>
        <v>17665.662104999999</v>
      </c>
      <c r="DW25" s="31">
        <v>0</v>
      </c>
      <c r="DX25" s="32">
        <f>(DW25/12*1*$D25*$G25*$H25*$J25*DX$9)+(DW25/12*5*$E25*$G25*$H25*$J25*DX$10)+(DW25/12*6*$F25*$G25*$H25*$J25*DX$10)</f>
        <v>0</v>
      </c>
      <c r="DY25" s="31"/>
      <c r="DZ25" s="32">
        <f>(DY25/12*1*$D25*$G25*$H25*$K25*DZ$9)+(DY25/12*5*$E25*$G25*$H25*$K25*DZ$10)+(DY25/12*6*$F25*$G25*$H25*$K25*DZ$10)</f>
        <v>0</v>
      </c>
      <c r="EA25" s="31">
        <v>4</v>
      </c>
      <c r="EB25" s="32">
        <f>(EA25/12*1*$D25*$G25*$H25*$K25*EB$9)+(EA25/12*5*$E25*$G25*$H25*$K25*EB$10)+(EA25/12*6*$F25*$G25*$H25*$K25*EB$10)</f>
        <v>113790.02544</v>
      </c>
      <c r="EC25" s="31">
        <v>2</v>
      </c>
      <c r="ED25" s="32">
        <f>(EC25/12*1*$D25*$G25*$H25*$K25*ED$9)+(EC25/12*5*$E25*$G25*$H25*$K25*ED$10)+(EC25/12*6*$F25*$G25*$H25*$K25*ED$10)</f>
        <v>57558.533759999998</v>
      </c>
      <c r="EE25" s="31">
        <v>0</v>
      </c>
      <c r="EF25" s="32">
        <f>(EE25/12*1*$D25*$G25*$H25*$L25*EF$9)+(EE25/12*5*$E25*$G25*$H25*$L25*EF$10)+(EE25/12*6*$F25*$G25*$H25*$L25*EF$10)</f>
        <v>0</v>
      </c>
      <c r="EG25" s="31"/>
      <c r="EH25" s="32">
        <f>(EG25/12*1*$D25*$G25*$H25*$M25*EH$9)+(EG25/12*5*$E25*$G25*$H25*$N25*EH$10)+(EG25/12*6*$F25*$G25*$H25*$N25*EH$10)</f>
        <v>0</v>
      </c>
      <c r="EI25" s="36">
        <f>SUM(S25,Y25,U25,O25,Q25,BW25,CS25,DI25,DW25,BY25,DU25,BI25,AY25,AQ25,AS25,AU25,BK25,CQ25,W25,EC25,DG25,CA25,EA25,CI25,DK25,DM25,DQ25,DO25,AE25,AG25,AI25,AK25,AA25,AM25,AO25,CK25,EE25,EG25,AW25,DY25,BO25,BA25,BC25,CU25,CW25,CY25,DA25,DC25,BQ25,BE25,BS25,BG25,BU25,CM25,CG25,CO25,AC25,CC25,DE25,,BM25,DS25,CE25)</f>
        <v>185</v>
      </c>
      <c r="EJ25" s="36">
        <f>SUM(T25,Z25,V25,P25,R25,BX25,CT25,DJ25,DX25,BZ25,DV25,BJ25,AZ25,AR25,AT25,AV25,BL25,CR25,X25,ED25,DH25,CB25,EB25,CJ25,DL25,DN25,DR25,DP25,AF25,AH25,AJ25,AL25,AB25,AN25,AP25,CL25,EF25,EH25,AX25,DZ25,BP25,BB25,BD25,CV25,CX25,CZ25,DB25,DD25,BR25,BF25,BT25,BH25,BV25,CN25,CH25,CP25,AD25,CD25,DF25,,BN25,DT25,CF25)</f>
        <v>3243669.6219018004</v>
      </c>
      <c r="EL25" s="45"/>
    </row>
    <row r="26" spans="1:142" s="59" customFormat="1" x14ac:dyDescent="0.25">
      <c r="A26" s="88">
        <v>6</v>
      </c>
      <c r="B26" s="68"/>
      <c r="C26" s="69" t="s">
        <v>172</v>
      </c>
      <c r="D26" s="76">
        <f t="shared" si="67"/>
        <v>10127</v>
      </c>
      <c r="E26" s="76">
        <v>10127</v>
      </c>
      <c r="F26" s="76">
        <v>9620</v>
      </c>
      <c r="G26" s="92"/>
      <c r="H26" s="90"/>
      <c r="I26" s="91"/>
      <c r="J26" s="85"/>
      <c r="K26" s="85"/>
      <c r="L26" s="85"/>
      <c r="M26" s="85"/>
      <c r="N26" s="81">
        <v>2.57</v>
      </c>
      <c r="O26" s="83">
        <f>SUM(O27)</f>
        <v>0</v>
      </c>
      <c r="P26" s="83">
        <f t="shared" ref="P26:CA26" si="74">SUM(P27)</f>
        <v>0</v>
      </c>
      <c r="Q26" s="83">
        <f t="shared" si="74"/>
        <v>0</v>
      </c>
      <c r="R26" s="83">
        <f t="shared" si="74"/>
        <v>0</v>
      </c>
      <c r="S26" s="83">
        <f t="shared" si="74"/>
        <v>0</v>
      </c>
      <c r="T26" s="83">
        <f t="shared" si="74"/>
        <v>0</v>
      </c>
      <c r="U26" s="83">
        <f t="shared" si="74"/>
        <v>0</v>
      </c>
      <c r="V26" s="83">
        <f t="shared" si="74"/>
        <v>0</v>
      </c>
      <c r="W26" s="83">
        <f t="shared" si="74"/>
        <v>5</v>
      </c>
      <c r="X26" s="83">
        <f t="shared" si="74"/>
        <v>116352.16926666666</v>
      </c>
      <c r="Y26" s="83">
        <f t="shared" si="74"/>
        <v>0</v>
      </c>
      <c r="Z26" s="83">
        <f t="shared" si="74"/>
        <v>0</v>
      </c>
      <c r="AA26" s="83">
        <f t="shared" si="74"/>
        <v>0</v>
      </c>
      <c r="AB26" s="83">
        <f t="shared" si="74"/>
        <v>0</v>
      </c>
      <c r="AC26" s="83">
        <f t="shared" si="74"/>
        <v>0</v>
      </c>
      <c r="AD26" s="83">
        <f t="shared" si="74"/>
        <v>0</v>
      </c>
      <c r="AE26" s="83">
        <f t="shared" si="74"/>
        <v>0</v>
      </c>
      <c r="AF26" s="83">
        <f t="shared" si="74"/>
        <v>0</v>
      </c>
      <c r="AG26" s="83">
        <f t="shared" si="74"/>
        <v>0</v>
      </c>
      <c r="AH26" s="83">
        <f t="shared" si="74"/>
        <v>0</v>
      </c>
      <c r="AI26" s="83">
        <f t="shared" si="74"/>
        <v>0</v>
      </c>
      <c r="AJ26" s="83">
        <f t="shared" si="74"/>
        <v>0</v>
      </c>
      <c r="AK26" s="83">
        <f t="shared" si="74"/>
        <v>1</v>
      </c>
      <c r="AL26" s="83">
        <f t="shared" si="74"/>
        <v>25800.166391999999</v>
      </c>
      <c r="AM26" s="83">
        <f t="shared" si="74"/>
        <v>0</v>
      </c>
      <c r="AN26" s="83">
        <f t="shared" si="74"/>
        <v>0</v>
      </c>
      <c r="AO26" s="83">
        <v>2</v>
      </c>
      <c r="AP26" s="83">
        <f t="shared" si="74"/>
        <v>51600.332783999998</v>
      </c>
      <c r="AQ26" s="83">
        <f t="shared" si="74"/>
        <v>0</v>
      </c>
      <c r="AR26" s="83">
        <f t="shared" si="74"/>
        <v>0</v>
      </c>
      <c r="AS26" s="83">
        <f t="shared" si="74"/>
        <v>0</v>
      </c>
      <c r="AT26" s="83">
        <f t="shared" si="74"/>
        <v>0</v>
      </c>
      <c r="AU26" s="83">
        <f t="shared" si="74"/>
        <v>0</v>
      </c>
      <c r="AV26" s="83">
        <f t="shared" si="74"/>
        <v>0</v>
      </c>
      <c r="AW26" s="83">
        <f t="shared" si="74"/>
        <v>0</v>
      </c>
      <c r="AX26" s="83">
        <f t="shared" si="74"/>
        <v>0</v>
      </c>
      <c r="AY26" s="83">
        <f t="shared" si="74"/>
        <v>10</v>
      </c>
      <c r="AZ26" s="83">
        <f t="shared" si="74"/>
        <v>252172.12019999995</v>
      </c>
      <c r="BA26" s="83">
        <f t="shared" si="74"/>
        <v>0</v>
      </c>
      <c r="BB26" s="83">
        <f t="shared" si="74"/>
        <v>0</v>
      </c>
      <c r="BC26" s="83">
        <f t="shared" si="74"/>
        <v>3</v>
      </c>
      <c r="BD26" s="83">
        <f t="shared" si="74"/>
        <v>52181.129000000008</v>
      </c>
      <c r="BE26" s="83">
        <f t="shared" si="74"/>
        <v>0</v>
      </c>
      <c r="BF26" s="83">
        <f t="shared" si="74"/>
        <v>0</v>
      </c>
      <c r="BG26" s="83">
        <f t="shared" si="74"/>
        <v>0</v>
      </c>
      <c r="BH26" s="83">
        <f t="shared" si="74"/>
        <v>0</v>
      </c>
      <c r="BI26" s="83">
        <f t="shared" si="74"/>
        <v>81</v>
      </c>
      <c r="BJ26" s="83">
        <f t="shared" si="74"/>
        <v>1566579.5145</v>
      </c>
      <c r="BK26" s="83">
        <f t="shared" si="74"/>
        <v>0</v>
      </c>
      <c r="BL26" s="83">
        <f t="shared" si="74"/>
        <v>0</v>
      </c>
      <c r="BM26" s="83">
        <f t="shared" si="74"/>
        <v>0</v>
      </c>
      <c r="BN26" s="83">
        <f t="shared" si="74"/>
        <v>0</v>
      </c>
      <c r="BO26" s="83">
        <f t="shared" si="74"/>
        <v>116</v>
      </c>
      <c r="BP26" s="83">
        <f t="shared" si="74"/>
        <v>2102094.3943999996</v>
      </c>
      <c r="BQ26" s="83">
        <f t="shared" si="74"/>
        <v>1</v>
      </c>
      <c r="BR26" s="83">
        <f t="shared" si="74"/>
        <v>19340.487833333333</v>
      </c>
      <c r="BS26" s="83">
        <f t="shared" si="74"/>
        <v>0</v>
      </c>
      <c r="BT26" s="83">
        <f t="shared" si="74"/>
        <v>0</v>
      </c>
      <c r="BU26" s="83">
        <v>0</v>
      </c>
      <c r="BV26" s="83">
        <f t="shared" si="74"/>
        <v>0</v>
      </c>
      <c r="BW26" s="83">
        <f t="shared" si="74"/>
        <v>2</v>
      </c>
      <c r="BX26" s="83">
        <f t="shared" si="74"/>
        <v>38680.975666666665</v>
      </c>
      <c r="BY26" s="83">
        <f t="shared" si="74"/>
        <v>0</v>
      </c>
      <c r="BZ26" s="83">
        <f t="shared" si="74"/>
        <v>0</v>
      </c>
      <c r="CA26" s="83">
        <f t="shared" si="74"/>
        <v>0</v>
      </c>
      <c r="CB26" s="83">
        <f t="shared" ref="CB26:EJ26" si="75">SUM(CB27)</f>
        <v>0</v>
      </c>
      <c r="CC26" s="83">
        <f t="shared" si="75"/>
        <v>0</v>
      </c>
      <c r="CD26" s="83">
        <f t="shared" si="75"/>
        <v>0</v>
      </c>
      <c r="CE26" s="83">
        <f t="shared" si="75"/>
        <v>0</v>
      </c>
      <c r="CF26" s="83">
        <f t="shared" si="75"/>
        <v>0</v>
      </c>
      <c r="CG26" s="83">
        <f t="shared" si="75"/>
        <v>0</v>
      </c>
      <c r="CH26" s="83">
        <f t="shared" si="75"/>
        <v>0</v>
      </c>
      <c r="CI26" s="83">
        <f t="shared" si="75"/>
        <v>2</v>
      </c>
      <c r="CJ26" s="83">
        <f t="shared" si="75"/>
        <v>54015.001040000003</v>
      </c>
      <c r="CK26" s="83">
        <f t="shared" si="75"/>
        <v>0</v>
      </c>
      <c r="CL26" s="83">
        <f t="shared" si="75"/>
        <v>0</v>
      </c>
      <c r="CM26" s="83">
        <f t="shared" si="75"/>
        <v>0</v>
      </c>
      <c r="CN26" s="83">
        <f t="shared" si="75"/>
        <v>0</v>
      </c>
      <c r="CO26" s="83">
        <f t="shared" si="75"/>
        <v>0</v>
      </c>
      <c r="CP26" s="83">
        <f t="shared" si="75"/>
        <v>0</v>
      </c>
      <c r="CQ26" s="83">
        <f t="shared" si="75"/>
        <v>0</v>
      </c>
      <c r="CR26" s="83">
        <f t="shared" si="75"/>
        <v>0</v>
      </c>
      <c r="CS26" s="83">
        <f t="shared" si="75"/>
        <v>6</v>
      </c>
      <c r="CT26" s="83">
        <f t="shared" si="75"/>
        <v>128116.604616</v>
      </c>
      <c r="CU26" s="83">
        <f t="shared" si="75"/>
        <v>4</v>
      </c>
      <c r="CV26" s="83">
        <f t="shared" si="75"/>
        <v>85149.063999999998</v>
      </c>
      <c r="CW26" s="83">
        <f t="shared" si="75"/>
        <v>0</v>
      </c>
      <c r="CX26" s="83">
        <f t="shared" si="75"/>
        <v>0</v>
      </c>
      <c r="CY26" s="83">
        <f t="shared" si="75"/>
        <v>0</v>
      </c>
      <c r="CZ26" s="83">
        <f t="shared" si="75"/>
        <v>0</v>
      </c>
      <c r="DA26" s="83">
        <f t="shared" si="75"/>
        <v>2</v>
      </c>
      <c r="DB26" s="83">
        <f t="shared" si="75"/>
        <v>37698.594266666667</v>
      </c>
      <c r="DC26" s="83">
        <f t="shared" si="75"/>
        <v>0</v>
      </c>
      <c r="DD26" s="83">
        <f t="shared" si="75"/>
        <v>0</v>
      </c>
      <c r="DE26" s="83">
        <f t="shared" si="75"/>
        <v>0</v>
      </c>
      <c r="DF26" s="83">
        <f t="shared" si="75"/>
        <v>0</v>
      </c>
      <c r="DG26" s="83">
        <f t="shared" si="75"/>
        <v>32</v>
      </c>
      <c r="DH26" s="83">
        <f t="shared" si="75"/>
        <v>894702.55114240013</v>
      </c>
      <c r="DI26" s="83">
        <f t="shared" si="75"/>
        <v>14</v>
      </c>
      <c r="DJ26" s="83">
        <f t="shared" si="75"/>
        <v>325531.34614000004</v>
      </c>
      <c r="DK26" s="83">
        <f t="shared" si="75"/>
        <v>3</v>
      </c>
      <c r="DL26" s="83">
        <f t="shared" si="75"/>
        <v>86465.31</v>
      </c>
      <c r="DM26" s="83">
        <f t="shared" si="75"/>
        <v>0</v>
      </c>
      <c r="DN26" s="83">
        <f t="shared" si="75"/>
        <v>0</v>
      </c>
      <c r="DO26" s="83">
        <f t="shared" si="75"/>
        <v>4</v>
      </c>
      <c r="DP26" s="83">
        <f t="shared" si="75"/>
        <v>111837.81889280002</v>
      </c>
      <c r="DQ26" s="83">
        <f t="shared" si="75"/>
        <v>36</v>
      </c>
      <c r="DR26" s="83">
        <f t="shared" si="75"/>
        <v>1003710.7080000001</v>
      </c>
      <c r="DS26" s="83">
        <f t="shared" si="75"/>
        <v>20</v>
      </c>
      <c r="DT26" s="83">
        <f t="shared" si="75"/>
        <v>559189.09446400008</v>
      </c>
      <c r="DU26" s="83">
        <f t="shared" si="75"/>
        <v>100</v>
      </c>
      <c r="DV26" s="83">
        <f t="shared" si="75"/>
        <v>2325223.9009999996</v>
      </c>
      <c r="DW26" s="83">
        <f t="shared" si="75"/>
        <v>4</v>
      </c>
      <c r="DX26" s="83">
        <f t="shared" si="75"/>
        <v>93008.956040000005</v>
      </c>
      <c r="DY26" s="83">
        <f t="shared" si="75"/>
        <v>0</v>
      </c>
      <c r="DZ26" s="83">
        <f t="shared" si="75"/>
        <v>0</v>
      </c>
      <c r="EA26" s="83">
        <v>17</v>
      </c>
      <c r="EB26" s="83">
        <f t="shared" si="75"/>
        <v>636543.34743999992</v>
      </c>
      <c r="EC26" s="83">
        <v>0</v>
      </c>
      <c r="ED26" s="83">
        <f t="shared" si="75"/>
        <v>0</v>
      </c>
      <c r="EE26" s="83">
        <f t="shared" si="75"/>
        <v>0</v>
      </c>
      <c r="EF26" s="83">
        <f t="shared" si="75"/>
        <v>0</v>
      </c>
      <c r="EG26" s="83">
        <f t="shared" si="75"/>
        <v>1</v>
      </c>
      <c r="EH26" s="83">
        <f t="shared" si="75"/>
        <v>57022.659026666668</v>
      </c>
      <c r="EI26" s="83">
        <f t="shared" si="75"/>
        <v>466</v>
      </c>
      <c r="EJ26" s="83">
        <f t="shared" si="75"/>
        <v>10623016.246111199</v>
      </c>
      <c r="EL26" s="45"/>
    </row>
    <row r="27" spans="1:142" x14ac:dyDescent="0.25">
      <c r="B27" s="11">
        <v>11</v>
      </c>
      <c r="C27" s="40" t="s">
        <v>173</v>
      </c>
      <c r="D27" s="26">
        <f t="shared" si="67"/>
        <v>10127</v>
      </c>
      <c r="E27" s="26">
        <v>10127</v>
      </c>
      <c r="F27" s="26">
        <v>9620</v>
      </c>
      <c r="G27" s="27">
        <v>1.54</v>
      </c>
      <c r="H27" s="38">
        <v>1</v>
      </c>
      <c r="I27" s="39"/>
      <c r="J27" s="26">
        <v>1.4</v>
      </c>
      <c r="K27" s="26">
        <v>1.68</v>
      </c>
      <c r="L27" s="26">
        <v>2.23</v>
      </c>
      <c r="M27" s="26">
        <v>2.39</v>
      </c>
      <c r="N27" s="30">
        <v>2.57</v>
      </c>
      <c r="O27" s="41"/>
      <c r="P27" s="32">
        <f>(O27/12*1*$D27*$G27*$H27*$J27*P$9)+(O27/12*5*$E27*$G27*$H27*$J27*P$10)+(O27/12*6*$F27*$G27*$H27*$J27*P$10)</f>
        <v>0</v>
      </c>
      <c r="Q27" s="41"/>
      <c r="R27" s="32">
        <f>(Q27/12*1*$D27*$G27*$H27*$J27*R$9)+(Q27/12*5*$E27*$G27*$H27*$J27*R$10)+(Q27/12*6*$F27*$G27*$H27*$J27*R$10)</f>
        <v>0</v>
      </c>
      <c r="S27" s="33"/>
      <c r="T27" s="32">
        <f>(S27/12*1*$D27*$G27*$H27*$J27*T$9)+(S27/12*5*$E27*$G27*$H27*$J27*T$10)+(S27/12*6*$F27*$G27*$H27*$J27*T$10)</f>
        <v>0</v>
      </c>
      <c r="U27" s="41"/>
      <c r="V27" s="32">
        <f>(U27/12*1*$D27*$G27*$H27*$J27*V$9)+(U27/12*5*$E27*$G27*$H27*$J27*V$10)+(U27/12*6*$F27*$G27*$H27*$J27*V$10)</f>
        <v>0</v>
      </c>
      <c r="W27" s="41">
        <v>5</v>
      </c>
      <c r="X27" s="32">
        <f>(W27/12*1*$D27*$G27*$H27*$J27*X$9)+(W27/12*5*$E27*$G27*$H27*$J27*X$10)+(W27/12*6*$F27*$G27*$H27*$J27*X$10)</f>
        <v>116352.16926666666</v>
      </c>
      <c r="Y27" s="41"/>
      <c r="Z27" s="32">
        <f>(Y27/12*1*$D27*$G27*$H27*$J27*Z$9)+(Y27/12*5*$E27*$G27*$H27*$J27*Z$10)+(Y27/12*6*$F27*$G27*$H27*$J27*Z$10)</f>
        <v>0</v>
      </c>
      <c r="AA27" s="41"/>
      <c r="AB27" s="32">
        <f>(AA27/12*1*$D27*$G27*$H27*$K27*AB$9)+(AA27/12*5*$E27*$G27*$H27*$K27*AB$10)+(AA27/12*6*$F27*$G27*$H27*$K27*AB$10)</f>
        <v>0</v>
      </c>
      <c r="AC27" s="41"/>
      <c r="AD27" s="32">
        <f>(AC27/12*1*$D27*$G27*$H27*$J27*AD$9)+(AC27/12*5*$E27*$G27*$H27*$J27*AD$10)+(AC27/12*6*$F27*$G27*$H27*$J27*AD$10)</f>
        <v>0</v>
      </c>
      <c r="AE27" s="41"/>
      <c r="AF27" s="32">
        <f>(AE27/12*1*$D27*$G27*$H27*$K27*AF$9)+(AE27/12*5*$E27*$G27*$H27*$K27*AF$10)+(AE27/12*6*$F27*$G27*$H27*$K27*AF$10)</f>
        <v>0</v>
      </c>
      <c r="AG27" s="41"/>
      <c r="AH27" s="32">
        <f>(AG27/12*1*$D27*$G27*$H27*$K27*AH$9)+(AG27/12*5*$E27*$G27*$H27*$K27*AH$10)+(AG27/12*6*$F27*$G27*$H27*$K27*AH$10)</f>
        <v>0</v>
      </c>
      <c r="AI27" s="41"/>
      <c r="AJ27" s="32">
        <f>(AI27/12*1*$D27*$G27*$H27*$K27*AJ$9)+(AI27/12*5*$E27*$G27*$H27*$K27*AJ$10)+(AI27/12*6*$F27*$G27*$H27*$K27*AJ$10)</f>
        <v>0</v>
      </c>
      <c r="AK27" s="41">
        <v>1</v>
      </c>
      <c r="AL27" s="32">
        <f>(AK27/12*1*$D27*$G27*$H27*$K27*AL$9)+(AK27/12*5*$E27*$G27*$H27*$K27*AL$10)+(AK27/12*6*$F27*$G27*$H27*$K27*AL$10)</f>
        <v>25800.166391999999</v>
      </c>
      <c r="AM27" s="42"/>
      <c r="AN27" s="32">
        <f>(AM27/12*1*$D27*$G27*$H27*$K27*AN$9)+(AM27/12*5*$E27*$G27*$H27*$K27*AN$10)+(AM27/12*6*$F27*$G27*$H27*$K27*AN$10)</f>
        <v>0</v>
      </c>
      <c r="AO27" s="41">
        <v>2</v>
      </c>
      <c r="AP27" s="32">
        <f>(AO27/12*1*$D27*$G27*$H27*$K27*AP$9)+(AO27/12*5*$E27*$G27*$H27*$K27*AP$10)+(AO27/12*6*$F27*$G27*$H27*$K27*AP$10)</f>
        <v>51600.332783999998</v>
      </c>
      <c r="AQ27" s="41"/>
      <c r="AR27" s="32">
        <f>(AQ27/12*1*$D27*$G27*$H27*$J27*AR$9)+(AQ27/12*5*$E27*$G27*$H27*$J27*AR$10)+(AQ27/12*6*$F27*$G27*$H27*$J27*AR$10)</f>
        <v>0</v>
      </c>
      <c r="AS27" s="41"/>
      <c r="AT27" s="32">
        <f>(AS27/12*1*$D27*$G27*$H27*$J27*AT$9)+(AS27/12*11*$E27*$G27*$H27*$J27*AT$10)</f>
        <v>0</v>
      </c>
      <c r="AU27" s="41"/>
      <c r="AV27" s="32">
        <f>(AU27/12*1*$D27*$G27*$H27*$J27*AV$9)+(AU27/12*5*$E27*$G27*$H27*$J27*AV$10)+(AU27/12*6*$F27*$G27*$H27*$J27*AV$10)</f>
        <v>0</v>
      </c>
      <c r="AW27" s="41"/>
      <c r="AX27" s="32">
        <f>(AW27/12*1*$D27*$G27*$H27*$K27*AX$9)+(AW27/12*5*$E27*$G27*$H27*$K27*AX$10)+(AW27/12*6*$F27*$G27*$H27*$K27*AX$10)</f>
        <v>0</v>
      </c>
      <c r="AY27" s="41">
        <v>10</v>
      </c>
      <c r="AZ27" s="32">
        <f>(AY27/12*1*$D27*$G27*$H27*$J27*AZ$9)+(AY27/12*5*$E27*$G27*$H27*$J27*AZ$10)+(AY27/12*6*$F27*$G27*$H27*$J27*AZ$10)</f>
        <v>252172.12019999995</v>
      </c>
      <c r="BA27" s="41"/>
      <c r="BB27" s="32">
        <f>(BA27/12*1*$D27*$G27*$H27*$J27*BB$9)+(BA27/12*5*$E27*$G27*$H27*$J27*BB$10)+(BA27/12*6*$F27*$G27*$H27*$J27*BB$10)</f>
        <v>0</v>
      </c>
      <c r="BC27" s="41">
        <v>3</v>
      </c>
      <c r="BD27" s="32">
        <f>(BC27/12*1*$D27*$G27*$H27*$J27*BD$9)+(BC27/12*5*$E27*$G27*$H27*$J27*BD$10)+(BC27/12*6*$F27*$G27*$H27*$J27*BD$10)</f>
        <v>52181.129000000008</v>
      </c>
      <c r="BE27" s="41"/>
      <c r="BF27" s="32">
        <f>(BE27/12*1*$D27*$G27*$H27*$J27*BF$9)+(BE27/12*5*$E27*$G27*$H27*$J27*BF$10)+(BE27/12*6*$F27*$G27*$H27*$J27*BF$10)</f>
        <v>0</v>
      </c>
      <c r="BG27" s="41"/>
      <c r="BH27" s="32">
        <f>(BG27/12*1*$D27*$G27*$H27*$J27*BH$9)+(BG27/12*5*$E27*$G27*$H27*$J27*BH$10)+(BG27/12*6*$F27*$G27*$H27*$J27*BH$10)</f>
        <v>0</v>
      </c>
      <c r="BI27" s="31">
        <v>81</v>
      </c>
      <c r="BJ27" s="32">
        <f>(BI27/12*1*$D27*$G27*$H27*$J27*BJ$9)+(BI27/12*5*$E27*$G27*$H27*$J27*BJ$10)+(BI27/12*6*$F27*$G27*$H27*$J27*BJ$10)</f>
        <v>1566579.5145</v>
      </c>
      <c r="BK27" s="41"/>
      <c r="BL27" s="32">
        <f>(BK27/12*1*$D27*$G27*$H27*$J27*BL$9)+(BK27/12*4*$E27*$G27*$H27*$J27*BL$10)+(BK27/12*1*$E27*$G27*$H27*$J27*BL$11)+(BK27/12*6*$F27*$G27*$H27*$J27*BL$11)</f>
        <v>0</v>
      </c>
      <c r="BM27" s="41"/>
      <c r="BN27" s="32">
        <f>(BM27/12*1*$D27*$G27*$H27*$J27*BN$9)+(BM27/12*5*$E27*$G27*$H27*$J27*BN$10)+(BM27/12*6*$F27*$G27*$H27*$J27*BN$10)</f>
        <v>0</v>
      </c>
      <c r="BO27" s="41">
        <v>116</v>
      </c>
      <c r="BP27" s="32">
        <f>(BO27/12*1*$D27*$G27*$H27*$J27*BP$9)+(BO27/12*4*$E27*$G27*$H27*$J27*BP$10)+(BO27/12*1*$E27*$G27*$H27*$J27*BP$11)+(BO27/12*6*$F27*$G27*$H27*$J27*BP$11)</f>
        <v>2102094.3943999996</v>
      </c>
      <c r="BQ27" s="41">
        <v>1</v>
      </c>
      <c r="BR27" s="32">
        <f>(BQ27/12*1*$D27*$G27*$H27*$J27*BR$9)+(BQ27/12*5*$E27*$G27*$H27*$J27*BR$10)+(BQ27/12*6*$F27*$G27*$H27*$J27*BR$10)</f>
        <v>19340.487833333333</v>
      </c>
      <c r="BS27" s="41"/>
      <c r="BT27" s="32">
        <f>(BS27/12*1*$D27*$G27*$H27*$J27*BT$9)+(BS27/12*4*$E27*$G27*$H27*$J27*BT$10)+(BS27/12*1*$E27*$G27*$H27*$J27*BT$11)+(BS27/12*6*$F27*$G27*$H27*$J27*BT$11)</f>
        <v>0</v>
      </c>
      <c r="BU27" s="41"/>
      <c r="BV27" s="32">
        <f>(BU27/12*1*$D27*$G27*$H27*$J27*BV$9)+(BU27/12*5*$E27*$G27*$H27*$J27*BV$10)+(BU27/12*6*$F27*$G27*$H27*$J27*BV$10)</f>
        <v>0</v>
      </c>
      <c r="BW27" s="41">
        <v>2</v>
      </c>
      <c r="BX27" s="32">
        <f>(BW27/12*1*$D27*$G27*$H27*$J27*BX$9)+(BW27/12*5*$E27*$G27*$H27*$J27*BX$10)+(BW27/12*6*$F27*$G27*$H27*$J27*BX$10)</f>
        <v>38680.975666666665</v>
      </c>
      <c r="BY27" s="41"/>
      <c r="BZ27" s="32">
        <f>(BY27/12*1*$D27*$G27*$H27*$J27*BZ$9)+(BY27/12*5*$E27*$G27*$H27*$J27*BZ$10)+(BY27/12*6*$F27*$G27*$H27*$J27*BZ$10)</f>
        <v>0</v>
      </c>
      <c r="CA27" s="41"/>
      <c r="CB27" s="32">
        <f>(CA27/12*1*$D27*$G27*$H27*$K27*CB$9)+(CA27/12*4*$E27*$G27*$H27*$K27*CB$10)+(CA27/12*1*$E27*$G27*$H27*$K27*CB$11)+(CA27/12*6*$F27*$G27*$H27*$K27*CB$11)</f>
        <v>0</v>
      </c>
      <c r="CC27" s="41"/>
      <c r="CD27" s="32">
        <f>(CC27/12*1*$D27*$G27*$H27*$J27*CD$9)+(CC27/12*5*$E27*$G27*$H27*$J27*CD$10)+(CC27/12*6*$F27*$G27*$H27*$J27*CD$10)</f>
        <v>0</v>
      </c>
      <c r="CE27" s="41"/>
      <c r="CF27" s="32">
        <f>(CE27/12*1*$D27*$G27*$H27*$J27*CF$9)+(CE27/12*5*$E27*$G27*$H27*$J27*CF$10)+(CE27/12*6*$F27*$G27*$H27*$J27*CF$10)</f>
        <v>0</v>
      </c>
      <c r="CG27" s="41"/>
      <c r="CH27" s="32">
        <f>(CG27/12*1*$D27*$G27*$H27*$J27*CH$9)+(CG27/12*5*$E27*$G27*$H27*$J27*CH$10)+(CG27/12*6*$F27*$G27*$H27*$J27*CH$10)</f>
        <v>0</v>
      </c>
      <c r="CI27" s="41">
        <v>2</v>
      </c>
      <c r="CJ27" s="32">
        <f>(CI27/12*1*$D27*$G27*$H27*$K27*CJ$9)+(CI27/12*4*$E27*$G27*$H27*$K27*CJ$10)+(CI27/12*1*$E27*$G27*$H27*$K27*CJ$11)+(CI27/12*6*$F27*$G27*$H27*$K27*CJ$11)</f>
        <v>54015.001040000003</v>
      </c>
      <c r="CK27" s="41"/>
      <c r="CL27" s="32">
        <f>(CK27/12*1*$D27*$G27*$H27*$K27*CL$9)+(CK27/12*5*$E27*$G27*$H27*$K27*CL$10)+(CK27/12*6*$F27*$G27*$H27*$K27*CL$10)</f>
        <v>0</v>
      </c>
      <c r="CM27" s="41"/>
      <c r="CN27" s="32">
        <f>(CM27/12*1*$D27*$G27*$H27*$J27*CN$9)+(CM27/12*5*$E27*$G27*$H27*$J27*CN$10)+(CM27/12*6*$F27*$G27*$H27*$J27*CN$10)</f>
        <v>0</v>
      </c>
      <c r="CO27" s="41"/>
      <c r="CP27" s="32">
        <f>(CO27/12*1*$D27*$G27*$H27*$J27*CP$9)+(CO27/12*5*$E27*$G27*$H27*$J27*CP$10)+(CO27/12*6*$F27*$G27*$H27*$J27*CP$10)</f>
        <v>0</v>
      </c>
      <c r="CQ27" s="41"/>
      <c r="CR27" s="32">
        <f>(CQ27/12*1*$D27*$G27*$H27*$J27*CR$9)+(CQ27/12*5*$E27*$G27*$H27*$J27*CR$10)+(CQ27/12*6*$F27*$G27*$H27*$J27*CR$10)</f>
        <v>0</v>
      </c>
      <c r="CS27" s="41">
        <v>6</v>
      </c>
      <c r="CT27" s="32">
        <f>(CS27/12*1*$D27*$G27*$H27*$J27*CT$9)+(CS27/12*5*$E27*$G27*$H27*$J27*CT$10)+(CS27/12*6*$F27*$G27*$H27*$J27*CT$10)</f>
        <v>128116.604616</v>
      </c>
      <c r="CU27" s="41">
        <v>4</v>
      </c>
      <c r="CV27" s="32">
        <f>(CU27/12*1*$D27*$G27*$H27*$J27*CV$9)+(CU27/12*5*$E27*$G27*$H27*$J27*CV$10)+(CU27/12*6*$F27*$G27*$H27*$J27*CV$10)</f>
        <v>85149.063999999998</v>
      </c>
      <c r="CW27" s="41"/>
      <c r="CX27" s="32">
        <f>(CW27/12*1*$D27*$G27*$H27*$J27*CX$9)+(CW27/12*5*$E27*$G27*$H27*$J27*CX$10)+(CW27/12*6*$F27*$G27*$H27*$J27*CX$10)</f>
        <v>0</v>
      </c>
      <c r="CY27" s="41"/>
      <c r="CZ27" s="32">
        <f>(CY27/12*1*$D27*$G27*$H27*$J27*CZ$9)+(CY27/12*5*$E27*$G27*$H27*$J27*CZ$10)+(CY27/12*6*$F27*$G27*$H27*$J27*CZ$10)</f>
        <v>0</v>
      </c>
      <c r="DA27" s="41">
        <v>2</v>
      </c>
      <c r="DB27" s="32">
        <f>(DA27/12*1*$D27*$G27*$H27*$J27*DB$9)+(DA27/12*4*$E27*$G27*$H27*$J27*DB$10)+(DA27/12*1*$E27*$G27*$H27*$J27*DB$11)+(DA27/12*6*$F27*$G27*$H27*$J27*DB$11)</f>
        <v>37698.594266666667</v>
      </c>
      <c r="DC27" s="41"/>
      <c r="DD27" s="32">
        <f>(DC27/12*1*$D27*$G27*$H27*$J27*DD$9)+(DC27/12*5*$E27*$G27*$H27*$J27*DD$10)+(DC27/12*6*$F27*$G27*$H27*$J27*DD$10)</f>
        <v>0</v>
      </c>
      <c r="DE27" s="41"/>
      <c r="DF27" s="32">
        <f>(DE27/12*1*$D27*$G27*$H27*$K27*DF$9)+(DE27/12*5*$E27*$G27*$H27*$K27*DF$10)+(DE27/12*6*$F27*$G27*$H27*$K27*DF$10)</f>
        <v>0</v>
      </c>
      <c r="DG27" s="41">
        <f>20+12</f>
        <v>32</v>
      </c>
      <c r="DH27" s="32">
        <f>(DG27/12*1*$D27*$G27*$H27*$K27*DH$9)+(DG27/12*5*$E27*$G27*$H27*$K27*DH$10)+(DG27/12*6*$F27*$G27*$H27*$K27*DH$10)</f>
        <v>894702.55114240013</v>
      </c>
      <c r="DI27" s="41">
        <v>14</v>
      </c>
      <c r="DJ27" s="32">
        <f>(DI27/12*1*$D27*$G27*$H27*$J27*DJ$9)+(DI27/12*5*$E27*$G27*$H27*$J27*DJ$10)+(DI27/12*6*$F27*$G27*$H27*$J27*DJ$10)</f>
        <v>325531.34614000004</v>
      </c>
      <c r="DK27" s="41">
        <v>3</v>
      </c>
      <c r="DL27" s="32">
        <v>86465.31</v>
      </c>
      <c r="DM27" s="41"/>
      <c r="DN27" s="32">
        <f>(DM27/12*1*$D27*$G27*$H27*$K27*DN$9)+(DM27/12*5*$E27*$G27*$H27*$K27*DN$10)+(DM27/12*6*$F27*$G27*$H27*$K27*DN$10)</f>
        <v>0</v>
      </c>
      <c r="DO27" s="41">
        <v>4</v>
      </c>
      <c r="DP27" s="32">
        <f>(DO27/12*1*$D27*$G27*$H27*$K27*DP$9)+(DO27/12*5*$E27*$G27*$H27*$K27*DP$10)+(DO27/12*6*$F27*$G27*$H27*$K27*DP$10)</f>
        <v>111837.81889280002</v>
      </c>
      <c r="DQ27" s="41">
        <v>36</v>
      </c>
      <c r="DR27" s="32">
        <f>(DQ27/12*1*$D27*$G27*$H27*$K27*DR$9)+(DQ27/12*5*$E27*$G27*$H27*$K27*DR$10)+(DQ27/12*6*$F27*$G27*$H27*$K27*DR$10)</f>
        <v>1003710.7080000001</v>
      </c>
      <c r="DS27" s="41">
        <v>20</v>
      </c>
      <c r="DT27" s="32">
        <f>(DS27/12*1*$D27*$G27*$H27*$K27*DT$9)+(DS27/12*5*$E27*$G27*$H27*$K27*DT$10)+(DS27/12*6*$F27*$G27*$H27*$K27*DT$10)</f>
        <v>559189.09446400008</v>
      </c>
      <c r="DU27" s="41">
        <f>50+50</f>
        <v>100</v>
      </c>
      <c r="DV27" s="32">
        <f>(DU27/12*1*$D27*$G27*$H27*$J27*DV$9)+(DU27/12*5*$E27*$G27*$H27*$J27*DV$10)+(DU27/12*6*$F27*$G27*$H27*$J27*DV$10)</f>
        <v>2325223.9009999996</v>
      </c>
      <c r="DW27" s="41">
        <v>4</v>
      </c>
      <c r="DX27" s="32">
        <f>(DW27/12*1*$D27*$G27*$H27*$J27*DX$9)+(DW27/12*5*$E27*$G27*$H27*$J27*DX$10)+(DW27/12*6*$F27*$G27*$H27*$J27*DX$10)</f>
        <v>93008.956040000005</v>
      </c>
      <c r="DY27" s="41"/>
      <c r="DZ27" s="32">
        <f>(DY27/12*1*$D27*$G27*$H27*$K27*DZ$9)+(DY27/12*5*$E27*$G27*$H27*$K27*DZ$10)+(DY27/12*6*$F27*$G27*$H27*$K27*DZ$10)</f>
        <v>0</v>
      </c>
      <c r="EA27" s="41">
        <v>17</v>
      </c>
      <c r="EB27" s="32">
        <f>(EA27/12*1*$D27*$G27*$H27*$K27*EB$9)+(EA27/12*5*$E27*$G27*$H27*$K27*EB$10)+(EA27/12*6*$F27*$G27*$H27*$K27*EB$10)</f>
        <v>636543.34743999992</v>
      </c>
      <c r="EC27" s="41"/>
      <c r="ED27" s="32">
        <f>(EC27/12*1*$D27*$G27*$H27*$K27*ED$9)+(EC27/12*5*$E27*$G27*$H27*$K27*ED$10)+(EC27/12*6*$F27*$G27*$H27*$K27*ED$10)</f>
        <v>0</v>
      </c>
      <c r="EE27" s="41"/>
      <c r="EF27" s="32">
        <f>(EE27/12*1*$D27*$G27*$H27*$L27*EF$9)+(EE27/12*5*$E27*$G27*$H27*$L27*EF$10)+(EE27/12*6*$F27*$G27*$H27*$L27*EF$10)</f>
        <v>0</v>
      </c>
      <c r="EG27" s="41">
        <v>1</v>
      </c>
      <c r="EH27" s="32">
        <f>(EG27/12*1*$D27*$G27*$H27*$M27*EH$9)+(EG27/12*5*$E27*$G27*$H27*$N27*EH$10)+(EG27/12*6*$F27*$G27*$H27*$N27*EH$10)</f>
        <v>57022.659026666668</v>
      </c>
      <c r="EI27" s="36">
        <f>SUM(S27,Y27,U27,O27,Q27,BW27,CS27,DI27,DW27,BY27,DU27,BI27,AY27,AQ27,AS27,AU27,BK27,CQ27,W27,EC27,DG27,CA27,EA27,CI27,DK27,DM27,DQ27,DO27,AE27,AG27,AI27,AK27,AA27,AM27,AO27,CK27,EE27,EG27,AW27,DY27,BO27,BA27,BC27,CU27,CW27,CY27,DA27,DC27,BQ27,BE27,BS27,BG27,BU27,CM27,CG27,CO27,AC27,CC27,DE27,,BM27,DS27,CE27)</f>
        <v>466</v>
      </c>
      <c r="EJ27" s="36">
        <f>SUM(T27,Z27,V27,P27,R27,BX27,CT27,DJ27,DX27,BZ27,DV27,BJ27,AZ27,AR27,AT27,AV27,BL27,CR27,X27,ED27,DH27,CB27,EB27,CJ27,DL27,DN27,DR27,DP27,AF27,AH27,AJ27,AL27,AB27,AN27,AP27,CL27,EF27,EH27,AX27,DZ27,BP27,BB27,BD27,CV27,CX27,CZ27,DB27,DD27,BR27,BF27,BT27,BH27,BV27,CN27,CH27,CP27,AD27,CD27,DF27,,BN27,DT27,CF27)</f>
        <v>10623016.246111199</v>
      </c>
      <c r="EL27" s="45"/>
    </row>
    <row r="28" spans="1:142" s="59" customFormat="1" x14ac:dyDescent="0.25">
      <c r="A28" s="88">
        <v>7</v>
      </c>
      <c r="B28" s="68"/>
      <c r="C28" s="69" t="s">
        <v>174</v>
      </c>
      <c r="D28" s="76">
        <f t="shared" si="67"/>
        <v>10127</v>
      </c>
      <c r="E28" s="76">
        <v>10127</v>
      </c>
      <c r="F28" s="76">
        <v>9620</v>
      </c>
      <c r="G28" s="92"/>
      <c r="H28" s="90"/>
      <c r="I28" s="91"/>
      <c r="J28" s="85"/>
      <c r="K28" s="85"/>
      <c r="L28" s="85"/>
      <c r="M28" s="85"/>
      <c r="N28" s="81">
        <v>2.57</v>
      </c>
      <c r="O28" s="83">
        <f>SUM(O29)</f>
        <v>0</v>
      </c>
      <c r="P28" s="83">
        <f t="shared" ref="P28:CA28" si="76">SUM(P29)</f>
        <v>0</v>
      </c>
      <c r="Q28" s="83">
        <f t="shared" si="76"/>
        <v>0</v>
      </c>
      <c r="R28" s="83">
        <f t="shared" si="76"/>
        <v>0</v>
      </c>
      <c r="S28" s="83">
        <f t="shared" si="76"/>
        <v>0</v>
      </c>
      <c r="T28" s="83">
        <f t="shared" si="76"/>
        <v>0</v>
      </c>
      <c r="U28" s="83">
        <f t="shared" si="76"/>
        <v>0</v>
      </c>
      <c r="V28" s="83">
        <f t="shared" si="76"/>
        <v>0</v>
      </c>
      <c r="W28" s="83">
        <f t="shared" si="76"/>
        <v>0</v>
      </c>
      <c r="X28" s="83">
        <f t="shared" si="76"/>
        <v>0</v>
      </c>
      <c r="Y28" s="83">
        <f t="shared" si="76"/>
        <v>0</v>
      </c>
      <c r="Z28" s="83">
        <f t="shared" si="76"/>
        <v>0</v>
      </c>
      <c r="AA28" s="83">
        <f t="shared" si="76"/>
        <v>6</v>
      </c>
      <c r="AB28" s="83">
        <f t="shared" si="76"/>
        <v>98509.726223999998</v>
      </c>
      <c r="AC28" s="83">
        <f t="shared" si="76"/>
        <v>0</v>
      </c>
      <c r="AD28" s="83">
        <f t="shared" si="76"/>
        <v>0</v>
      </c>
      <c r="AE28" s="83">
        <f t="shared" si="76"/>
        <v>0</v>
      </c>
      <c r="AF28" s="83">
        <f t="shared" si="76"/>
        <v>0</v>
      </c>
      <c r="AG28" s="83">
        <f t="shared" si="76"/>
        <v>0</v>
      </c>
      <c r="AH28" s="83">
        <f t="shared" si="76"/>
        <v>0</v>
      </c>
      <c r="AI28" s="83">
        <f t="shared" si="76"/>
        <v>0</v>
      </c>
      <c r="AJ28" s="83">
        <f t="shared" si="76"/>
        <v>0</v>
      </c>
      <c r="AK28" s="83">
        <f t="shared" si="76"/>
        <v>0</v>
      </c>
      <c r="AL28" s="83">
        <f t="shared" si="76"/>
        <v>0</v>
      </c>
      <c r="AM28" s="83">
        <f t="shared" si="76"/>
        <v>0</v>
      </c>
      <c r="AN28" s="83">
        <f t="shared" si="76"/>
        <v>0</v>
      </c>
      <c r="AO28" s="83">
        <v>0</v>
      </c>
      <c r="AP28" s="83">
        <f t="shared" si="76"/>
        <v>0</v>
      </c>
      <c r="AQ28" s="83">
        <f t="shared" si="76"/>
        <v>0</v>
      </c>
      <c r="AR28" s="83">
        <f t="shared" si="76"/>
        <v>0</v>
      </c>
      <c r="AS28" s="83">
        <f t="shared" si="76"/>
        <v>0</v>
      </c>
      <c r="AT28" s="83">
        <f t="shared" si="76"/>
        <v>0</v>
      </c>
      <c r="AU28" s="83">
        <f t="shared" si="76"/>
        <v>0</v>
      </c>
      <c r="AV28" s="83">
        <f t="shared" si="76"/>
        <v>0</v>
      </c>
      <c r="AW28" s="83">
        <f t="shared" si="76"/>
        <v>0</v>
      </c>
      <c r="AX28" s="83">
        <f t="shared" si="76"/>
        <v>0</v>
      </c>
      <c r="AY28" s="83">
        <f t="shared" si="76"/>
        <v>0</v>
      </c>
      <c r="AZ28" s="83">
        <f t="shared" si="76"/>
        <v>0</v>
      </c>
      <c r="BA28" s="83">
        <f t="shared" si="76"/>
        <v>0</v>
      </c>
      <c r="BB28" s="83">
        <f t="shared" si="76"/>
        <v>0</v>
      </c>
      <c r="BC28" s="83">
        <f t="shared" si="76"/>
        <v>0</v>
      </c>
      <c r="BD28" s="83">
        <f t="shared" si="76"/>
        <v>0</v>
      </c>
      <c r="BE28" s="83">
        <f t="shared" si="76"/>
        <v>0</v>
      </c>
      <c r="BF28" s="83">
        <f t="shared" si="76"/>
        <v>0</v>
      </c>
      <c r="BG28" s="83">
        <f t="shared" si="76"/>
        <v>0</v>
      </c>
      <c r="BH28" s="83">
        <f t="shared" si="76"/>
        <v>0</v>
      </c>
      <c r="BI28" s="83">
        <f t="shared" si="76"/>
        <v>0</v>
      </c>
      <c r="BJ28" s="83">
        <f t="shared" si="76"/>
        <v>0</v>
      </c>
      <c r="BK28" s="83">
        <f t="shared" si="76"/>
        <v>0</v>
      </c>
      <c r="BL28" s="83">
        <f t="shared" si="76"/>
        <v>0</v>
      </c>
      <c r="BM28" s="83">
        <f t="shared" si="76"/>
        <v>0</v>
      </c>
      <c r="BN28" s="83">
        <f t="shared" si="76"/>
        <v>0</v>
      </c>
      <c r="BO28" s="83">
        <f t="shared" si="76"/>
        <v>0</v>
      </c>
      <c r="BP28" s="83">
        <f t="shared" si="76"/>
        <v>0</v>
      </c>
      <c r="BQ28" s="83">
        <f t="shared" si="76"/>
        <v>0</v>
      </c>
      <c r="BR28" s="83">
        <f t="shared" si="76"/>
        <v>0</v>
      </c>
      <c r="BS28" s="83">
        <f t="shared" si="76"/>
        <v>0</v>
      </c>
      <c r="BT28" s="83">
        <f t="shared" si="76"/>
        <v>0</v>
      </c>
      <c r="BU28" s="83">
        <v>0</v>
      </c>
      <c r="BV28" s="83">
        <f t="shared" si="76"/>
        <v>0</v>
      </c>
      <c r="BW28" s="83">
        <f t="shared" si="76"/>
        <v>0</v>
      </c>
      <c r="BX28" s="83">
        <f t="shared" si="76"/>
        <v>0</v>
      </c>
      <c r="BY28" s="83">
        <f t="shared" si="76"/>
        <v>0</v>
      </c>
      <c r="BZ28" s="83">
        <f t="shared" si="76"/>
        <v>0</v>
      </c>
      <c r="CA28" s="83">
        <f t="shared" si="76"/>
        <v>0</v>
      </c>
      <c r="CB28" s="83">
        <f t="shared" ref="CB28:EJ28" si="77">SUM(CB29)</f>
        <v>0</v>
      </c>
      <c r="CC28" s="83">
        <f t="shared" si="77"/>
        <v>0</v>
      </c>
      <c r="CD28" s="83">
        <f t="shared" si="77"/>
        <v>0</v>
      </c>
      <c r="CE28" s="83">
        <f t="shared" si="77"/>
        <v>0</v>
      </c>
      <c r="CF28" s="83">
        <f t="shared" si="77"/>
        <v>0</v>
      </c>
      <c r="CG28" s="83">
        <f t="shared" si="77"/>
        <v>0</v>
      </c>
      <c r="CH28" s="83">
        <f t="shared" si="77"/>
        <v>0</v>
      </c>
      <c r="CI28" s="83">
        <f t="shared" si="77"/>
        <v>0</v>
      </c>
      <c r="CJ28" s="83">
        <f t="shared" si="77"/>
        <v>0</v>
      </c>
      <c r="CK28" s="83">
        <f t="shared" si="77"/>
        <v>0</v>
      </c>
      <c r="CL28" s="83">
        <f t="shared" si="77"/>
        <v>0</v>
      </c>
      <c r="CM28" s="83">
        <f t="shared" si="77"/>
        <v>0</v>
      </c>
      <c r="CN28" s="83">
        <f t="shared" si="77"/>
        <v>0</v>
      </c>
      <c r="CO28" s="83">
        <f t="shared" si="77"/>
        <v>0</v>
      </c>
      <c r="CP28" s="83">
        <f t="shared" si="77"/>
        <v>0</v>
      </c>
      <c r="CQ28" s="83">
        <f t="shared" si="77"/>
        <v>118</v>
      </c>
      <c r="CR28" s="83">
        <f t="shared" si="77"/>
        <v>1598480.156</v>
      </c>
      <c r="CS28" s="83">
        <f t="shared" si="77"/>
        <v>0</v>
      </c>
      <c r="CT28" s="83">
        <f t="shared" si="77"/>
        <v>0</v>
      </c>
      <c r="CU28" s="83">
        <f t="shared" si="77"/>
        <v>0</v>
      </c>
      <c r="CV28" s="83">
        <f t="shared" si="77"/>
        <v>0</v>
      </c>
      <c r="CW28" s="83">
        <f t="shared" si="77"/>
        <v>0</v>
      </c>
      <c r="CX28" s="83">
        <f t="shared" si="77"/>
        <v>0</v>
      </c>
      <c r="CY28" s="83">
        <f t="shared" si="77"/>
        <v>0</v>
      </c>
      <c r="CZ28" s="83">
        <f t="shared" si="77"/>
        <v>0</v>
      </c>
      <c r="DA28" s="83">
        <f t="shared" si="77"/>
        <v>0</v>
      </c>
      <c r="DB28" s="83">
        <f t="shared" si="77"/>
        <v>0</v>
      </c>
      <c r="DC28" s="83">
        <f t="shared" si="77"/>
        <v>0</v>
      </c>
      <c r="DD28" s="83">
        <f t="shared" si="77"/>
        <v>0</v>
      </c>
      <c r="DE28" s="83">
        <f t="shared" si="77"/>
        <v>0</v>
      </c>
      <c r="DF28" s="83">
        <f t="shared" si="77"/>
        <v>0</v>
      </c>
      <c r="DG28" s="83">
        <f t="shared" si="77"/>
        <v>0</v>
      </c>
      <c r="DH28" s="83">
        <f t="shared" si="77"/>
        <v>0</v>
      </c>
      <c r="DI28" s="83">
        <v>0</v>
      </c>
      <c r="DJ28" s="83">
        <f t="shared" si="77"/>
        <v>0</v>
      </c>
      <c r="DK28" s="83">
        <f t="shared" si="77"/>
        <v>0</v>
      </c>
      <c r="DL28" s="83">
        <f t="shared" si="77"/>
        <v>0</v>
      </c>
      <c r="DM28" s="83">
        <f t="shared" si="77"/>
        <v>0</v>
      </c>
      <c r="DN28" s="83">
        <f t="shared" si="77"/>
        <v>0</v>
      </c>
      <c r="DO28" s="83">
        <f t="shared" si="77"/>
        <v>0</v>
      </c>
      <c r="DP28" s="83">
        <f t="shared" si="77"/>
        <v>0</v>
      </c>
      <c r="DQ28" s="83">
        <f t="shared" si="77"/>
        <v>4</v>
      </c>
      <c r="DR28" s="83">
        <f t="shared" si="77"/>
        <v>70969.444000000018</v>
      </c>
      <c r="DS28" s="83">
        <f t="shared" si="77"/>
        <v>0</v>
      </c>
      <c r="DT28" s="83">
        <f t="shared" si="77"/>
        <v>0</v>
      </c>
      <c r="DU28" s="83">
        <f t="shared" si="77"/>
        <v>0</v>
      </c>
      <c r="DV28" s="83">
        <f t="shared" si="77"/>
        <v>0</v>
      </c>
      <c r="DW28" s="83">
        <f t="shared" si="77"/>
        <v>0</v>
      </c>
      <c r="DX28" s="83">
        <f t="shared" si="77"/>
        <v>0</v>
      </c>
      <c r="DY28" s="83">
        <f t="shared" si="77"/>
        <v>0</v>
      </c>
      <c r="DZ28" s="83">
        <f t="shared" si="77"/>
        <v>0</v>
      </c>
      <c r="EA28" s="83">
        <v>0</v>
      </c>
      <c r="EB28" s="83">
        <f t="shared" si="77"/>
        <v>0</v>
      </c>
      <c r="EC28" s="83">
        <v>0</v>
      </c>
      <c r="ED28" s="83">
        <f t="shared" si="77"/>
        <v>0</v>
      </c>
      <c r="EE28" s="83">
        <f t="shared" si="77"/>
        <v>0</v>
      </c>
      <c r="EF28" s="83">
        <f t="shared" si="77"/>
        <v>0</v>
      </c>
      <c r="EG28" s="83">
        <f t="shared" si="77"/>
        <v>0</v>
      </c>
      <c r="EH28" s="83">
        <f t="shared" si="77"/>
        <v>0</v>
      </c>
      <c r="EI28" s="83">
        <f t="shared" si="77"/>
        <v>128</v>
      </c>
      <c r="EJ28" s="83">
        <f t="shared" si="77"/>
        <v>1767959.3262240002</v>
      </c>
      <c r="EL28" s="45"/>
    </row>
    <row r="29" spans="1:142" ht="16.5" customHeight="1" x14ac:dyDescent="0.25">
      <c r="B29" s="11">
        <v>12</v>
      </c>
      <c r="C29" s="40" t="s">
        <v>175</v>
      </c>
      <c r="D29" s="26">
        <f t="shared" si="67"/>
        <v>10127</v>
      </c>
      <c r="E29" s="26">
        <v>10127</v>
      </c>
      <c r="F29" s="26">
        <v>9620</v>
      </c>
      <c r="G29" s="27">
        <v>0.98</v>
      </c>
      <c r="H29" s="38">
        <v>1</v>
      </c>
      <c r="I29" s="39"/>
      <c r="J29" s="26">
        <v>1.4</v>
      </c>
      <c r="K29" s="26">
        <v>1.68</v>
      </c>
      <c r="L29" s="26">
        <v>2.23</v>
      </c>
      <c r="M29" s="26">
        <v>2.39</v>
      </c>
      <c r="N29" s="30">
        <v>2.57</v>
      </c>
      <c r="O29" s="31"/>
      <c r="P29" s="32">
        <f>(O29/12*1*$D29*$G29*$H29*$J29*P$9)+(O29/12*5*$E29*$G29*$H29*$J29*P$10)+(O29/12*6*$F29*$G29*$H29*$J29*P$10)</f>
        <v>0</v>
      </c>
      <c r="Q29" s="31"/>
      <c r="R29" s="32">
        <f>(Q29/12*1*$D29*$G29*$H29*$J29*R$9)+(Q29/12*5*$E29*$G29*$H29*$J29*R$10)+(Q29/12*6*$F29*$G29*$H29*$J29*R$10)</f>
        <v>0</v>
      </c>
      <c r="S29" s="33"/>
      <c r="T29" s="32">
        <f>(S29/12*1*$D29*$G29*$H29*$J29*T$9)+(S29/12*5*$E29*$G29*$H29*$J29*T$10)+(S29/12*6*$F29*$G29*$H29*$J29*T$10)</f>
        <v>0</v>
      </c>
      <c r="U29" s="31"/>
      <c r="V29" s="32">
        <f>(U29/12*1*$D29*$G29*$H29*$J29*V$9)+(U29/12*5*$E29*$G29*$H29*$J29*V$10)+(U29/12*6*$F29*$G29*$H29*$J29*V$10)</f>
        <v>0</v>
      </c>
      <c r="W29" s="31"/>
      <c r="X29" s="32">
        <f>(W29/12*1*$D29*$G29*$H29*$J29*X$9)+(W29/12*5*$E29*$G29*$H29*$J29*X$10)+(W29/12*6*$F29*$G29*$H29*$J29*X$10)</f>
        <v>0</v>
      </c>
      <c r="Y29" s="31"/>
      <c r="Z29" s="32">
        <f>(Y29/12*1*$D29*$G29*$H29*$J29*Z$9)+(Y29/12*5*$E29*$G29*$H29*$J29*Z$10)+(Y29/12*6*$F29*$G29*$H29*$J29*Z$10)</f>
        <v>0</v>
      </c>
      <c r="AA29" s="31">
        <f>8-2</f>
        <v>6</v>
      </c>
      <c r="AB29" s="32">
        <f>(AA29/12*1*$D29*$G29*$H29*$K29*AB$9)+(AA29/12*5*$E29*$G29*$H29*$K29*AB$10)+(AA29/12*6*$F29*$G29*$H29*$K29*AB$10)</f>
        <v>98509.726223999998</v>
      </c>
      <c r="AC29" s="31"/>
      <c r="AD29" s="32">
        <f>(AC29/12*1*$D29*$G29*$H29*$J29*AD$9)+(AC29/12*5*$E29*$G29*$H29*$J29*AD$10)+(AC29/12*6*$F29*$G29*$H29*$J29*AD$10)</f>
        <v>0</v>
      </c>
      <c r="AE29" s="31"/>
      <c r="AF29" s="32">
        <f>(AE29/12*1*$D29*$G29*$H29*$K29*AF$9)+(AE29/12*5*$E29*$G29*$H29*$K29*AF$10)+(AE29/12*6*$F29*$G29*$H29*$K29*AF$10)</f>
        <v>0</v>
      </c>
      <c r="AG29" s="31"/>
      <c r="AH29" s="32">
        <f>(AG29/12*1*$D29*$G29*$H29*$K29*AH$9)+(AG29/12*5*$E29*$G29*$H29*$K29*AH$10)+(AG29/12*6*$F29*$G29*$H29*$K29*AH$10)</f>
        <v>0</v>
      </c>
      <c r="AI29" s="31"/>
      <c r="AJ29" s="32">
        <f>(AI29/12*1*$D29*$G29*$H29*$K29*AJ$9)+(AI29/12*5*$E29*$G29*$H29*$K29*AJ$10)+(AI29/12*6*$F29*$G29*$H29*$K29*AJ$10)</f>
        <v>0</v>
      </c>
      <c r="AK29" s="31"/>
      <c r="AL29" s="32">
        <f>(AK29/12*1*$D29*$G29*$H29*$K29*AL$9)+(AK29/12*5*$E29*$G29*$H29*$K29*AL$10)+(AK29/12*6*$F29*$G29*$H29*$K29*AL$10)</f>
        <v>0</v>
      </c>
      <c r="AM29" s="34"/>
      <c r="AN29" s="32">
        <f>(AM29/12*1*$D29*$G29*$H29*$K29*AN$9)+(AM29/12*5*$E29*$G29*$H29*$K29*AN$10)+(AM29/12*6*$F29*$G29*$H29*$K29*AN$10)</f>
        <v>0</v>
      </c>
      <c r="AO29" s="31"/>
      <c r="AP29" s="32">
        <f>(AO29/12*1*$D29*$G29*$H29*$K29*AP$9)+(AO29/12*5*$E29*$G29*$H29*$K29*AP$10)+(AO29/12*6*$F29*$G29*$H29*$K29*AP$10)</f>
        <v>0</v>
      </c>
      <c r="AQ29" s="31"/>
      <c r="AR29" s="32">
        <f>(AQ29/12*1*$D29*$G29*$H29*$J29*AR$9)+(AQ29/12*5*$E29*$G29*$H29*$J29*AR$10)+(AQ29/12*6*$F29*$G29*$H29*$J29*AR$10)</f>
        <v>0</v>
      </c>
      <c r="AS29" s="31"/>
      <c r="AT29" s="32">
        <f>(AS29/12*1*$D29*$G29*$H29*$J29*AT$9)+(AS29/12*11*$E29*$G29*$H29*$J29*AT$10)</f>
        <v>0</v>
      </c>
      <c r="AU29" s="31"/>
      <c r="AV29" s="32">
        <f>(AU29/12*1*$D29*$G29*$H29*$J29*AV$9)+(AU29/12*5*$E29*$G29*$H29*$J29*AV$10)+(AU29/12*6*$F29*$G29*$H29*$J29*AV$10)</f>
        <v>0</v>
      </c>
      <c r="AW29" s="31"/>
      <c r="AX29" s="32">
        <f>(AW29/12*1*$D29*$G29*$H29*$K29*AX$9)+(AW29/12*5*$E29*$G29*$H29*$K29*AX$10)+(AW29/12*6*$F29*$G29*$H29*$K29*AX$10)</f>
        <v>0</v>
      </c>
      <c r="AY29" s="31"/>
      <c r="AZ29" s="32">
        <f>(AY29/12*1*$D29*$G29*$H29*$J29*AZ$9)+(AY29/12*5*$E29*$G29*$H29*$J29*AZ$10)+(AY29/12*6*$F29*$G29*$H29*$J29*AZ$10)</f>
        <v>0</v>
      </c>
      <c r="BA29" s="31"/>
      <c r="BB29" s="32">
        <f>(BA29/12*1*$D29*$G29*$H29*$J29*BB$9)+(BA29/12*5*$E29*$G29*$H29*$J29*BB$10)+(BA29/12*6*$F29*$G29*$H29*$J29*BB$10)</f>
        <v>0</v>
      </c>
      <c r="BC29" s="31"/>
      <c r="BD29" s="32">
        <f>(BC29/12*1*$D29*$G29*$H29*$J29*BD$9)+(BC29/12*5*$E29*$G29*$H29*$J29*BD$10)+(BC29/12*6*$F29*$G29*$H29*$J29*BD$10)</f>
        <v>0</v>
      </c>
      <c r="BE29" s="31"/>
      <c r="BF29" s="32">
        <f>(BE29/12*1*$D29*$G29*$H29*$J29*BF$9)+(BE29/12*5*$E29*$G29*$H29*$J29*BF$10)+(BE29/12*6*$F29*$G29*$H29*$J29*BF$10)</f>
        <v>0</v>
      </c>
      <c r="BG29" s="31"/>
      <c r="BH29" s="32">
        <f>(BG29/12*1*$D29*$G29*$H29*$J29*BH$9)+(BG29/12*5*$E29*$G29*$H29*$J29*BH$10)+(BG29/12*6*$F29*$G29*$H29*$J29*BH$10)</f>
        <v>0</v>
      </c>
      <c r="BI29" s="31"/>
      <c r="BJ29" s="32">
        <f>(BI29/12*1*$D29*$G29*$H29*$J29*BJ$9)+(BI29/12*5*$E29*$G29*$H29*$J29*BJ$10)+(BI29/12*6*$F29*$G29*$H29*$J29*BJ$10)</f>
        <v>0</v>
      </c>
      <c r="BK29" s="31"/>
      <c r="BL29" s="32">
        <f>(BK29/12*1*$D29*$G29*$H29*$J29*BL$9)+(BK29/12*4*$E29*$G29*$H29*$J29*BL$10)+(BK29/12*1*$E29*$G29*$H29*$J29*BL$11)+(BK29/12*6*$F29*$G29*$H29*$J29*BL$11)</f>
        <v>0</v>
      </c>
      <c r="BM29" s="31"/>
      <c r="BN29" s="32">
        <f>(BM29/12*1*$D29*$G29*$H29*$J29*BN$9)+(BM29/12*5*$E29*$G29*$H29*$J29*BN$10)+(BM29/12*6*$F29*$G29*$H29*$J29*BN$10)</f>
        <v>0</v>
      </c>
      <c r="BO29" s="31"/>
      <c r="BP29" s="32">
        <f>(BO29/12*1*$D29*$G29*$H29*$J29*BP$9)+(BO29/12*4*$E29*$G29*$H29*$J29*BP$10)+(BO29/12*1*$E29*$G29*$H29*$J29*BP$11)+(BO29/12*6*$F29*$G29*$H29*$J29*BP$11)</f>
        <v>0</v>
      </c>
      <c r="BQ29" s="31"/>
      <c r="BR29" s="32">
        <f>(BQ29/12*1*$D29*$G29*$H29*$J29*BR$9)+(BQ29/12*5*$E29*$G29*$H29*$J29*BR$10)+(BQ29/12*6*$F29*$G29*$H29*$J29*BR$10)</f>
        <v>0</v>
      </c>
      <c r="BS29" s="31"/>
      <c r="BT29" s="32">
        <f>(BS29/12*1*$D29*$G29*$H29*$J29*BT$9)+(BS29/12*4*$E29*$G29*$H29*$J29*BT$10)+(BS29/12*1*$E29*$G29*$H29*$J29*BT$11)+(BS29/12*6*$F29*$G29*$H29*$J29*BT$11)</f>
        <v>0</v>
      </c>
      <c r="BU29" s="31"/>
      <c r="BV29" s="32">
        <f>(BU29/12*1*$D29*$G29*$H29*$J29*BV$9)+(BU29/12*5*$E29*$G29*$H29*$J29*BV$10)+(BU29/12*6*$F29*$G29*$H29*$J29*BV$10)</f>
        <v>0</v>
      </c>
      <c r="BW29" s="31"/>
      <c r="BX29" s="32">
        <f>(BW29/12*1*$D29*$G29*$H29*$J29*BX$9)+(BW29/12*5*$E29*$G29*$H29*$J29*BX$10)+(BW29/12*6*$F29*$G29*$H29*$J29*BX$10)</f>
        <v>0</v>
      </c>
      <c r="BY29" s="31"/>
      <c r="BZ29" s="32">
        <f>(BY29/12*1*$D29*$G29*$H29*$J29*BZ$9)+(BY29/12*5*$E29*$G29*$H29*$J29*BZ$10)+(BY29/12*6*$F29*$G29*$H29*$J29*BZ$10)</f>
        <v>0</v>
      </c>
      <c r="CA29" s="31"/>
      <c r="CB29" s="32">
        <f>(CA29/12*1*$D29*$G29*$H29*$K29*CB$9)+(CA29/12*4*$E29*$G29*$H29*$K29*CB$10)+(CA29/12*1*$E29*$G29*$H29*$K29*CB$11)+(CA29/12*6*$F29*$G29*$H29*$K29*CB$11)</f>
        <v>0</v>
      </c>
      <c r="CC29" s="31"/>
      <c r="CD29" s="32">
        <f>(CC29/12*1*$D29*$G29*$H29*$J29*CD$9)+(CC29/12*5*$E29*$G29*$H29*$J29*CD$10)+(CC29/12*6*$F29*$G29*$H29*$J29*CD$10)</f>
        <v>0</v>
      </c>
      <c r="CE29" s="31"/>
      <c r="CF29" s="32">
        <f>(CE29/12*1*$D29*$G29*$H29*$J29*CF$9)+(CE29/12*5*$E29*$G29*$H29*$J29*CF$10)+(CE29/12*6*$F29*$G29*$H29*$J29*CF$10)</f>
        <v>0</v>
      </c>
      <c r="CG29" s="31"/>
      <c r="CH29" s="32">
        <f>(CG29/12*1*$D29*$G29*$H29*$J29*CH$9)+(CG29/12*5*$E29*$G29*$H29*$J29*CH$10)+(CG29/12*6*$F29*$G29*$H29*$J29*CH$10)</f>
        <v>0</v>
      </c>
      <c r="CI29" s="31"/>
      <c r="CJ29" s="32">
        <f>(CI29/12*1*$D29*$G29*$H29*$K29*CJ$9)+(CI29/12*4*$E29*$G29*$H29*$K29*CJ$10)+(CI29/12*1*$E29*$G29*$H29*$K29*CJ$11)+(CI29/12*6*$F29*$G29*$H29*$K29*CJ$11)</f>
        <v>0</v>
      </c>
      <c r="CK29" s="31"/>
      <c r="CL29" s="32">
        <f>(CK29/12*1*$D29*$G29*$H29*$K29*CL$9)+(CK29/12*5*$E29*$G29*$H29*$K29*CL$10)+(CK29/12*6*$F29*$G29*$H29*$K29*CL$10)</f>
        <v>0</v>
      </c>
      <c r="CM29" s="31"/>
      <c r="CN29" s="32">
        <f>(CM29/12*1*$D29*$G29*$H29*$J29*CN$9)+(CM29/12*5*$E29*$G29*$H29*$J29*CN$10)+(CM29/12*6*$F29*$G29*$H29*$J29*CN$10)</f>
        <v>0</v>
      </c>
      <c r="CO29" s="31"/>
      <c r="CP29" s="32">
        <f>(CO29/12*1*$D29*$G29*$H29*$J29*CP$9)+(CO29/12*5*$E29*$G29*$H29*$J29*CP$10)+(CO29/12*6*$F29*$G29*$H29*$J29*CP$10)</f>
        <v>0</v>
      </c>
      <c r="CQ29" s="31">
        <v>118</v>
      </c>
      <c r="CR29" s="32">
        <f>(CQ29/12*1*$D29*$G29*$H29*$J29*CR$9)+(CQ29/12*5*$E29*$G29*$H29*$J29*CR$10)+(CQ29/12*6*$F29*$G29*$H29*$J29*CR$10)</f>
        <v>1598480.156</v>
      </c>
      <c r="CS29" s="31"/>
      <c r="CT29" s="32">
        <f>(CS29/12*1*$D29*$G29*$H29*$J29*CT$9)+(CS29/12*5*$E29*$G29*$H29*$J29*CT$10)+(CS29/12*6*$F29*$G29*$H29*$J29*CT$10)</f>
        <v>0</v>
      </c>
      <c r="CU29" s="31"/>
      <c r="CV29" s="32">
        <f>(CU29/12*1*$D29*$G29*$H29*$J29*CV$9)+(CU29/12*5*$E29*$G29*$H29*$J29*CV$10)+(CU29/12*6*$F29*$G29*$H29*$J29*CV$10)</f>
        <v>0</v>
      </c>
      <c r="CW29" s="31"/>
      <c r="CX29" s="32">
        <f>(CW29/12*1*$D29*$G29*$H29*$J29*CX$9)+(CW29/12*5*$E29*$G29*$H29*$J29*CX$10)+(CW29/12*6*$F29*$G29*$H29*$J29*CX$10)</f>
        <v>0</v>
      </c>
      <c r="CY29" s="31"/>
      <c r="CZ29" s="32">
        <f>(CY29/12*1*$D29*$G29*$H29*$J29*CZ$9)+(CY29/12*5*$E29*$G29*$H29*$J29*CZ$10)+(CY29/12*6*$F29*$G29*$H29*$J29*CZ$10)</f>
        <v>0</v>
      </c>
      <c r="DA29" s="31"/>
      <c r="DB29" s="32">
        <f>(DA29/12*1*$D29*$G29*$H29*$J29*DB$9)+(DA29/12*4*$E29*$G29*$H29*$J29*DB$10)+(DA29/12*1*$E29*$G29*$H29*$J29*DB$11)+(DA29/12*6*$F29*$G29*$H29*$J29*DB$11)</f>
        <v>0</v>
      </c>
      <c r="DC29" s="31"/>
      <c r="DD29" s="32">
        <f>(DC29/12*1*$D29*$G29*$H29*$J29*DD$9)+(DC29/12*5*$E29*$G29*$H29*$J29*DD$10)+(DC29/12*6*$F29*$G29*$H29*$J29*DD$10)</f>
        <v>0</v>
      </c>
      <c r="DE29" s="31"/>
      <c r="DF29" s="32">
        <f>(DE29/12*1*$D29*$G29*$H29*$K29*DF$9)+(DE29/12*5*$E29*$G29*$H29*$K29*DF$10)+(DE29/12*6*$F29*$G29*$H29*$K29*DF$10)</f>
        <v>0</v>
      </c>
      <c r="DG29" s="31"/>
      <c r="DH29" s="32">
        <f>(DG29/12*1*$D29*$G29*$H29*$K29*DH$9)+(DG29/12*5*$E29*$G29*$H29*$K29*DH$10)+(DG29/12*6*$F29*$G29*$H29*$K29*DH$10)</f>
        <v>0</v>
      </c>
      <c r="DI29" s="31"/>
      <c r="DJ29" s="32">
        <f>(DI29/12*1*$D29*$G29*$H29*$J29*DJ$9)+(DI29/12*5*$E29*$G29*$H29*$J29*DJ$10)+(DI29/12*6*$F29*$G29*$H29*$J29*DJ$10)</f>
        <v>0</v>
      </c>
      <c r="DK29" s="31"/>
      <c r="DL29" s="32">
        <v>0</v>
      </c>
      <c r="DM29" s="31"/>
      <c r="DN29" s="32">
        <f>(DM29/12*1*$D29*$G29*$H29*$K29*DN$9)+(DM29/12*5*$E29*$G29*$H29*$K29*DN$10)+(DM29/12*6*$F29*$G29*$H29*$K29*DN$10)</f>
        <v>0</v>
      </c>
      <c r="DO29" s="31"/>
      <c r="DP29" s="32">
        <f>(DO29/12*1*$D29*$G29*$H29*$K29*DP$9)+(DO29/12*5*$E29*$G29*$H29*$K29*DP$10)+(DO29/12*6*$F29*$G29*$H29*$K29*DP$10)</f>
        <v>0</v>
      </c>
      <c r="DQ29" s="31">
        <v>4</v>
      </c>
      <c r="DR29" s="32">
        <f>(DQ29/12*1*$D29*$G29*$H29*$K29*DR$9)+(DQ29/12*5*$E29*$G29*$H29*$K29*DR$10)+(DQ29/12*6*$F29*$G29*$H29*$K29*DR$10)</f>
        <v>70969.444000000018</v>
      </c>
      <c r="DS29" s="31"/>
      <c r="DT29" s="32">
        <f>(DS29/12*1*$D29*$G29*$H29*$K29*DT$9)+(DS29/12*5*$E29*$G29*$H29*$K29*DT$10)+(DS29/12*6*$F29*$G29*$H29*$K29*DT$10)</f>
        <v>0</v>
      </c>
      <c r="DU29" s="31"/>
      <c r="DV29" s="32">
        <f>(DU29/12*1*$D29*$G29*$H29*$J29*DV$9)+(DU29/12*5*$E29*$G29*$H29*$J29*DV$10)+(DU29/12*6*$F29*$G29*$H29*$J29*DV$10)</f>
        <v>0</v>
      </c>
      <c r="DW29" s="31"/>
      <c r="DX29" s="32">
        <f>(DW29/12*1*$D29*$G29*$H29*$J29*DX$9)+(DW29/12*5*$E29*$G29*$H29*$J29*DX$10)+(DW29/12*6*$F29*$G29*$H29*$J29*DX$10)</f>
        <v>0</v>
      </c>
      <c r="DY29" s="31"/>
      <c r="DZ29" s="32">
        <f>(DY29/12*1*$D29*$G29*$H29*$K29*DZ$9)+(DY29/12*5*$E29*$G29*$H29*$K29*DZ$10)+(DY29/12*6*$F29*$G29*$H29*$K29*DZ$10)</f>
        <v>0</v>
      </c>
      <c r="EA29" s="31"/>
      <c r="EB29" s="32">
        <f>(EA29/12*1*$D29*$G29*$H29*$K29*EB$9)+(EA29/12*5*$E29*$G29*$H29*$K29*EB$10)+(EA29/12*6*$F29*$G29*$H29*$K29*EB$10)</f>
        <v>0</v>
      </c>
      <c r="EC29" s="31"/>
      <c r="ED29" s="32">
        <f>(EC29/12*1*$D29*$G29*$H29*$K29*ED$9)+(EC29/12*5*$E29*$G29*$H29*$K29*ED$10)+(EC29/12*6*$F29*$G29*$H29*$K29*ED$10)</f>
        <v>0</v>
      </c>
      <c r="EE29" s="31"/>
      <c r="EF29" s="32">
        <f>(EE29/12*1*$D29*$G29*$H29*$L29*EF$9)+(EE29/12*5*$E29*$G29*$H29*$L29*EF$10)+(EE29/12*6*$F29*$G29*$H29*$L29*EF$10)</f>
        <v>0</v>
      </c>
      <c r="EG29" s="31"/>
      <c r="EH29" s="32">
        <f>(EG29/12*1*$D29*$G29*$H29*$M29*EH$9)+(EG29/12*5*$E29*$G29*$H29*$N29*EH$10)+(EG29/12*6*$F29*$G29*$H29*$N29*EH$10)</f>
        <v>0</v>
      </c>
      <c r="EI29" s="36">
        <f>SUM(S29,Y29,U29,O29,Q29,BW29,CS29,DI29,DW29,BY29,DU29,BI29,AY29,AQ29,AS29,AU29,BK29,CQ29,W29,EC29,DG29,CA29,EA29,CI29,DK29,DM29,DQ29,DO29,AE29,AG29,AI29,AK29,AA29,AM29,AO29,CK29,EE29,EG29,AW29,DY29,BO29,BA29,BC29,CU29,CW29,CY29,DA29,DC29,BQ29,BE29,BS29,BG29,BU29,CM29,CG29,CO29,AC29,CC29,DE29,,BM29,DS29,CE29)</f>
        <v>128</v>
      </c>
      <c r="EJ29" s="36">
        <f>SUM(T29,Z29,V29,P29,R29,BX29,CT29,DJ29,DX29,BZ29,DV29,BJ29,AZ29,AR29,AT29,AV29,BL29,CR29,X29,ED29,DH29,CB29,EB29,CJ29,DL29,DN29,DR29,DP29,AF29,AH29,AJ29,AL29,AB29,AN29,AP29,CL29,EF29,EH29,AX29,DZ29,BP29,BB29,BD29,CV29,CX29,CZ29,DB29,DD29,BR29,BF29,BT29,BH29,BV29,CN29,CH29,CP29,AD29,CD29,DF29,,BN29,DT29,CF29)</f>
        <v>1767959.3262240002</v>
      </c>
      <c r="EL29" s="45"/>
    </row>
    <row r="30" spans="1:142" s="59" customFormat="1" x14ac:dyDescent="0.25">
      <c r="A30" s="88">
        <v>8</v>
      </c>
      <c r="B30" s="68"/>
      <c r="C30" s="69" t="s">
        <v>176</v>
      </c>
      <c r="D30" s="76">
        <f t="shared" si="67"/>
        <v>10127</v>
      </c>
      <c r="E30" s="76">
        <v>10127</v>
      </c>
      <c r="F30" s="76">
        <v>9620</v>
      </c>
      <c r="G30" s="92"/>
      <c r="H30" s="90"/>
      <c r="I30" s="91"/>
      <c r="J30" s="85"/>
      <c r="K30" s="85"/>
      <c r="L30" s="85"/>
      <c r="M30" s="85"/>
      <c r="N30" s="81">
        <v>2.57</v>
      </c>
      <c r="O30" s="83">
        <f>SUM(O31:O33)</f>
        <v>0</v>
      </c>
      <c r="P30" s="83">
        <f t="shared" ref="P30:CA30" si="78">SUM(P31:P33)</f>
        <v>0</v>
      </c>
      <c r="Q30" s="83">
        <f t="shared" si="78"/>
        <v>0</v>
      </c>
      <c r="R30" s="83">
        <f t="shared" si="78"/>
        <v>0</v>
      </c>
      <c r="S30" s="83">
        <f t="shared" si="78"/>
        <v>0</v>
      </c>
      <c r="T30" s="83">
        <f t="shared" si="78"/>
        <v>0</v>
      </c>
      <c r="U30" s="83">
        <f t="shared" si="78"/>
        <v>0</v>
      </c>
      <c r="V30" s="83">
        <f t="shared" si="78"/>
        <v>0</v>
      </c>
      <c r="W30" s="83">
        <f t="shared" si="78"/>
        <v>0</v>
      </c>
      <c r="X30" s="83">
        <f t="shared" si="78"/>
        <v>0</v>
      </c>
      <c r="Y30" s="83">
        <f t="shared" si="78"/>
        <v>0</v>
      </c>
      <c r="Z30" s="83">
        <f t="shared" si="78"/>
        <v>0</v>
      </c>
      <c r="AA30" s="83">
        <f t="shared" si="78"/>
        <v>0</v>
      </c>
      <c r="AB30" s="83">
        <f t="shared" si="78"/>
        <v>0</v>
      </c>
      <c r="AC30" s="83">
        <f t="shared" si="78"/>
        <v>0</v>
      </c>
      <c r="AD30" s="83">
        <f t="shared" si="78"/>
        <v>0</v>
      </c>
      <c r="AE30" s="83">
        <f t="shared" si="78"/>
        <v>0</v>
      </c>
      <c r="AF30" s="83">
        <f t="shared" si="78"/>
        <v>0</v>
      </c>
      <c r="AG30" s="83">
        <f t="shared" si="78"/>
        <v>0</v>
      </c>
      <c r="AH30" s="83">
        <f t="shared" si="78"/>
        <v>0</v>
      </c>
      <c r="AI30" s="83">
        <f t="shared" si="78"/>
        <v>0</v>
      </c>
      <c r="AJ30" s="83">
        <f t="shared" si="78"/>
        <v>0</v>
      </c>
      <c r="AK30" s="83">
        <f t="shared" si="78"/>
        <v>0</v>
      </c>
      <c r="AL30" s="83">
        <f t="shared" si="78"/>
        <v>0</v>
      </c>
      <c r="AM30" s="83">
        <f t="shared" si="78"/>
        <v>0</v>
      </c>
      <c r="AN30" s="83">
        <f t="shared" si="78"/>
        <v>0</v>
      </c>
      <c r="AO30" s="83">
        <v>0</v>
      </c>
      <c r="AP30" s="83">
        <f t="shared" si="78"/>
        <v>0</v>
      </c>
      <c r="AQ30" s="83">
        <f t="shared" si="78"/>
        <v>0</v>
      </c>
      <c r="AR30" s="83">
        <f t="shared" si="78"/>
        <v>0</v>
      </c>
      <c r="AS30" s="83">
        <f t="shared" si="78"/>
        <v>0</v>
      </c>
      <c r="AT30" s="83">
        <f t="shared" si="78"/>
        <v>0</v>
      </c>
      <c r="AU30" s="83">
        <f t="shared" si="78"/>
        <v>0</v>
      </c>
      <c r="AV30" s="83">
        <f t="shared" si="78"/>
        <v>0</v>
      </c>
      <c r="AW30" s="83">
        <f t="shared" si="78"/>
        <v>0</v>
      </c>
      <c r="AX30" s="83">
        <f t="shared" si="78"/>
        <v>0</v>
      </c>
      <c r="AY30" s="83">
        <f t="shared" si="78"/>
        <v>0</v>
      </c>
      <c r="AZ30" s="83">
        <f t="shared" si="78"/>
        <v>0</v>
      </c>
      <c r="BA30" s="83">
        <f t="shared" si="78"/>
        <v>0</v>
      </c>
      <c r="BB30" s="83">
        <f t="shared" si="78"/>
        <v>0</v>
      </c>
      <c r="BC30" s="83">
        <f t="shared" si="78"/>
        <v>0</v>
      </c>
      <c r="BD30" s="83">
        <f t="shared" si="78"/>
        <v>0</v>
      </c>
      <c r="BE30" s="83">
        <f t="shared" si="78"/>
        <v>0</v>
      </c>
      <c r="BF30" s="83">
        <f t="shared" si="78"/>
        <v>0</v>
      </c>
      <c r="BG30" s="83">
        <f t="shared" si="78"/>
        <v>0</v>
      </c>
      <c r="BH30" s="83">
        <f t="shared" si="78"/>
        <v>0</v>
      </c>
      <c r="BI30" s="83">
        <f t="shared" si="78"/>
        <v>0</v>
      </c>
      <c r="BJ30" s="83">
        <f t="shared" si="78"/>
        <v>0</v>
      </c>
      <c r="BK30" s="83">
        <f t="shared" si="78"/>
        <v>0</v>
      </c>
      <c r="BL30" s="83">
        <f t="shared" si="78"/>
        <v>0</v>
      </c>
      <c r="BM30" s="83">
        <f t="shared" si="78"/>
        <v>0</v>
      </c>
      <c r="BN30" s="83">
        <f t="shared" si="78"/>
        <v>0</v>
      </c>
      <c r="BO30" s="83">
        <f t="shared" si="78"/>
        <v>0</v>
      </c>
      <c r="BP30" s="83">
        <f t="shared" si="78"/>
        <v>0</v>
      </c>
      <c r="BQ30" s="83">
        <f t="shared" si="78"/>
        <v>0</v>
      </c>
      <c r="BR30" s="83">
        <f t="shared" si="78"/>
        <v>0</v>
      </c>
      <c r="BS30" s="83">
        <f t="shared" si="78"/>
        <v>0</v>
      </c>
      <c r="BT30" s="83">
        <f t="shared" si="78"/>
        <v>0</v>
      </c>
      <c r="BU30" s="83">
        <v>0</v>
      </c>
      <c r="BV30" s="83">
        <f t="shared" si="78"/>
        <v>0</v>
      </c>
      <c r="BW30" s="83">
        <f t="shared" si="78"/>
        <v>0</v>
      </c>
      <c r="BX30" s="83">
        <f t="shared" si="78"/>
        <v>0</v>
      </c>
      <c r="BY30" s="83">
        <f t="shared" si="78"/>
        <v>0</v>
      </c>
      <c r="BZ30" s="83">
        <f t="shared" si="78"/>
        <v>0</v>
      </c>
      <c r="CA30" s="83">
        <f t="shared" si="78"/>
        <v>0</v>
      </c>
      <c r="CB30" s="83">
        <f t="shared" ref="CB30:EJ30" si="79">SUM(CB31:CB33)</f>
        <v>0</v>
      </c>
      <c r="CC30" s="83">
        <f t="shared" si="79"/>
        <v>0</v>
      </c>
      <c r="CD30" s="83">
        <f t="shared" si="79"/>
        <v>0</v>
      </c>
      <c r="CE30" s="83">
        <f t="shared" si="79"/>
        <v>0</v>
      </c>
      <c r="CF30" s="83">
        <f t="shared" si="79"/>
        <v>0</v>
      </c>
      <c r="CG30" s="83">
        <f t="shared" si="79"/>
        <v>0</v>
      </c>
      <c r="CH30" s="83">
        <f t="shared" si="79"/>
        <v>0</v>
      </c>
      <c r="CI30" s="83">
        <f t="shared" si="79"/>
        <v>0</v>
      </c>
      <c r="CJ30" s="83">
        <f t="shared" si="79"/>
        <v>0</v>
      </c>
      <c r="CK30" s="83">
        <f t="shared" si="79"/>
        <v>0</v>
      </c>
      <c r="CL30" s="83">
        <f t="shared" si="79"/>
        <v>0</v>
      </c>
      <c r="CM30" s="83">
        <f t="shared" si="79"/>
        <v>0</v>
      </c>
      <c r="CN30" s="83">
        <f t="shared" si="79"/>
        <v>0</v>
      </c>
      <c r="CO30" s="83">
        <f t="shared" si="79"/>
        <v>0</v>
      </c>
      <c r="CP30" s="83">
        <f t="shared" si="79"/>
        <v>0</v>
      </c>
      <c r="CQ30" s="83">
        <f t="shared" si="79"/>
        <v>0</v>
      </c>
      <c r="CR30" s="83">
        <f t="shared" si="79"/>
        <v>0</v>
      </c>
      <c r="CS30" s="83">
        <f t="shared" si="79"/>
        <v>0</v>
      </c>
      <c r="CT30" s="83">
        <f t="shared" si="79"/>
        <v>0</v>
      </c>
      <c r="CU30" s="83">
        <f t="shared" si="79"/>
        <v>0</v>
      </c>
      <c r="CV30" s="83">
        <f t="shared" si="79"/>
        <v>0</v>
      </c>
      <c r="CW30" s="83">
        <f t="shared" si="79"/>
        <v>0</v>
      </c>
      <c r="CX30" s="83">
        <f t="shared" si="79"/>
        <v>0</v>
      </c>
      <c r="CY30" s="83">
        <f t="shared" si="79"/>
        <v>0</v>
      </c>
      <c r="CZ30" s="83">
        <f t="shared" si="79"/>
        <v>0</v>
      </c>
      <c r="DA30" s="83">
        <f t="shared" si="79"/>
        <v>0</v>
      </c>
      <c r="DB30" s="83">
        <f t="shared" si="79"/>
        <v>0</v>
      </c>
      <c r="DC30" s="83">
        <f t="shared" si="79"/>
        <v>0</v>
      </c>
      <c r="DD30" s="83">
        <f t="shared" si="79"/>
        <v>0</v>
      </c>
      <c r="DE30" s="83">
        <f t="shared" si="79"/>
        <v>0</v>
      </c>
      <c r="DF30" s="83">
        <f t="shared" si="79"/>
        <v>0</v>
      </c>
      <c r="DG30" s="83">
        <f t="shared" si="79"/>
        <v>0</v>
      </c>
      <c r="DH30" s="83">
        <f t="shared" si="79"/>
        <v>0</v>
      </c>
      <c r="DI30" s="83">
        <v>0</v>
      </c>
      <c r="DJ30" s="83">
        <f t="shared" si="79"/>
        <v>0</v>
      </c>
      <c r="DK30" s="83">
        <f t="shared" si="79"/>
        <v>0</v>
      </c>
      <c r="DL30" s="83">
        <f t="shared" si="79"/>
        <v>0</v>
      </c>
      <c r="DM30" s="83">
        <f t="shared" si="79"/>
        <v>0</v>
      </c>
      <c r="DN30" s="83">
        <f t="shared" si="79"/>
        <v>0</v>
      </c>
      <c r="DO30" s="83">
        <f t="shared" si="79"/>
        <v>0</v>
      </c>
      <c r="DP30" s="83">
        <f t="shared" si="79"/>
        <v>0</v>
      </c>
      <c r="DQ30" s="83">
        <f t="shared" si="79"/>
        <v>0</v>
      </c>
      <c r="DR30" s="83">
        <f t="shared" si="79"/>
        <v>0</v>
      </c>
      <c r="DS30" s="83">
        <f t="shared" si="79"/>
        <v>0</v>
      </c>
      <c r="DT30" s="83">
        <f t="shared" si="79"/>
        <v>0</v>
      </c>
      <c r="DU30" s="83">
        <f t="shared" si="79"/>
        <v>0</v>
      </c>
      <c r="DV30" s="83">
        <f t="shared" si="79"/>
        <v>0</v>
      </c>
      <c r="DW30" s="83">
        <f t="shared" si="79"/>
        <v>0</v>
      </c>
      <c r="DX30" s="83">
        <f t="shared" si="79"/>
        <v>0</v>
      </c>
      <c r="DY30" s="83">
        <f t="shared" si="79"/>
        <v>0</v>
      </c>
      <c r="DZ30" s="83">
        <f t="shared" si="79"/>
        <v>0</v>
      </c>
      <c r="EA30" s="83">
        <v>0</v>
      </c>
      <c r="EB30" s="83">
        <f t="shared" ref="EB30" si="80">SUM(EB31:EB33)</f>
        <v>0</v>
      </c>
      <c r="EC30" s="83">
        <v>0</v>
      </c>
      <c r="ED30" s="83">
        <f t="shared" ref="ED30" si="81">SUM(ED31:ED33)</f>
        <v>0</v>
      </c>
      <c r="EE30" s="83">
        <f t="shared" si="79"/>
        <v>0</v>
      </c>
      <c r="EF30" s="83">
        <f t="shared" si="79"/>
        <v>0</v>
      </c>
      <c r="EG30" s="83">
        <f t="shared" si="79"/>
        <v>0</v>
      </c>
      <c r="EH30" s="83">
        <f t="shared" si="79"/>
        <v>0</v>
      </c>
      <c r="EI30" s="83">
        <f t="shared" si="79"/>
        <v>0</v>
      </c>
      <c r="EJ30" s="83">
        <f t="shared" si="79"/>
        <v>0</v>
      </c>
      <c r="EL30" s="45"/>
    </row>
    <row r="31" spans="1:142" ht="30" x14ac:dyDescent="0.25">
      <c r="B31" s="11">
        <v>13</v>
      </c>
      <c r="C31" s="25" t="s">
        <v>177</v>
      </c>
      <c r="D31" s="26">
        <f t="shared" si="67"/>
        <v>10127</v>
      </c>
      <c r="E31" s="26">
        <v>10127</v>
      </c>
      <c r="F31" s="26">
        <v>9620</v>
      </c>
      <c r="G31" s="27">
        <v>14.23</v>
      </c>
      <c r="H31" s="38">
        <v>1</v>
      </c>
      <c r="I31" s="39"/>
      <c r="J31" s="26">
        <v>1.4</v>
      </c>
      <c r="K31" s="26">
        <v>1.68</v>
      </c>
      <c r="L31" s="26">
        <v>2.23</v>
      </c>
      <c r="M31" s="26">
        <v>2.39</v>
      </c>
      <c r="N31" s="30">
        <v>2.57</v>
      </c>
      <c r="O31" s="31">
        <v>0</v>
      </c>
      <c r="P31" s="32">
        <f t="shared" ref="P31:P33" si="82">(O31/12*1*$D31*$G31*$H31*$J31*P$9)+(O31/12*5*$E31*$G31*$H31*$J31*P$10)+(O31/12*6*$F31*$G31*$H31*$J31*P$10)</f>
        <v>0</v>
      </c>
      <c r="Q31" s="31"/>
      <c r="R31" s="32">
        <f t="shared" ref="R31:R33" si="83">(Q31/12*1*$D31*$G31*$H31*$J31*R$9)+(Q31/12*5*$E31*$G31*$H31*$J31*R$10)+(Q31/12*6*$F31*$G31*$H31*$J31*R$10)</f>
        <v>0</v>
      </c>
      <c r="S31" s="33"/>
      <c r="T31" s="32">
        <f t="shared" ref="T31:T33" si="84">(S31/12*1*$D31*$G31*$H31*$J31*T$9)+(S31/12*5*$E31*$G31*$H31*$J31*T$10)+(S31/12*6*$F31*$G31*$H31*$J31*T$10)</f>
        <v>0</v>
      </c>
      <c r="U31" s="31">
        <v>0</v>
      </c>
      <c r="V31" s="32">
        <f t="shared" ref="V31:V33" si="85">(U31/12*1*$D31*$G31*$H31*$J31*V$9)+(U31/12*5*$E31*$G31*$H31*$J31*V$10)+(U31/12*6*$F31*$G31*$H31*$J31*V$10)</f>
        <v>0</v>
      </c>
      <c r="W31" s="31">
        <v>0</v>
      </c>
      <c r="X31" s="32">
        <f t="shared" ref="X31:X33" si="86">(W31/12*1*$D31*$G31*$H31*$J31*X$9)+(W31/12*5*$E31*$G31*$H31*$J31*X$10)+(W31/12*6*$F31*$G31*$H31*$J31*X$10)</f>
        <v>0</v>
      </c>
      <c r="Y31" s="31">
        <v>0</v>
      </c>
      <c r="Z31" s="32">
        <f t="shared" ref="Z31:Z33" si="87">(Y31/12*1*$D31*$G31*$H31*$J31*Z$9)+(Y31/12*5*$E31*$G31*$H31*$J31*Z$10)+(Y31/12*6*$F31*$G31*$H31*$J31*Z$10)</f>
        <v>0</v>
      </c>
      <c r="AA31" s="31">
        <v>0</v>
      </c>
      <c r="AB31" s="32">
        <f t="shared" ref="AB31:AB33" si="88">(AA31/12*1*$D31*$G31*$H31*$K31*AB$9)+(AA31/12*5*$E31*$G31*$H31*$K31*AB$10)+(AA31/12*6*$F31*$G31*$H31*$K31*AB$10)</f>
        <v>0</v>
      </c>
      <c r="AC31" s="31"/>
      <c r="AD31" s="32">
        <f t="shared" ref="AD31:AD33" si="89">(AC31/12*1*$D31*$G31*$H31*$J31*AD$9)+(AC31/12*5*$E31*$G31*$H31*$J31*AD$10)+(AC31/12*6*$F31*$G31*$H31*$J31*AD$10)</f>
        <v>0</v>
      </c>
      <c r="AE31" s="31">
        <v>0</v>
      </c>
      <c r="AF31" s="32">
        <f t="shared" ref="AF31:AF33" si="90">(AE31/12*1*$D31*$G31*$H31*$K31*AF$9)+(AE31/12*5*$E31*$G31*$H31*$K31*AF$10)+(AE31/12*6*$F31*$G31*$H31*$K31*AF$10)</f>
        <v>0</v>
      </c>
      <c r="AG31" s="31">
        <v>0</v>
      </c>
      <c r="AH31" s="32">
        <f t="shared" ref="AH31:AH33" si="91">(AG31/12*1*$D31*$G31*$H31*$K31*AH$9)+(AG31/12*5*$E31*$G31*$H31*$K31*AH$10)+(AG31/12*6*$F31*$G31*$H31*$K31*AH$10)</f>
        <v>0</v>
      </c>
      <c r="AI31" s="31">
        <v>0</v>
      </c>
      <c r="AJ31" s="32">
        <f t="shared" ref="AJ31:AJ33" si="92">(AI31/12*1*$D31*$G31*$H31*$K31*AJ$9)+(AI31/12*5*$E31*$G31*$H31*$K31*AJ$10)+(AI31/12*6*$F31*$G31*$H31*$K31*AJ$10)</f>
        <v>0</v>
      </c>
      <c r="AK31" s="31">
        <v>0</v>
      </c>
      <c r="AL31" s="32">
        <f t="shared" ref="AL31:AL33" si="93">(AK31/12*1*$D31*$G31*$H31*$K31*AL$9)+(AK31/12*5*$E31*$G31*$H31*$K31*AL$10)+(AK31/12*6*$F31*$G31*$H31*$K31*AL$10)</f>
        <v>0</v>
      </c>
      <c r="AM31" s="34"/>
      <c r="AN31" s="32">
        <f t="shared" ref="AN31:AN33" si="94">(AM31/12*1*$D31*$G31*$H31*$K31*AN$9)+(AM31/12*5*$E31*$G31*$H31*$K31*AN$10)+(AM31/12*6*$F31*$G31*$H31*$K31*AN$10)</f>
        <v>0</v>
      </c>
      <c r="AO31" s="31">
        <v>0</v>
      </c>
      <c r="AP31" s="32">
        <f t="shared" ref="AP31:AP33" si="95">(AO31/12*1*$D31*$G31*$H31*$K31*AP$9)+(AO31/12*5*$E31*$G31*$H31*$K31*AP$10)+(AO31/12*6*$F31*$G31*$H31*$K31*AP$10)</f>
        <v>0</v>
      </c>
      <c r="AQ31" s="31">
        <v>0</v>
      </c>
      <c r="AR31" s="32">
        <f t="shared" ref="AR31:AR33" si="96">(AQ31/12*1*$D31*$G31*$H31*$J31*AR$9)+(AQ31/12*5*$E31*$G31*$H31*$J31*AR$10)+(AQ31/12*6*$F31*$G31*$H31*$J31*AR$10)</f>
        <v>0</v>
      </c>
      <c r="AS31" s="31"/>
      <c r="AT31" s="32">
        <f t="shared" ref="AT31:AT33" si="97">(AS31/12*1*$D31*$G31*$H31*$J31*AT$9)+(AS31/12*11*$E31*$G31*$H31*$J31*AT$10)</f>
        <v>0</v>
      </c>
      <c r="AU31" s="31"/>
      <c r="AV31" s="32">
        <f t="shared" ref="AV31:AV33" si="98">(AU31/12*1*$D31*$G31*$H31*$J31*AV$9)+(AU31/12*5*$E31*$G31*$H31*$J31*AV$10)+(AU31/12*6*$F31*$G31*$H31*$J31*AV$10)</f>
        <v>0</v>
      </c>
      <c r="AW31" s="31"/>
      <c r="AX31" s="32">
        <f t="shared" ref="AX31:AX33" si="99">(AW31/12*1*$D31*$G31*$H31*$K31*AX$9)+(AW31/12*5*$E31*$G31*$H31*$K31*AX$10)+(AW31/12*6*$F31*$G31*$H31*$K31*AX$10)</f>
        <v>0</v>
      </c>
      <c r="AY31" s="31">
        <v>0</v>
      </c>
      <c r="AZ31" s="32">
        <f t="shared" ref="AZ31:AZ33" si="100">(AY31/12*1*$D31*$G31*$H31*$J31*AZ$9)+(AY31/12*5*$E31*$G31*$H31*$J31*AZ$10)+(AY31/12*6*$F31*$G31*$H31*$J31*AZ$10)</f>
        <v>0</v>
      </c>
      <c r="BA31" s="31"/>
      <c r="BB31" s="32">
        <f t="shared" ref="BB31:BB33" si="101">(BA31/12*1*$D31*$G31*$H31*$J31*BB$9)+(BA31/12*5*$E31*$G31*$H31*$J31*BB$10)+(BA31/12*6*$F31*$G31*$H31*$J31*BB$10)</f>
        <v>0</v>
      </c>
      <c r="BC31" s="31"/>
      <c r="BD31" s="32">
        <f t="shared" ref="BD31:BD33" si="102">(BC31/12*1*$D31*$G31*$H31*$J31*BD$9)+(BC31/12*5*$E31*$G31*$H31*$J31*BD$10)+(BC31/12*6*$F31*$G31*$H31*$J31*BD$10)</f>
        <v>0</v>
      </c>
      <c r="BE31" s="31"/>
      <c r="BF31" s="32">
        <f t="shared" ref="BF31:BF33" si="103">(BE31/12*1*$D31*$G31*$H31*$J31*BF$9)+(BE31/12*5*$E31*$G31*$H31*$J31*BF$10)+(BE31/12*6*$F31*$G31*$H31*$J31*BF$10)</f>
        <v>0</v>
      </c>
      <c r="BG31" s="31"/>
      <c r="BH31" s="32">
        <f t="shared" ref="BH31:BH33" si="104">(BG31/12*1*$D31*$G31*$H31*$J31*BH$9)+(BG31/12*5*$E31*$G31*$H31*$J31*BH$10)+(BG31/12*6*$F31*$G31*$H31*$J31*BH$10)</f>
        <v>0</v>
      </c>
      <c r="BI31" s="31">
        <v>0</v>
      </c>
      <c r="BJ31" s="32">
        <f t="shared" ref="BJ31:BJ33" si="105">(BI31/12*1*$D31*$G31*$H31*$J31*BJ$9)+(BI31/12*5*$E31*$G31*$H31*$J31*BJ$10)+(BI31/12*6*$F31*$G31*$H31*$J31*BJ$10)</f>
        <v>0</v>
      </c>
      <c r="BK31" s="31"/>
      <c r="BL31" s="32">
        <f t="shared" ref="BL31:BL33" si="106">(BK31/12*1*$D31*$G31*$H31*$J31*BL$9)+(BK31/12*4*$E31*$G31*$H31*$J31*BL$10)+(BK31/12*1*$E31*$G31*$H31*$J31*BL$11)+(BK31/12*6*$F31*$G31*$H31*$J31*BL$11)</f>
        <v>0</v>
      </c>
      <c r="BM31" s="31"/>
      <c r="BN31" s="32">
        <f t="shared" ref="BN31:BN33" si="107">(BM31/12*1*$D31*$G31*$H31*$J31*BN$9)+(BM31/12*5*$E31*$G31*$H31*$J31*BN$10)+(BM31/12*6*$F31*$G31*$H31*$J31*BN$10)</f>
        <v>0</v>
      </c>
      <c r="BO31" s="31"/>
      <c r="BP31" s="32">
        <f t="shared" ref="BP31:BP33" si="108">(BO31/12*1*$D31*$G31*$H31*$J31*BP$9)+(BO31/12*4*$E31*$G31*$H31*$J31*BP$10)+(BO31/12*1*$E31*$G31*$H31*$J31*BP$11)+(BO31/12*6*$F31*$G31*$H31*$J31*BP$11)</f>
        <v>0</v>
      </c>
      <c r="BQ31" s="31"/>
      <c r="BR31" s="32">
        <f t="shared" ref="BR31:BR33" si="109">(BQ31/12*1*$D31*$G31*$H31*$J31*BR$9)+(BQ31/12*5*$E31*$G31*$H31*$J31*BR$10)+(BQ31/12*6*$F31*$G31*$H31*$J31*BR$10)</f>
        <v>0</v>
      </c>
      <c r="BS31" s="31"/>
      <c r="BT31" s="32">
        <f t="shared" ref="BT31:BT33" si="110">(BS31/12*1*$D31*$G31*$H31*$J31*BT$9)+(BS31/12*4*$E31*$G31*$H31*$J31*BT$10)+(BS31/12*1*$E31*$G31*$H31*$J31*BT$11)+(BS31/12*6*$F31*$G31*$H31*$J31*BT$11)</f>
        <v>0</v>
      </c>
      <c r="BU31" s="31"/>
      <c r="BV31" s="32">
        <f t="shared" ref="BV31:BV33" si="111">(BU31/12*1*$D31*$G31*$H31*$J31*BV$9)+(BU31/12*5*$E31*$G31*$H31*$J31*BV$10)+(BU31/12*6*$F31*$G31*$H31*$J31*BV$10)</f>
        <v>0</v>
      </c>
      <c r="BW31" s="31">
        <v>0</v>
      </c>
      <c r="BX31" s="32">
        <f t="shared" ref="BX31:BX33" si="112">(BW31/12*1*$D31*$G31*$H31*$J31*BX$9)+(BW31/12*5*$E31*$G31*$H31*$J31*BX$10)+(BW31/12*6*$F31*$G31*$H31*$J31*BX$10)</f>
        <v>0</v>
      </c>
      <c r="BY31" s="31">
        <v>0</v>
      </c>
      <c r="BZ31" s="32">
        <f t="shared" ref="BZ31:BZ33" si="113">(BY31/12*1*$D31*$G31*$H31*$J31*BZ$9)+(BY31/12*5*$E31*$G31*$H31*$J31*BZ$10)+(BY31/12*6*$F31*$G31*$H31*$J31*BZ$10)</f>
        <v>0</v>
      </c>
      <c r="CA31" s="31">
        <v>0</v>
      </c>
      <c r="CB31" s="32">
        <f t="shared" ref="CB31:CB33" si="114">(CA31/12*1*$D31*$G31*$H31*$K31*CB$9)+(CA31/12*4*$E31*$G31*$H31*$K31*CB$10)+(CA31/12*1*$E31*$G31*$H31*$K31*CB$11)+(CA31/12*6*$F31*$G31*$H31*$K31*CB$11)</f>
        <v>0</v>
      </c>
      <c r="CC31" s="31"/>
      <c r="CD31" s="32">
        <f t="shared" ref="CD31:CD33" si="115">(CC31/12*1*$D31*$G31*$H31*$J31*CD$9)+(CC31/12*5*$E31*$G31*$H31*$J31*CD$10)+(CC31/12*6*$F31*$G31*$H31*$J31*CD$10)</f>
        <v>0</v>
      </c>
      <c r="CE31" s="31"/>
      <c r="CF31" s="32">
        <f t="shared" ref="CF31:CF33" si="116">(CE31/12*1*$D31*$G31*$H31*$J31*CF$9)+(CE31/12*5*$E31*$G31*$H31*$J31*CF$10)+(CE31/12*6*$F31*$G31*$H31*$J31*CF$10)</f>
        <v>0</v>
      </c>
      <c r="CG31" s="31"/>
      <c r="CH31" s="32">
        <f t="shared" ref="CH31:CH33" si="117">(CG31/12*1*$D31*$G31*$H31*$J31*CH$9)+(CG31/12*5*$E31*$G31*$H31*$J31*CH$10)+(CG31/12*6*$F31*$G31*$H31*$J31*CH$10)</f>
        <v>0</v>
      </c>
      <c r="CI31" s="31">
        <v>0</v>
      </c>
      <c r="CJ31" s="32">
        <f t="shared" ref="CJ31:CJ33" si="118">(CI31/12*1*$D31*$G31*$H31*$K31*CJ$9)+(CI31/12*4*$E31*$G31*$H31*$K31*CJ$10)+(CI31/12*1*$E31*$G31*$H31*$K31*CJ$11)+(CI31/12*6*$F31*$G31*$H31*$K31*CJ$11)</f>
        <v>0</v>
      </c>
      <c r="CK31" s="31"/>
      <c r="CL31" s="32">
        <f t="shared" ref="CL31:CL33" si="119">(CK31/12*1*$D31*$G31*$H31*$K31*CL$9)+(CK31/12*5*$E31*$G31*$H31*$K31*CL$10)+(CK31/12*6*$F31*$G31*$H31*$K31*CL$10)</f>
        <v>0</v>
      </c>
      <c r="CM31" s="31"/>
      <c r="CN31" s="32">
        <f t="shared" ref="CN31:CN33" si="120">(CM31/12*1*$D31*$G31*$H31*$J31*CN$9)+(CM31/12*5*$E31*$G31*$H31*$J31*CN$10)+(CM31/12*6*$F31*$G31*$H31*$J31*CN$10)</f>
        <v>0</v>
      </c>
      <c r="CO31" s="31"/>
      <c r="CP31" s="32">
        <f t="shared" ref="CP31:CP33" si="121">(CO31/12*1*$D31*$G31*$H31*$J31*CP$9)+(CO31/12*5*$E31*$G31*$H31*$J31*CP$10)+(CO31/12*6*$F31*$G31*$H31*$J31*CP$10)</f>
        <v>0</v>
      </c>
      <c r="CQ31" s="31">
        <v>0</v>
      </c>
      <c r="CR31" s="32">
        <f t="shared" ref="CR31:CR33" si="122">(CQ31/12*1*$D31*$G31*$H31*$J31*CR$9)+(CQ31/12*5*$E31*$G31*$H31*$J31*CR$10)+(CQ31/12*6*$F31*$G31*$H31*$J31*CR$10)</f>
        <v>0</v>
      </c>
      <c r="CS31" s="31">
        <v>0</v>
      </c>
      <c r="CT31" s="32">
        <f>(CS31/12*1*$D31*$G31*$H31*$J31*CT$9)+(CS31/12*5*$E31*$G31*$H31*$J31*CT$10)+(CS31/12*6*$F31*$G31*$H31*$J31*CT$10)</f>
        <v>0</v>
      </c>
      <c r="CU31" s="31"/>
      <c r="CV31" s="32">
        <f>(CU31/12*1*$D31*$G31*$H31*$J31*CV$9)+(CU31/12*5*$E31*$G31*$H31*$J31*CV$10)+(CU31/12*6*$F31*$G31*$H31*$J31*CV$10)</f>
        <v>0</v>
      </c>
      <c r="CW31" s="31"/>
      <c r="CX31" s="32">
        <f t="shared" ref="CX31:CX33" si="123">(CW31/12*1*$D31*$G31*$H31*$J31*CX$9)+(CW31/12*5*$E31*$G31*$H31*$J31*CX$10)+(CW31/12*6*$F31*$G31*$H31*$J31*CX$10)</f>
        <v>0</v>
      </c>
      <c r="CY31" s="31"/>
      <c r="CZ31" s="32">
        <f t="shared" ref="CZ31:CZ33" si="124">(CY31/12*1*$D31*$G31*$H31*$J31*CZ$9)+(CY31/12*5*$E31*$G31*$H31*$J31*CZ$10)+(CY31/12*6*$F31*$G31*$H31*$J31*CZ$10)</f>
        <v>0</v>
      </c>
      <c r="DA31" s="31"/>
      <c r="DB31" s="32">
        <f t="shared" ref="DB31:DB33" si="125">(DA31/12*1*$D31*$G31*$H31*$J31*DB$9)+(DA31/12*4*$E31*$G31*$H31*$J31*DB$10)+(DA31/12*1*$E31*$G31*$H31*$J31*DB$11)+(DA31/12*6*$F31*$G31*$H31*$J31*DB$11)</f>
        <v>0</v>
      </c>
      <c r="DC31" s="31"/>
      <c r="DD31" s="32">
        <f t="shared" ref="DD31:DD33" si="126">(DC31/12*1*$D31*$G31*$H31*$J31*DD$9)+(DC31/12*5*$E31*$G31*$H31*$J31*DD$10)+(DC31/12*6*$F31*$G31*$H31*$J31*DD$10)</f>
        <v>0</v>
      </c>
      <c r="DE31" s="31">
        <v>0</v>
      </c>
      <c r="DF31" s="32">
        <f t="shared" ref="DF31:DF33" si="127">(DE31/12*1*$D31*$G31*$H31*$K31*DF$9)+(DE31/12*5*$E31*$G31*$H31*$K31*DF$10)+(DE31/12*6*$F31*$G31*$H31*$K31*DF$10)</f>
        <v>0</v>
      </c>
      <c r="DG31" s="31">
        <v>0</v>
      </c>
      <c r="DH31" s="32">
        <f t="shared" ref="DH31:DH33" si="128">(DG31/12*1*$D31*$G31*$H31*$K31*DH$9)+(DG31/12*5*$E31*$G31*$H31*$K31*DH$10)+(DG31/12*6*$F31*$G31*$H31*$K31*DH$10)</f>
        <v>0</v>
      </c>
      <c r="DI31" s="31">
        <v>0</v>
      </c>
      <c r="DJ31" s="32">
        <f t="shared" ref="DJ31:DJ33" si="129">(DI31/12*1*$D31*$G31*$H31*$J31*DJ$9)+(DI31/12*5*$E31*$G31*$H31*$J31*DJ$10)+(DI31/12*6*$F31*$G31*$H31*$J31*DJ$10)</f>
        <v>0</v>
      </c>
      <c r="DK31" s="31">
        <v>0</v>
      </c>
      <c r="DL31" s="32">
        <v>0</v>
      </c>
      <c r="DM31" s="31">
        <v>0</v>
      </c>
      <c r="DN31" s="32">
        <f>(DM31/12*1*$D31*$G31*$H31*$K31*DN$9)+(DM31/12*5*$E31*$G31*$H31*$K31*DN$10)+(DM31/12*6*$F31*$G31*$H31*$K31*DN$10)</f>
        <v>0</v>
      </c>
      <c r="DO31" s="31"/>
      <c r="DP31" s="32">
        <f>(DO31/12*1*$D31*$G31*$H31*$K31*DP$9)+(DO31/12*5*$E31*$G31*$H31*$K31*DP$10)+(DO31/12*6*$F31*$G31*$H31*$K31*DP$10)</f>
        <v>0</v>
      </c>
      <c r="DQ31" s="31">
        <v>0</v>
      </c>
      <c r="DR31" s="32">
        <f t="shared" ref="DR31:DR33" si="130">(DQ31/12*1*$D31*$G31*$H31*$K31*DR$9)+(DQ31/12*5*$E31*$G31*$H31*$K31*DR$10)+(DQ31/12*6*$F31*$G31*$H31*$K31*DR$10)</f>
        <v>0</v>
      </c>
      <c r="DS31" s="31">
        <v>0</v>
      </c>
      <c r="DT31" s="32">
        <f t="shared" ref="DT31:DT33" si="131">(DS31/12*1*$D31*$G31*$H31*$K31*DT$9)+(DS31/12*5*$E31*$G31*$H31*$K31*DT$10)+(DS31/12*6*$F31*$G31*$H31*$K31*DT$10)</f>
        <v>0</v>
      </c>
      <c r="DU31" s="31"/>
      <c r="DV31" s="32">
        <f t="shared" ref="DV31:DV33" si="132">(DU31/12*1*$D31*$G31*$H31*$J31*DV$9)+(DU31/12*5*$E31*$G31*$H31*$J31*DV$10)+(DU31/12*6*$F31*$G31*$H31*$J31*DV$10)</f>
        <v>0</v>
      </c>
      <c r="DW31" s="31">
        <v>0</v>
      </c>
      <c r="DX31" s="32">
        <f t="shared" ref="DX31:DX33" si="133">(DW31/12*1*$D31*$G31*$H31*$J31*DX$9)+(DW31/12*5*$E31*$G31*$H31*$J31*DX$10)+(DW31/12*6*$F31*$G31*$H31*$J31*DX$10)</f>
        <v>0</v>
      </c>
      <c r="DY31" s="31"/>
      <c r="DZ31" s="32">
        <f t="shared" ref="DZ31:DZ33" si="134">(DY31/12*1*$D31*$G31*$H31*$K31*DZ$9)+(DY31/12*5*$E31*$G31*$H31*$K31*DZ$10)+(DY31/12*6*$F31*$G31*$H31*$K31*DZ$10)</f>
        <v>0</v>
      </c>
      <c r="EA31" s="31"/>
      <c r="EB31" s="32">
        <f t="shared" ref="EB31:EB33" si="135">(EA31/12*1*$D31*$G31*$H31*$K31*EB$9)+(EA31/12*5*$E31*$G31*$H31*$K31*EB$10)+(EA31/12*6*$F31*$G31*$H31*$K31*EB$10)</f>
        <v>0</v>
      </c>
      <c r="EC31" s="31">
        <v>0</v>
      </c>
      <c r="ED31" s="32">
        <f t="shared" ref="ED31:ED33" si="136">(EC31/12*1*$D31*$G31*$H31*$K31*ED$9)+(EC31/12*5*$E31*$G31*$H31*$K31*ED$10)+(EC31/12*6*$F31*$G31*$H31*$K31*ED$10)</f>
        <v>0</v>
      </c>
      <c r="EE31" s="31">
        <v>0</v>
      </c>
      <c r="EF31" s="32">
        <f t="shared" ref="EF31:EF33" si="137">(EE31/12*1*$D31*$G31*$H31*$L31*EF$9)+(EE31/12*5*$E31*$G31*$H31*$L31*EF$10)+(EE31/12*6*$F31*$G31*$H31*$L31*EF$10)</f>
        <v>0</v>
      </c>
      <c r="EG31" s="31">
        <v>0</v>
      </c>
      <c r="EH31" s="32">
        <f t="shared" ref="EH31:EH33" si="138">(EG31/12*1*$D31*$G31*$H31*$M31*EH$9)+(EG31/12*5*$E31*$G31*$H31*$N31*EH$10)+(EG31/12*6*$F31*$G31*$H31*$N31*EH$10)</f>
        <v>0</v>
      </c>
      <c r="EI31" s="36">
        <f t="shared" ref="EI31:EJ33" si="139">SUM(S31,Y31,U31,O31,Q31,BW31,CS31,DI31,DW31,BY31,DU31,BI31,AY31,AQ31,AS31,AU31,BK31,CQ31,W31,EC31,DG31,CA31,EA31,CI31,DK31,DM31,DQ31,DO31,AE31,AG31,AI31,AK31,AA31,AM31,AO31,CK31,EE31,EG31,AW31,DY31,BO31,BA31,BC31,CU31,CW31,CY31,DA31,DC31,BQ31,BE31,BS31,BG31,BU31,CM31,CG31,CO31,AC31,CC31,DE31,,BM31,DS31,CE31)</f>
        <v>0</v>
      </c>
      <c r="EJ31" s="36">
        <f t="shared" si="139"/>
        <v>0</v>
      </c>
      <c r="EL31" s="45"/>
    </row>
    <row r="32" spans="1:142" ht="60" x14ac:dyDescent="0.25">
      <c r="B32" s="19">
        <v>14</v>
      </c>
      <c r="C32" s="25" t="s">
        <v>178</v>
      </c>
      <c r="D32" s="26">
        <f t="shared" si="67"/>
        <v>10127</v>
      </c>
      <c r="E32" s="26">
        <v>10127</v>
      </c>
      <c r="F32" s="26">
        <v>9620</v>
      </c>
      <c r="G32" s="27">
        <v>10.34</v>
      </c>
      <c r="H32" s="28">
        <v>1</v>
      </c>
      <c r="I32" s="29"/>
      <c r="J32" s="26">
        <v>1.4</v>
      </c>
      <c r="K32" s="26">
        <v>1.68</v>
      </c>
      <c r="L32" s="26">
        <v>2.23</v>
      </c>
      <c r="M32" s="26">
        <v>2.39</v>
      </c>
      <c r="N32" s="30">
        <v>2.57</v>
      </c>
      <c r="O32" s="41"/>
      <c r="P32" s="32">
        <f t="shared" si="82"/>
        <v>0</v>
      </c>
      <c r="Q32" s="41"/>
      <c r="R32" s="32">
        <f t="shared" si="83"/>
        <v>0</v>
      </c>
      <c r="S32" s="33"/>
      <c r="T32" s="32">
        <f t="shared" si="84"/>
        <v>0</v>
      </c>
      <c r="U32" s="41"/>
      <c r="V32" s="32">
        <f t="shared" si="85"/>
        <v>0</v>
      </c>
      <c r="W32" s="41"/>
      <c r="X32" s="32">
        <f t="shared" si="86"/>
        <v>0</v>
      </c>
      <c r="Y32" s="41"/>
      <c r="Z32" s="32">
        <f t="shared" si="87"/>
        <v>0</v>
      </c>
      <c r="AA32" s="41"/>
      <c r="AB32" s="32">
        <f t="shared" si="88"/>
        <v>0</v>
      </c>
      <c r="AC32" s="41"/>
      <c r="AD32" s="32">
        <f t="shared" si="89"/>
        <v>0</v>
      </c>
      <c r="AE32" s="41"/>
      <c r="AF32" s="32">
        <f t="shared" si="90"/>
        <v>0</v>
      </c>
      <c r="AG32" s="41"/>
      <c r="AH32" s="32">
        <f t="shared" si="91"/>
        <v>0</v>
      </c>
      <c r="AI32" s="41"/>
      <c r="AJ32" s="32">
        <f t="shared" si="92"/>
        <v>0</v>
      </c>
      <c r="AK32" s="41"/>
      <c r="AL32" s="32">
        <f t="shared" si="93"/>
        <v>0</v>
      </c>
      <c r="AM32" s="42"/>
      <c r="AN32" s="32">
        <f t="shared" si="94"/>
        <v>0</v>
      </c>
      <c r="AO32" s="41"/>
      <c r="AP32" s="32">
        <f t="shared" si="95"/>
        <v>0</v>
      </c>
      <c r="AQ32" s="41"/>
      <c r="AR32" s="32">
        <f t="shared" si="96"/>
        <v>0</v>
      </c>
      <c r="AS32" s="41"/>
      <c r="AT32" s="32">
        <f t="shared" si="97"/>
        <v>0</v>
      </c>
      <c r="AU32" s="41"/>
      <c r="AV32" s="32">
        <f t="shared" si="98"/>
        <v>0</v>
      </c>
      <c r="AW32" s="41"/>
      <c r="AX32" s="32">
        <f t="shared" si="99"/>
        <v>0</v>
      </c>
      <c r="AY32" s="41"/>
      <c r="AZ32" s="32">
        <f t="shared" si="100"/>
        <v>0</v>
      </c>
      <c r="BA32" s="41"/>
      <c r="BB32" s="32">
        <f t="shared" si="101"/>
        <v>0</v>
      </c>
      <c r="BC32" s="41"/>
      <c r="BD32" s="32">
        <f t="shared" si="102"/>
        <v>0</v>
      </c>
      <c r="BE32" s="41"/>
      <c r="BF32" s="32">
        <f t="shared" si="103"/>
        <v>0</v>
      </c>
      <c r="BG32" s="41"/>
      <c r="BH32" s="32">
        <f t="shared" si="104"/>
        <v>0</v>
      </c>
      <c r="BI32" s="41"/>
      <c r="BJ32" s="32">
        <f t="shared" si="105"/>
        <v>0</v>
      </c>
      <c r="BK32" s="41"/>
      <c r="BL32" s="32">
        <f t="shared" si="106"/>
        <v>0</v>
      </c>
      <c r="BM32" s="41"/>
      <c r="BN32" s="32">
        <f t="shared" si="107"/>
        <v>0</v>
      </c>
      <c r="BO32" s="41"/>
      <c r="BP32" s="32">
        <f t="shared" si="108"/>
        <v>0</v>
      </c>
      <c r="BQ32" s="41"/>
      <c r="BR32" s="32">
        <f t="shared" si="109"/>
        <v>0</v>
      </c>
      <c r="BS32" s="41"/>
      <c r="BT32" s="32">
        <f t="shared" si="110"/>
        <v>0</v>
      </c>
      <c r="BU32" s="41"/>
      <c r="BV32" s="32">
        <f t="shared" si="111"/>
        <v>0</v>
      </c>
      <c r="BW32" s="41"/>
      <c r="BX32" s="32">
        <f t="shared" si="112"/>
        <v>0</v>
      </c>
      <c r="BY32" s="41"/>
      <c r="BZ32" s="32">
        <f t="shared" si="113"/>
        <v>0</v>
      </c>
      <c r="CA32" s="41"/>
      <c r="CB32" s="32">
        <f t="shared" si="114"/>
        <v>0</v>
      </c>
      <c r="CC32" s="41"/>
      <c r="CD32" s="32">
        <f t="shared" si="115"/>
        <v>0</v>
      </c>
      <c r="CE32" s="41"/>
      <c r="CF32" s="32">
        <f t="shared" si="116"/>
        <v>0</v>
      </c>
      <c r="CG32" s="41"/>
      <c r="CH32" s="32">
        <f t="shared" si="117"/>
        <v>0</v>
      </c>
      <c r="CI32" s="41"/>
      <c r="CJ32" s="32">
        <f t="shared" si="118"/>
        <v>0</v>
      </c>
      <c r="CK32" s="41"/>
      <c r="CL32" s="32">
        <f t="shared" si="119"/>
        <v>0</v>
      </c>
      <c r="CM32" s="41"/>
      <c r="CN32" s="32">
        <f t="shared" si="120"/>
        <v>0</v>
      </c>
      <c r="CO32" s="41"/>
      <c r="CP32" s="32">
        <f t="shared" si="121"/>
        <v>0</v>
      </c>
      <c r="CQ32" s="41"/>
      <c r="CR32" s="32">
        <f t="shared" si="122"/>
        <v>0</v>
      </c>
      <c r="CS32" s="41"/>
      <c r="CT32" s="32">
        <f>(CS32/12*1*$D32*$G32*$H32*$J32*CT$9)+(CS32/12*5*$E32*$G32*$H32*$J32*CT$10)+(CS32/12*6*$F32*$G32*$H32*$J32*CT$10)</f>
        <v>0</v>
      </c>
      <c r="CU32" s="41"/>
      <c r="CV32" s="32">
        <f>(CU32/12*1*$D32*$G32*$H32*$J32*CV$9)+(CU32/12*5*$E32*$G32*$H32*$J32*CV$10)+(CU32/12*6*$F32*$G32*$H32*$J32*CV$10)</f>
        <v>0</v>
      </c>
      <c r="CW32" s="41"/>
      <c r="CX32" s="32">
        <f t="shared" si="123"/>
        <v>0</v>
      </c>
      <c r="CY32" s="41"/>
      <c r="CZ32" s="32">
        <f t="shared" si="124"/>
        <v>0</v>
      </c>
      <c r="DA32" s="41"/>
      <c r="DB32" s="32">
        <f t="shared" si="125"/>
        <v>0</v>
      </c>
      <c r="DC32" s="41"/>
      <c r="DD32" s="32">
        <f t="shared" si="126"/>
        <v>0</v>
      </c>
      <c r="DE32" s="41"/>
      <c r="DF32" s="32">
        <f t="shared" si="127"/>
        <v>0</v>
      </c>
      <c r="DG32" s="41"/>
      <c r="DH32" s="32">
        <f t="shared" si="128"/>
        <v>0</v>
      </c>
      <c r="DI32" s="41"/>
      <c r="DJ32" s="32">
        <f t="shared" si="129"/>
        <v>0</v>
      </c>
      <c r="DK32" s="41"/>
      <c r="DL32" s="32">
        <v>0</v>
      </c>
      <c r="DM32" s="41"/>
      <c r="DN32" s="32">
        <f>(DM32/12*1*$D32*$G32*$H32*$K32*DN$9)+(DM32/12*5*$E32*$G32*$H32*$K32*DN$10)+(DM32/12*6*$F32*$G32*$H32*$K32*DN$10)</f>
        <v>0</v>
      </c>
      <c r="DO32" s="41"/>
      <c r="DP32" s="32">
        <f>(DO32/12*1*$D32*$G32*$H32*$K32*DP$9)+(DO32/12*5*$E32*$G32*$H32*$K32*DP$10)+(DO32/12*6*$F32*$G32*$H32*$K32*DP$10)</f>
        <v>0</v>
      </c>
      <c r="DQ32" s="41"/>
      <c r="DR32" s="32">
        <f t="shared" si="130"/>
        <v>0</v>
      </c>
      <c r="DS32" s="41"/>
      <c r="DT32" s="32">
        <f t="shared" si="131"/>
        <v>0</v>
      </c>
      <c r="DU32" s="41"/>
      <c r="DV32" s="32">
        <f t="shared" si="132"/>
        <v>0</v>
      </c>
      <c r="DW32" s="41"/>
      <c r="DX32" s="32">
        <f t="shared" si="133"/>
        <v>0</v>
      </c>
      <c r="DY32" s="41"/>
      <c r="DZ32" s="32">
        <f t="shared" si="134"/>
        <v>0</v>
      </c>
      <c r="EA32" s="41"/>
      <c r="EB32" s="32">
        <f t="shared" si="135"/>
        <v>0</v>
      </c>
      <c r="EC32" s="41"/>
      <c r="ED32" s="32">
        <f t="shared" si="136"/>
        <v>0</v>
      </c>
      <c r="EE32" s="41"/>
      <c r="EF32" s="32">
        <f t="shared" si="137"/>
        <v>0</v>
      </c>
      <c r="EG32" s="41"/>
      <c r="EH32" s="32">
        <f t="shared" si="138"/>
        <v>0</v>
      </c>
      <c r="EI32" s="36">
        <f t="shared" si="139"/>
        <v>0</v>
      </c>
      <c r="EJ32" s="36">
        <f t="shared" si="139"/>
        <v>0</v>
      </c>
      <c r="EL32" s="45"/>
    </row>
    <row r="33" spans="1:142" ht="60" x14ac:dyDescent="0.25">
      <c r="B33" s="19">
        <v>15</v>
      </c>
      <c r="C33" s="40" t="s">
        <v>179</v>
      </c>
      <c r="D33" s="26">
        <f t="shared" si="67"/>
        <v>10127</v>
      </c>
      <c r="E33" s="26">
        <v>10127</v>
      </c>
      <c r="F33" s="26">
        <v>9620</v>
      </c>
      <c r="G33" s="27">
        <v>7.95</v>
      </c>
      <c r="H33" s="28">
        <v>1</v>
      </c>
      <c r="I33" s="29"/>
      <c r="J33" s="26">
        <v>1.4</v>
      </c>
      <c r="K33" s="26">
        <v>1.68</v>
      </c>
      <c r="L33" s="26">
        <v>2.23</v>
      </c>
      <c r="M33" s="26">
        <v>2.39</v>
      </c>
      <c r="N33" s="30">
        <v>2.57</v>
      </c>
      <c r="O33" s="41"/>
      <c r="P33" s="32">
        <f t="shared" si="82"/>
        <v>0</v>
      </c>
      <c r="Q33" s="41"/>
      <c r="R33" s="32">
        <f t="shared" si="83"/>
        <v>0</v>
      </c>
      <c r="S33" s="33"/>
      <c r="T33" s="32">
        <f t="shared" si="84"/>
        <v>0</v>
      </c>
      <c r="U33" s="41"/>
      <c r="V33" s="32">
        <f t="shared" si="85"/>
        <v>0</v>
      </c>
      <c r="W33" s="41"/>
      <c r="X33" s="32">
        <f t="shared" si="86"/>
        <v>0</v>
      </c>
      <c r="Y33" s="41"/>
      <c r="Z33" s="32">
        <f t="shared" si="87"/>
        <v>0</v>
      </c>
      <c r="AA33" s="41"/>
      <c r="AB33" s="32">
        <f t="shared" si="88"/>
        <v>0</v>
      </c>
      <c r="AC33" s="41"/>
      <c r="AD33" s="32">
        <f t="shared" si="89"/>
        <v>0</v>
      </c>
      <c r="AE33" s="41"/>
      <c r="AF33" s="32">
        <f t="shared" si="90"/>
        <v>0</v>
      </c>
      <c r="AG33" s="41"/>
      <c r="AH33" s="32">
        <f t="shared" si="91"/>
        <v>0</v>
      </c>
      <c r="AI33" s="41"/>
      <c r="AJ33" s="32">
        <f t="shared" si="92"/>
        <v>0</v>
      </c>
      <c r="AK33" s="41"/>
      <c r="AL33" s="32">
        <f t="shared" si="93"/>
        <v>0</v>
      </c>
      <c r="AM33" s="42"/>
      <c r="AN33" s="32">
        <f t="shared" si="94"/>
        <v>0</v>
      </c>
      <c r="AO33" s="41"/>
      <c r="AP33" s="32">
        <f t="shared" si="95"/>
        <v>0</v>
      </c>
      <c r="AQ33" s="41"/>
      <c r="AR33" s="32">
        <f t="shared" si="96"/>
        <v>0</v>
      </c>
      <c r="AS33" s="41"/>
      <c r="AT33" s="32">
        <f t="shared" si="97"/>
        <v>0</v>
      </c>
      <c r="AU33" s="41"/>
      <c r="AV33" s="32">
        <f t="shared" si="98"/>
        <v>0</v>
      </c>
      <c r="AW33" s="41"/>
      <c r="AX33" s="32">
        <f t="shared" si="99"/>
        <v>0</v>
      </c>
      <c r="AY33" s="41"/>
      <c r="AZ33" s="32">
        <f t="shared" si="100"/>
        <v>0</v>
      </c>
      <c r="BA33" s="41"/>
      <c r="BB33" s="32">
        <f t="shared" si="101"/>
        <v>0</v>
      </c>
      <c r="BC33" s="41"/>
      <c r="BD33" s="32">
        <f t="shared" si="102"/>
        <v>0</v>
      </c>
      <c r="BE33" s="41"/>
      <c r="BF33" s="32">
        <f t="shared" si="103"/>
        <v>0</v>
      </c>
      <c r="BG33" s="41"/>
      <c r="BH33" s="32">
        <f t="shared" si="104"/>
        <v>0</v>
      </c>
      <c r="BI33" s="41"/>
      <c r="BJ33" s="32">
        <f t="shared" si="105"/>
        <v>0</v>
      </c>
      <c r="BK33" s="41"/>
      <c r="BL33" s="32">
        <f t="shared" si="106"/>
        <v>0</v>
      </c>
      <c r="BM33" s="41"/>
      <c r="BN33" s="32">
        <f t="shared" si="107"/>
        <v>0</v>
      </c>
      <c r="BO33" s="41"/>
      <c r="BP33" s="32">
        <f t="shared" si="108"/>
        <v>0</v>
      </c>
      <c r="BQ33" s="41"/>
      <c r="BR33" s="32">
        <f t="shared" si="109"/>
        <v>0</v>
      </c>
      <c r="BS33" s="41"/>
      <c r="BT33" s="32">
        <f t="shared" si="110"/>
        <v>0</v>
      </c>
      <c r="BU33" s="41"/>
      <c r="BV33" s="32">
        <f t="shared" si="111"/>
        <v>0</v>
      </c>
      <c r="BW33" s="41"/>
      <c r="BX33" s="32">
        <f t="shared" si="112"/>
        <v>0</v>
      </c>
      <c r="BY33" s="41"/>
      <c r="BZ33" s="32">
        <f t="shared" si="113"/>
        <v>0</v>
      </c>
      <c r="CA33" s="41"/>
      <c r="CB33" s="32">
        <f t="shared" si="114"/>
        <v>0</v>
      </c>
      <c r="CC33" s="41"/>
      <c r="CD33" s="32">
        <f t="shared" si="115"/>
        <v>0</v>
      </c>
      <c r="CE33" s="41"/>
      <c r="CF33" s="32">
        <f t="shared" si="116"/>
        <v>0</v>
      </c>
      <c r="CG33" s="41"/>
      <c r="CH33" s="32">
        <f t="shared" si="117"/>
        <v>0</v>
      </c>
      <c r="CI33" s="41"/>
      <c r="CJ33" s="32">
        <f t="shared" si="118"/>
        <v>0</v>
      </c>
      <c r="CK33" s="41"/>
      <c r="CL33" s="32">
        <f t="shared" si="119"/>
        <v>0</v>
      </c>
      <c r="CM33" s="41"/>
      <c r="CN33" s="32">
        <f t="shared" si="120"/>
        <v>0</v>
      </c>
      <c r="CO33" s="41"/>
      <c r="CP33" s="32">
        <f t="shared" si="121"/>
        <v>0</v>
      </c>
      <c r="CQ33" s="41"/>
      <c r="CR33" s="32">
        <f t="shared" si="122"/>
        <v>0</v>
      </c>
      <c r="CS33" s="41"/>
      <c r="CT33" s="32">
        <f>(CS33/12*1*$D33*$G33*$H33*$J33*CT$9)+(CS33/12*5*$E33*$G33*$H33*$J33*CT$10)+(CS33/12*6*$F33*$G33*$H33*$J33*CT$10)</f>
        <v>0</v>
      </c>
      <c r="CU33" s="41"/>
      <c r="CV33" s="32">
        <f>(CU33/12*1*$D33*$G33*$H33*$J33*CV$9)+(CU33/12*5*$E33*$G33*$H33*$J33*CV$10)+(CU33/12*6*$F33*$G33*$H33*$J33*CV$10)</f>
        <v>0</v>
      </c>
      <c r="CW33" s="41"/>
      <c r="CX33" s="32">
        <f t="shared" si="123"/>
        <v>0</v>
      </c>
      <c r="CY33" s="41"/>
      <c r="CZ33" s="32">
        <f t="shared" si="124"/>
        <v>0</v>
      </c>
      <c r="DA33" s="41"/>
      <c r="DB33" s="32">
        <f t="shared" si="125"/>
        <v>0</v>
      </c>
      <c r="DC33" s="41"/>
      <c r="DD33" s="32">
        <f t="shared" si="126"/>
        <v>0</v>
      </c>
      <c r="DE33" s="41"/>
      <c r="DF33" s="32">
        <f t="shared" si="127"/>
        <v>0</v>
      </c>
      <c r="DG33" s="41"/>
      <c r="DH33" s="32">
        <f t="shared" si="128"/>
        <v>0</v>
      </c>
      <c r="DI33" s="41"/>
      <c r="DJ33" s="32">
        <f t="shared" si="129"/>
        <v>0</v>
      </c>
      <c r="DK33" s="41"/>
      <c r="DL33" s="32">
        <v>0</v>
      </c>
      <c r="DM33" s="41"/>
      <c r="DN33" s="32">
        <f>(DM33/12*1*$D33*$G33*$H33*$K33*DN$9)+(DM33/12*5*$E33*$G33*$H33*$K33*DN$10)+(DM33/12*6*$F33*$G33*$H33*$K33*DN$10)</f>
        <v>0</v>
      </c>
      <c r="DO33" s="41"/>
      <c r="DP33" s="32">
        <f>(DO33/12*1*$D33*$G33*$H33*$K33*DP$9)+(DO33/12*5*$E33*$G33*$H33*$K33*DP$10)+(DO33/12*6*$F33*$G33*$H33*$K33*DP$10)</f>
        <v>0</v>
      </c>
      <c r="DQ33" s="41"/>
      <c r="DR33" s="32">
        <f t="shared" si="130"/>
        <v>0</v>
      </c>
      <c r="DS33" s="41"/>
      <c r="DT33" s="32">
        <f t="shared" si="131"/>
        <v>0</v>
      </c>
      <c r="DU33" s="41"/>
      <c r="DV33" s="32">
        <f t="shared" si="132"/>
        <v>0</v>
      </c>
      <c r="DW33" s="41"/>
      <c r="DX33" s="32">
        <f t="shared" si="133"/>
        <v>0</v>
      </c>
      <c r="DY33" s="41"/>
      <c r="DZ33" s="32">
        <f t="shared" si="134"/>
        <v>0</v>
      </c>
      <c r="EA33" s="41"/>
      <c r="EB33" s="32">
        <f t="shared" si="135"/>
        <v>0</v>
      </c>
      <c r="EC33" s="41"/>
      <c r="ED33" s="32">
        <f t="shared" si="136"/>
        <v>0</v>
      </c>
      <c r="EE33" s="41"/>
      <c r="EF33" s="32">
        <f t="shared" si="137"/>
        <v>0</v>
      </c>
      <c r="EG33" s="41"/>
      <c r="EH33" s="32">
        <f t="shared" si="138"/>
        <v>0</v>
      </c>
      <c r="EI33" s="36">
        <f t="shared" si="139"/>
        <v>0</v>
      </c>
      <c r="EJ33" s="36">
        <f t="shared" si="139"/>
        <v>0</v>
      </c>
      <c r="EL33" s="45"/>
    </row>
    <row r="34" spans="1:142" s="59" customFormat="1" x14ac:dyDescent="0.25">
      <c r="A34" s="88">
        <v>9</v>
      </c>
      <c r="B34" s="68"/>
      <c r="C34" s="69" t="s">
        <v>180</v>
      </c>
      <c r="D34" s="76">
        <f t="shared" si="67"/>
        <v>10127</v>
      </c>
      <c r="E34" s="76">
        <v>10127</v>
      </c>
      <c r="F34" s="76">
        <v>9620</v>
      </c>
      <c r="G34" s="92"/>
      <c r="H34" s="90"/>
      <c r="I34" s="91"/>
      <c r="J34" s="85"/>
      <c r="K34" s="85"/>
      <c r="L34" s="85"/>
      <c r="M34" s="85"/>
      <c r="N34" s="81">
        <v>2.57</v>
      </c>
      <c r="O34" s="93">
        <f>SUM(O35:O36)</f>
        <v>0</v>
      </c>
      <c r="P34" s="93">
        <f t="shared" ref="P34:CA34" si="140">SUM(P35:P36)</f>
        <v>0</v>
      </c>
      <c r="Q34" s="93">
        <f t="shared" si="140"/>
        <v>0</v>
      </c>
      <c r="R34" s="93">
        <f t="shared" si="140"/>
        <v>0</v>
      </c>
      <c r="S34" s="93">
        <f t="shared" si="140"/>
        <v>20</v>
      </c>
      <c r="T34" s="93">
        <f t="shared" si="140"/>
        <v>388033.82799999998</v>
      </c>
      <c r="U34" s="93">
        <f t="shared" si="140"/>
        <v>0</v>
      </c>
      <c r="V34" s="93">
        <f t="shared" si="140"/>
        <v>0</v>
      </c>
      <c r="W34" s="93">
        <f t="shared" si="140"/>
        <v>0</v>
      </c>
      <c r="X34" s="93">
        <f t="shared" si="140"/>
        <v>0</v>
      </c>
      <c r="Y34" s="93">
        <f t="shared" si="140"/>
        <v>0</v>
      </c>
      <c r="Z34" s="93">
        <f t="shared" si="140"/>
        <v>0</v>
      </c>
      <c r="AA34" s="93">
        <f t="shared" si="140"/>
        <v>19</v>
      </c>
      <c r="AB34" s="93">
        <f t="shared" si="140"/>
        <v>439272.96285599994</v>
      </c>
      <c r="AC34" s="93">
        <f t="shared" si="140"/>
        <v>0</v>
      </c>
      <c r="AD34" s="93">
        <f t="shared" si="140"/>
        <v>0</v>
      </c>
      <c r="AE34" s="93">
        <f t="shared" si="140"/>
        <v>0</v>
      </c>
      <c r="AF34" s="93">
        <f t="shared" si="140"/>
        <v>0</v>
      </c>
      <c r="AG34" s="93">
        <f t="shared" si="140"/>
        <v>0</v>
      </c>
      <c r="AH34" s="93">
        <f t="shared" si="140"/>
        <v>0</v>
      </c>
      <c r="AI34" s="93">
        <f t="shared" si="140"/>
        <v>0</v>
      </c>
      <c r="AJ34" s="93">
        <f t="shared" si="140"/>
        <v>0</v>
      </c>
      <c r="AK34" s="93">
        <f t="shared" si="140"/>
        <v>0</v>
      </c>
      <c r="AL34" s="93">
        <f t="shared" si="140"/>
        <v>0</v>
      </c>
      <c r="AM34" s="93">
        <f t="shared" si="140"/>
        <v>0</v>
      </c>
      <c r="AN34" s="93">
        <f t="shared" si="140"/>
        <v>0</v>
      </c>
      <c r="AO34" s="93">
        <v>0</v>
      </c>
      <c r="AP34" s="93">
        <f t="shared" si="140"/>
        <v>0</v>
      </c>
      <c r="AQ34" s="93">
        <f t="shared" si="140"/>
        <v>0</v>
      </c>
      <c r="AR34" s="93">
        <f t="shared" si="140"/>
        <v>0</v>
      </c>
      <c r="AS34" s="93">
        <f t="shared" si="140"/>
        <v>0</v>
      </c>
      <c r="AT34" s="93">
        <f t="shared" si="140"/>
        <v>0</v>
      </c>
      <c r="AU34" s="93">
        <f t="shared" si="140"/>
        <v>0</v>
      </c>
      <c r="AV34" s="93">
        <f t="shared" si="140"/>
        <v>0</v>
      </c>
      <c r="AW34" s="93">
        <f t="shared" si="140"/>
        <v>0</v>
      </c>
      <c r="AX34" s="93">
        <f t="shared" si="140"/>
        <v>0</v>
      </c>
      <c r="AY34" s="93">
        <f t="shared" si="140"/>
        <v>0</v>
      </c>
      <c r="AZ34" s="93">
        <f t="shared" si="140"/>
        <v>0</v>
      </c>
      <c r="BA34" s="93">
        <f t="shared" si="140"/>
        <v>0</v>
      </c>
      <c r="BB34" s="93">
        <f t="shared" si="140"/>
        <v>0</v>
      </c>
      <c r="BC34" s="93">
        <f t="shared" si="140"/>
        <v>0</v>
      </c>
      <c r="BD34" s="93">
        <f t="shared" si="140"/>
        <v>0</v>
      </c>
      <c r="BE34" s="93">
        <f t="shared" si="140"/>
        <v>0</v>
      </c>
      <c r="BF34" s="93">
        <f t="shared" si="140"/>
        <v>0</v>
      </c>
      <c r="BG34" s="93">
        <f t="shared" si="140"/>
        <v>0</v>
      </c>
      <c r="BH34" s="93">
        <f t="shared" si="140"/>
        <v>0</v>
      </c>
      <c r="BI34" s="93">
        <f t="shared" si="140"/>
        <v>0</v>
      </c>
      <c r="BJ34" s="93">
        <f t="shared" si="140"/>
        <v>0</v>
      </c>
      <c r="BK34" s="93">
        <f t="shared" si="140"/>
        <v>0</v>
      </c>
      <c r="BL34" s="93">
        <f t="shared" si="140"/>
        <v>0</v>
      </c>
      <c r="BM34" s="93">
        <f t="shared" si="140"/>
        <v>0</v>
      </c>
      <c r="BN34" s="93">
        <f t="shared" si="140"/>
        <v>0</v>
      </c>
      <c r="BO34" s="93">
        <f t="shared" si="140"/>
        <v>0</v>
      </c>
      <c r="BP34" s="93">
        <f t="shared" si="140"/>
        <v>0</v>
      </c>
      <c r="BQ34" s="93">
        <f t="shared" si="140"/>
        <v>0</v>
      </c>
      <c r="BR34" s="93">
        <f t="shared" si="140"/>
        <v>0</v>
      </c>
      <c r="BS34" s="93">
        <f t="shared" si="140"/>
        <v>0</v>
      </c>
      <c r="BT34" s="93">
        <f t="shared" si="140"/>
        <v>0</v>
      </c>
      <c r="BU34" s="93">
        <v>0</v>
      </c>
      <c r="BV34" s="93">
        <f t="shared" si="140"/>
        <v>0</v>
      </c>
      <c r="BW34" s="93">
        <f t="shared" si="140"/>
        <v>0</v>
      </c>
      <c r="BX34" s="93">
        <f t="shared" si="140"/>
        <v>0</v>
      </c>
      <c r="BY34" s="93">
        <f t="shared" si="140"/>
        <v>0</v>
      </c>
      <c r="BZ34" s="93">
        <f t="shared" si="140"/>
        <v>0</v>
      </c>
      <c r="CA34" s="93">
        <f t="shared" si="140"/>
        <v>0</v>
      </c>
      <c r="CB34" s="93">
        <f t="shared" ref="CB34:EJ34" si="141">SUM(CB35:CB36)</f>
        <v>0</v>
      </c>
      <c r="CC34" s="93">
        <f t="shared" si="141"/>
        <v>0</v>
      </c>
      <c r="CD34" s="93">
        <f t="shared" si="141"/>
        <v>0</v>
      </c>
      <c r="CE34" s="93">
        <f t="shared" si="141"/>
        <v>0</v>
      </c>
      <c r="CF34" s="93">
        <f t="shared" si="141"/>
        <v>0</v>
      </c>
      <c r="CG34" s="93">
        <f t="shared" si="141"/>
        <v>0</v>
      </c>
      <c r="CH34" s="93">
        <f t="shared" si="141"/>
        <v>0</v>
      </c>
      <c r="CI34" s="93">
        <f t="shared" si="141"/>
        <v>0</v>
      </c>
      <c r="CJ34" s="93">
        <f t="shared" si="141"/>
        <v>0</v>
      </c>
      <c r="CK34" s="93">
        <f t="shared" si="141"/>
        <v>0</v>
      </c>
      <c r="CL34" s="93">
        <f t="shared" si="141"/>
        <v>0</v>
      </c>
      <c r="CM34" s="93">
        <f t="shared" si="141"/>
        <v>0</v>
      </c>
      <c r="CN34" s="93">
        <f t="shared" si="141"/>
        <v>0</v>
      </c>
      <c r="CO34" s="93">
        <f t="shared" si="141"/>
        <v>0</v>
      </c>
      <c r="CP34" s="93">
        <f t="shared" si="141"/>
        <v>0</v>
      </c>
      <c r="CQ34" s="93">
        <f t="shared" si="141"/>
        <v>0</v>
      </c>
      <c r="CR34" s="93">
        <f t="shared" si="141"/>
        <v>0</v>
      </c>
      <c r="CS34" s="93">
        <f t="shared" si="141"/>
        <v>0</v>
      </c>
      <c r="CT34" s="93">
        <f t="shared" si="141"/>
        <v>0</v>
      </c>
      <c r="CU34" s="93">
        <f t="shared" si="141"/>
        <v>0</v>
      </c>
      <c r="CV34" s="93">
        <f t="shared" si="141"/>
        <v>0</v>
      </c>
      <c r="CW34" s="93">
        <f t="shared" si="141"/>
        <v>0</v>
      </c>
      <c r="CX34" s="93">
        <f t="shared" si="141"/>
        <v>0</v>
      </c>
      <c r="CY34" s="93">
        <f t="shared" si="141"/>
        <v>0</v>
      </c>
      <c r="CZ34" s="93">
        <f t="shared" si="141"/>
        <v>0</v>
      </c>
      <c r="DA34" s="93">
        <f t="shared" si="141"/>
        <v>0</v>
      </c>
      <c r="DB34" s="93">
        <f t="shared" si="141"/>
        <v>0</v>
      </c>
      <c r="DC34" s="93">
        <f t="shared" si="141"/>
        <v>0</v>
      </c>
      <c r="DD34" s="93">
        <f t="shared" si="141"/>
        <v>0</v>
      </c>
      <c r="DE34" s="93">
        <f t="shared" si="141"/>
        <v>0</v>
      </c>
      <c r="DF34" s="93">
        <f t="shared" si="141"/>
        <v>0</v>
      </c>
      <c r="DG34" s="93">
        <f t="shared" si="141"/>
        <v>0</v>
      </c>
      <c r="DH34" s="93">
        <f t="shared" si="141"/>
        <v>0</v>
      </c>
      <c r="DI34" s="93">
        <v>0</v>
      </c>
      <c r="DJ34" s="93">
        <f t="shared" si="141"/>
        <v>0</v>
      </c>
      <c r="DK34" s="93">
        <f t="shared" si="141"/>
        <v>0</v>
      </c>
      <c r="DL34" s="93">
        <f t="shared" si="141"/>
        <v>0</v>
      </c>
      <c r="DM34" s="93">
        <f t="shared" si="141"/>
        <v>0</v>
      </c>
      <c r="DN34" s="93">
        <f t="shared" si="141"/>
        <v>0</v>
      </c>
      <c r="DO34" s="93">
        <f t="shared" si="141"/>
        <v>0</v>
      </c>
      <c r="DP34" s="93">
        <f t="shared" si="141"/>
        <v>0</v>
      </c>
      <c r="DQ34" s="93">
        <f t="shared" si="141"/>
        <v>0</v>
      </c>
      <c r="DR34" s="93">
        <f t="shared" si="141"/>
        <v>0</v>
      </c>
      <c r="DS34" s="93">
        <f t="shared" si="141"/>
        <v>0</v>
      </c>
      <c r="DT34" s="93">
        <f t="shared" si="141"/>
        <v>0</v>
      </c>
      <c r="DU34" s="93">
        <f t="shared" si="141"/>
        <v>1</v>
      </c>
      <c r="DV34" s="93">
        <f t="shared" si="141"/>
        <v>20836.421969999996</v>
      </c>
      <c r="DW34" s="93">
        <f t="shared" si="141"/>
        <v>0</v>
      </c>
      <c r="DX34" s="93">
        <f t="shared" si="141"/>
        <v>0</v>
      </c>
      <c r="DY34" s="93">
        <f t="shared" si="141"/>
        <v>0</v>
      </c>
      <c r="DZ34" s="93">
        <f t="shared" si="141"/>
        <v>0</v>
      </c>
      <c r="EA34" s="93">
        <v>0</v>
      </c>
      <c r="EB34" s="93">
        <f t="shared" ref="EB34" si="142">SUM(EB35:EB36)</f>
        <v>0</v>
      </c>
      <c r="EC34" s="93">
        <v>0</v>
      </c>
      <c r="ED34" s="93">
        <f t="shared" ref="ED34" si="143">SUM(ED35:ED36)</f>
        <v>0</v>
      </c>
      <c r="EE34" s="93">
        <f t="shared" si="141"/>
        <v>0</v>
      </c>
      <c r="EF34" s="93">
        <f t="shared" si="141"/>
        <v>0</v>
      </c>
      <c r="EG34" s="93">
        <f t="shared" si="141"/>
        <v>0</v>
      </c>
      <c r="EH34" s="93">
        <f t="shared" si="141"/>
        <v>0</v>
      </c>
      <c r="EI34" s="83">
        <f t="shared" si="141"/>
        <v>40</v>
      </c>
      <c r="EJ34" s="83">
        <f t="shared" si="141"/>
        <v>848143.21282599994</v>
      </c>
      <c r="EL34" s="45"/>
    </row>
    <row r="35" spans="1:142" ht="30" x14ac:dyDescent="0.25">
      <c r="B35" s="11">
        <v>16</v>
      </c>
      <c r="C35" s="40" t="s">
        <v>181</v>
      </c>
      <c r="D35" s="26">
        <f t="shared" si="67"/>
        <v>10127</v>
      </c>
      <c r="E35" s="26">
        <v>10127</v>
      </c>
      <c r="F35" s="26">
        <v>9620</v>
      </c>
      <c r="G35" s="27">
        <v>1.38</v>
      </c>
      <c r="H35" s="38">
        <v>1</v>
      </c>
      <c r="I35" s="39"/>
      <c r="J35" s="26">
        <v>1.4</v>
      </c>
      <c r="K35" s="26">
        <v>1.68</v>
      </c>
      <c r="L35" s="26">
        <v>2.23</v>
      </c>
      <c r="M35" s="26">
        <v>2.39</v>
      </c>
      <c r="N35" s="30">
        <v>2.57</v>
      </c>
      <c r="O35" s="31"/>
      <c r="P35" s="32">
        <f t="shared" ref="P35:P36" si="144">(O35/12*1*$D35*$G35*$H35*$J35*P$9)+(O35/12*5*$E35*$G35*$H35*$J35*P$10)+(O35/12*6*$F35*$G35*$H35*$J35*P$10)</f>
        <v>0</v>
      </c>
      <c r="Q35" s="31"/>
      <c r="R35" s="32">
        <f t="shared" ref="R35:R36" si="145">(Q35/12*1*$D35*$G35*$H35*$J35*R$9)+(Q35/12*5*$E35*$G35*$H35*$J35*R$10)+(Q35/12*6*$F35*$G35*$H35*$J35*R$10)</f>
        <v>0</v>
      </c>
      <c r="S35" s="33">
        <v>20</v>
      </c>
      <c r="T35" s="32">
        <f t="shared" ref="T35:T36" si="146">(S35/12*1*$D35*$G35*$H35*$J35*T$9)+(S35/12*5*$E35*$G35*$H35*$J35*T$10)+(S35/12*6*$F35*$G35*$H35*$J35*T$10)</f>
        <v>388033.82799999998</v>
      </c>
      <c r="U35" s="31"/>
      <c r="V35" s="32">
        <f t="shared" ref="V35:V36" si="147">(U35/12*1*$D35*$G35*$H35*$J35*V$9)+(U35/12*5*$E35*$G35*$H35*$J35*V$10)+(U35/12*6*$F35*$G35*$H35*$J35*V$10)</f>
        <v>0</v>
      </c>
      <c r="W35" s="31"/>
      <c r="X35" s="32">
        <f t="shared" ref="X35:X36" si="148">(W35/12*1*$D35*$G35*$H35*$J35*X$9)+(W35/12*5*$E35*$G35*$H35*$J35*X$10)+(W35/12*6*$F35*$G35*$H35*$J35*X$10)</f>
        <v>0</v>
      </c>
      <c r="Y35" s="31"/>
      <c r="Z35" s="32">
        <f t="shared" ref="Z35:Z36" si="149">(Y35/12*1*$D35*$G35*$H35*$J35*Z$9)+(Y35/12*5*$E35*$G35*$H35*$J35*Z$10)+(Y35/12*6*$F35*$G35*$H35*$J35*Z$10)</f>
        <v>0</v>
      </c>
      <c r="AA35" s="31">
        <f>56-37</f>
        <v>19</v>
      </c>
      <c r="AB35" s="32">
        <f t="shared" ref="AB35:AB36" si="150">(AA35/12*1*$D35*$G35*$H35*$K35*AB$9)+(AA35/12*5*$E35*$G35*$H35*$K35*AB$10)+(AA35/12*6*$F35*$G35*$H35*$K35*AB$10)</f>
        <v>439272.96285599994</v>
      </c>
      <c r="AC35" s="31"/>
      <c r="AD35" s="32">
        <f t="shared" ref="AD35:AD36" si="151">(AC35/12*1*$D35*$G35*$H35*$J35*AD$9)+(AC35/12*5*$E35*$G35*$H35*$J35*AD$10)+(AC35/12*6*$F35*$G35*$H35*$J35*AD$10)</f>
        <v>0</v>
      </c>
      <c r="AE35" s="31"/>
      <c r="AF35" s="32">
        <f t="shared" ref="AF35:AF36" si="152">(AE35/12*1*$D35*$G35*$H35*$K35*AF$9)+(AE35/12*5*$E35*$G35*$H35*$K35*AF$10)+(AE35/12*6*$F35*$G35*$H35*$K35*AF$10)</f>
        <v>0</v>
      </c>
      <c r="AG35" s="31"/>
      <c r="AH35" s="32">
        <f t="shared" ref="AH35:AH36" si="153">(AG35/12*1*$D35*$G35*$H35*$K35*AH$9)+(AG35/12*5*$E35*$G35*$H35*$K35*AH$10)+(AG35/12*6*$F35*$G35*$H35*$K35*AH$10)</f>
        <v>0</v>
      </c>
      <c r="AI35" s="31"/>
      <c r="AJ35" s="32">
        <f t="shared" ref="AJ35:AJ36" si="154">(AI35/12*1*$D35*$G35*$H35*$K35*AJ$9)+(AI35/12*5*$E35*$G35*$H35*$K35*AJ$10)+(AI35/12*6*$F35*$G35*$H35*$K35*AJ$10)</f>
        <v>0</v>
      </c>
      <c r="AK35" s="31"/>
      <c r="AL35" s="32">
        <f t="shared" ref="AL35:AL36" si="155">(AK35/12*1*$D35*$G35*$H35*$K35*AL$9)+(AK35/12*5*$E35*$G35*$H35*$K35*AL$10)+(AK35/12*6*$F35*$G35*$H35*$K35*AL$10)</f>
        <v>0</v>
      </c>
      <c r="AM35" s="34"/>
      <c r="AN35" s="32">
        <f t="shared" ref="AN35:AN36" si="156">(AM35/12*1*$D35*$G35*$H35*$K35*AN$9)+(AM35/12*5*$E35*$G35*$H35*$K35*AN$10)+(AM35/12*6*$F35*$G35*$H35*$K35*AN$10)</f>
        <v>0</v>
      </c>
      <c r="AO35" s="31"/>
      <c r="AP35" s="32">
        <f t="shared" ref="AP35:AP36" si="157">(AO35/12*1*$D35*$G35*$H35*$K35*AP$9)+(AO35/12*5*$E35*$G35*$H35*$K35*AP$10)+(AO35/12*6*$F35*$G35*$H35*$K35*AP$10)</f>
        <v>0</v>
      </c>
      <c r="AQ35" s="31"/>
      <c r="AR35" s="32">
        <f t="shared" ref="AR35:AR36" si="158">(AQ35/12*1*$D35*$G35*$H35*$J35*AR$9)+(AQ35/12*5*$E35*$G35*$H35*$J35*AR$10)+(AQ35/12*6*$F35*$G35*$H35*$J35*AR$10)</f>
        <v>0</v>
      </c>
      <c r="AS35" s="31"/>
      <c r="AT35" s="32">
        <f t="shared" ref="AT35:AT36" si="159">(AS35/12*1*$D35*$G35*$H35*$J35*AT$9)+(AS35/12*11*$E35*$G35*$H35*$J35*AT$10)</f>
        <v>0</v>
      </c>
      <c r="AU35" s="31"/>
      <c r="AV35" s="32">
        <f t="shared" ref="AV35:AV36" si="160">(AU35/12*1*$D35*$G35*$H35*$J35*AV$9)+(AU35/12*5*$E35*$G35*$H35*$J35*AV$10)+(AU35/12*6*$F35*$G35*$H35*$J35*AV$10)</f>
        <v>0</v>
      </c>
      <c r="AW35" s="31"/>
      <c r="AX35" s="32">
        <f t="shared" ref="AX35:AX36" si="161">(AW35/12*1*$D35*$G35*$H35*$K35*AX$9)+(AW35/12*5*$E35*$G35*$H35*$K35*AX$10)+(AW35/12*6*$F35*$G35*$H35*$K35*AX$10)</f>
        <v>0</v>
      </c>
      <c r="AY35" s="31"/>
      <c r="AZ35" s="32">
        <f t="shared" ref="AZ35:AZ36" si="162">(AY35/12*1*$D35*$G35*$H35*$J35*AZ$9)+(AY35/12*5*$E35*$G35*$H35*$J35*AZ$10)+(AY35/12*6*$F35*$G35*$H35*$J35*AZ$10)</f>
        <v>0</v>
      </c>
      <c r="BA35" s="31"/>
      <c r="BB35" s="32">
        <f t="shared" ref="BB35:BB36" si="163">(BA35/12*1*$D35*$G35*$H35*$J35*BB$9)+(BA35/12*5*$E35*$G35*$H35*$J35*BB$10)+(BA35/12*6*$F35*$G35*$H35*$J35*BB$10)</f>
        <v>0</v>
      </c>
      <c r="BC35" s="31"/>
      <c r="BD35" s="32">
        <f t="shared" ref="BD35:BD36" si="164">(BC35/12*1*$D35*$G35*$H35*$J35*BD$9)+(BC35/12*5*$E35*$G35*$H35*$J35*BD$10)+(BC35/12*6*$F35*$G35*$H35*$J35*BD$10)</f>
        <v>0</v>
      </c>
      <c r="BE35" s="31"/>
      <c r="BF35" s="32">
        <f t="shared" ref="BF35:BF36" si="165">(BE35/12*1*$D35*$G35*$H35*$J35*BF$9)+(BE35/12*5*$E35*$G35*$H35*$J35*BF$10)+(BE35/12*6*$F35*$G35*$H35*$J35*BF$10)</f>
        <v>0</v>
      </c>
      <c r="BG35" s="31"/>
      <c r="BH35" s="32">
        <f t="shared" ref="BH35:BH36" si="166">(BG35/12*1*$D35*$G35*$H35*$J35*BH$9)+(BG35/12*5*$E35*$G35*$H35*$J35*BH$10)+(BG35/12*6*$F35*$G35*$H35*$J35*BH$10)</f>
        <v>0</v>
      </c>
      <c r="BI35" s="31"/>
      <c r="BJ35" s="32">
        <f t="shared" ref="BJ35:BJ36" si="167">(BI35/12*1*$D35*$G35*$H35*$J35*BJ$9)+(BI35/12*5*$E35*$G35*$H35*$J35*BJ$10)+(BI35/12*6*$F35*$G35*$H35*$J35*BJ$10)</f>
        <v>0</v>
      </c>
      <c r="BK35" s="31"/>
      <c r="BL35" s="32">
        <f t="shared" ref="BL35:BL36" si="168">(BK35/12*1*$D35*$G35*$H35*$J35*BL$9)+(BK35/12*4*$E35*$G35*$H35*$J35*BL$10)+(BK35/12*1*$E35*$G35*$H35*$J35*BL$11)+(BK35/12*6*$F35*$G35*$H35*$J35*BL$11)</f>
        <v>0</v>
      </c>
      <c r="BM35" s="31"/>
      <c r="BN35" s="32">
        <f t="shared" ref="BN35:BN36" si="169">(BM35/12*1*$D35*$G35*$H35*$J35*BN$9)+(BM35/12*5*$E35*$G35*$H35*$J35*BN$10)+(BM35/12*6*$F35*$G35*$H35*$J35*BN$10)</f>
        <v>0</v>
      </c>
      <c r="BO35" s="31"/>
      <c r="BP35" s="32">
        <f t="shared" ref="BP35:BP36" si="170">(BO35/12*1*$D35*$G35*$H35*$J35*BP$9)+(BO35/12*4*$E35*$G35*$H35*$J35*BP$10)+(BO35/12*1*$E35*$G35*$H35*$J35*BP$11)+(BO35/12*6*$F35*$G35*$H35*$J35*BP$11)</f>
        <v>0</v>
      </c>
      <c r="BQ35" s="31"/>
      <c r="BR35" s="32">
        <f t="shared" ref="BR35:BR36" si="171">(BQ35/12*1*$D35*$G35*$H35*$J35*BR$9)+(BQ35/12*5*$E35*$G35*$H35*$J35*BR$10)+(BQ35/12*6*$F35*$G35*$H35*$J35*BR$10)</f>
        <v>0</v>
      </c>
      <c r="BS35" s="31"/>
      <c r="BT35" s="32">
        <f t="shared" ref="BT35:BT36" si="172">(BS35/12*1*$D35*$G35*$H35*$J35*BT$9)+(BS35/12*4*$E35*$G35*$H35*$J35*BT$10)+(BS35/12*1*$E35*$G35*$H35*$J35*BT$11)+(BS35/12*6*$F35*$G35*$H35*$J35*BT$11)</f>
        <v>0</v>
      </c>
      <c r="BU35" s="31"/>
      <c r="BV35" s="32">
        <f t="shared" ref="BV35:BV36" si="173">(BU35/12*1*$D35*$G35*$H35*$J35*BV$9)+(BU35/12*5*$E35*$G35*$H35*$J35*BV$10)+(BU35/12*6*$F35*$G35*$H35*$J35*BV$10)</f>
        <v>0</v>
      </c>
      <c r="BW35" s="31"/>
      <c r="BX35" s="32">
        <f t="shared" ref="BX35:BX36" si="174">(BW35/12*1*$D35*$G35*$H35*$J35*BX$9)+(BW35/12*5*$E35*$G35*$H35*$J35*BX$10)+(BW35/12*6*$F35*$G35*$H35*$J35*BX$10)</f>
        <v>0</v>
      </c>
      <c r="BY35" s="31"/>
      <c r="BZ35" s="32">
        <f t="shared" ref="BZ35:BZ36" si="175">(BY35/12*1*$D35*$G35*$H35*$J35*BZ$9)+(BY35/12*5*$E35*$G35*$H35*$J35*BZ$10)+(BY35/12*6*$F35*$G35*$H35*$J35*BZ$10)</f>
        <v>0</v>
      </c>
      <c r="CA35" s="31"/>
      <c r="CB35" s="32">
        <f t="shared" ref="CB35:CB36" si="176">(CA35/12*1*$D35*$G35*$H35*$K35*CB$9)+(CA35/12*4*$E35*$G35*$H35*$K35*CB$10)+(CA35/12*1*$E35*$G35*$H35*$K35*CB$11)+(CA35/12*6*$F35*$G35*$H35*$K35*CB$11)</f>
        <v>0</v>
      </c>
      <c r="CC35" s="31"/>
      <c r="CD35" s="32">
        <f t="shared" ref="CD35:CD36" si="177">(CC35/12*1*$D35*$G35*$H35*$J35*CD$9)+(CC35/12*5*$E35*$G35*$H35*$J35*CD$10)+(CC35/12*6*$F35*$G35*$H35*$J35*CD$10)</f>
        <v>0</v>
      </c>
      <c r="CE35" s="31"/>
      <c r="CF35" s="32">
        <f t="shared" ref="CF35:CF36" si="178">(CE35/12*1*$D35*$G35*$H35*$J35*CF$9)+(CE35/12*5*$E35*$G35*$H35*$J35*CF$10)+(CE35/12*6*$F35*$G35*$H35*$J35*CF$10)</f>
        <v>0</v>
      </c>
      <c r="CG35" s="31"/>
      <c r="CH35" s="32">
        <f t="shared" ref="CH35:CH36" si="179">(CG35/12*1*$D35*$G35*$H35*$J35*CH$9)+(CG35/12*5*$E35*$G35*$H35*$J35*CH$10)+(CG35/12*6*$F35*$G35*$H35*$J35*CH$10)</f>
        <v>0</v>
      </c>
      <c r="CI35" s="31"/>
      <c r="CJ35" s="32">
        <f t="shared" ref="CJ35:CJ36" si="180">(CI35/12*1*$D35*$G35*$H35*$K35*CJ$9)+(CI35/12*4*$E35*$G35*$H35*$K35*CJ$10)+(CI35/12*1*$E35*$G35*$H35*$K35*CJ$11)+(CI35/12*6*$F35*$G35*$H35*$K35*CJ$11)</f>
        <v>0</v>
      </c>
      <c r="CK35" s="31"/>
      <c r="CL35" s="32">
        <f t="shared" ref="CL35:CL36" si="181">(CK35/12*1*$D35*$G35*$H35*$K35*CL$9)+(CK35/12*5*$E35*$G35*$H35*$K35*CL$10)+(CK35/12*6*$F35*$G35*$H35*$K35*CL$10)</f>
        <v>0</v>
      </c>
      <c r="CM35" s="31"/>
      <c r="CN35" s="32">
        <f t="shared" ref="CN35:CN36" si="182">(CM35/12*1*$D35*$G35*$H35*$J35*CN$9)+(CM35/12*5*$E35*$G35*$H35*$J35*CN$10)+(CM35/12*6*$F35*$G35*$H35*$J35*CN$10)</f>
        <v>0</v>
      </c>
      <c r="CO35" s="31"/>
      <c r="CP35" s="32">
        <f t="shared" ref="CP35:CP36" si="183">(CO35/12*1*$D35*$G35*$H35*$J35*CP$9)+(CO35/12*5*$E35*$G35*$H35*$J35*CP$10)+(CO35/12*6*$F35*$G35*$H35*$J35*CP$10)</f>
        <v>0</v>
      </c>
      <c r="CQ35" s="31"/>
      <c r="CR35" s="32">
        <f t="shared" ref="CR35:CR36" si="184">(CQ35/12*1*$D35*$G35*$H35*$J35*CR$9)+(CQ35/12*5*$E35*$G35*$H35*$J35*CR$10)+(CQ35/12*6*$F35*$G35*$H35*$J35*CR$10)</f>
        <v>0</v>
      </c>
      <c r="CS35" s="31"/>
      <c r="CT35" s="32">
        <f>(CS35/12*1*$D35*$G35*$H35*$J35*CT$9)+(CS35/12*5*$E35*$G35*$H35*$J35*CT$10)+(CS35/12*6*$F35*$G35*$H35*$J35*CT$10)</f>
        <v>0</v>
      </c>
      <c r="CU35" s="31"/>
      <c r="CV35" s="32">
        <f>(CU35/12*1*$D35*$G35*$H35*$J35*CV$9)+(CU35/12*5*$E35*$G35*$H35*$J35*CV$10)+(CU35/12*6*$F35*$G35*$H35*$J35*CV$10)</f>
        <v>0</v>
      </c>
      <c r="CW35" s="31"/>
      <c r="CX35" s="32">
        <f t="shared" ref="CX35:CX36" si="185">(CW35/12*1*$D35*$G35*$H35*$J35*CX$9)+(CW35/12*5*$E35*$G35*$H35*$J35*CX$10)+(CW35/12*6*$F35*$G35*$H35*$J35*CX$10)</f>
        <v>0</v>
      </c>
      <c r="CY35" s="31"/>
      <c r="CZ35" s="32">
        <f t="shared" ref="CZ35:CZ36" si="186">(CY35/12*1*$D35*$G35*$H35*$J35*CZ$9)+(CY35/12*5*$E35*$G35*$H35*$J35*CZ$10)+(CY35/12*6*$F35*$G35*$H35*$J35*CZ$10)</f>
        <v>0</v>
      </c>
      <c r="DA35" s="31"/>
      <c r="DB35" s="32">
        <f t="shared" ref="DB35:DB36" si="187">(DA35/12*1*$D35*$G35*$H35*$J35*DB$9)+(DA35/12*4*$E35*$G35*$H35*$J35*DB$10)+(DA35/12*1*$E35*$G35*$H35*$J35*DB$11)+(DA35/12*6*$F35*$G35*$H35*$J35*DB$11)</f>
        <v>0</v>
      </c>
      <c r="DC35" s="31"/>
      <c r="DD35" s="32">
        <f t="shared" ref="DD35:DD36" si="188">(DC35/12*1*$D35*$G35*$H35*$J35*DD$9)+(DC35/12*5*$E35*$G35*$H35*$J35*DD$10)+(DC35/12*6*$F35*$G35*$H35*$J35*DD$10)</f>
        <v>0</v>
      </c>
      <c r="DE35" s="31"/>
      <c r="DF35" s="32">
        <f t="shared" ref="DF35:DF36" si="189">(DE35/12*1*$D35*$G35*$H35*$K35*DF$9)+(DE35/12*5*$E35*$G35*$H35*$K35*DF$10)+(DE35/12*6*$F35*$G35*$H35*$K35*DF$10)</f>
        <v>0</v>
      </c>
      <c r="DG35" s="31"/>
      <c r="DH35" s="32">
        <f t="shared" ref="DH35:DH36" si="190">(DG35/12*1*$D35*$G35*$H35*$K35*DH$9)+(DG35/12*5*$E35*$G35*$H35*$K35*DH$10)+(DG35/12*6*$F35*$G35*$H35*$K35*DH$10)</f>
        <v>0</v>
      </c>
      <c r="DI35" s="31"/>
      <c r="DJ35" s="32">
        <f t="shared" ref="DJ35:DJ36" si="191">(DI35/12*1*$D35*$G35*$H35*$J35*DJ$9)+(DI35/12*5*$E35*$G35*$H35*$J35*DJ$10)+(DI35/12*6*$F35*$G35*$H35*$J35*DJ$10)</f>
        <v>0</v>
      </c>
      <c r="DK35" s="31"/>
      <c r="DL35" s="32">
        <v>0</v>
      </c>
      <c r="DM35" s="31"/>
      <c r="DN35" s="32">
        <f>(DM35/12*1*$D35*$G35*$H35*$K35*DN$9)+(DM35/12*5*$E35*$G35*$H35*$K35*DN$10)+(DM35/12*6*$F35*$G35*$H35*$K35*DN$10)</f>
        <v>0</v>
      </c>
      <c r="DO35" s="31"/>
      <c r="DP35" s="32">
        <f>(DO35/12*1*$D35*$G35*$H35*$K35*DP$9)+(DO35/12*5*$E35*$G35*$H35*$K35*DP$10)+(DO35/12*6*$F35*$G35*$H35*$K35*DP$10)</f>
        <v>0</v>
      </c>
      <c r="DQ35" s="31"/>
      <c r="DR35" s="32">
        <f t="shared" ref="DR35:DR36" si="192">(DQ35/12*1*$D35*$G35*$H35*$K35*DR$9)+(DQ35/12*5*$E35*$G35*$H35*$K35*DR$10)+(DQ35/12*6*$F35*$G35*$H35*$K35*DR$10)</f>
        <v>0</v>
      </c>
      <c r="DS35" s="31"/>
      <c r="DT35" s="32">
        <f t="shared" ref="DT35:DT36" si="193">(DS35/12*1*$D35*$G35*$H35*$K35*DT$9)+(DS35/12*5*$E35*$G35*$H35*$K35*DT$10)+(DS35/12*6*$F35*$G35*$H35*$K35*DT$10)</f>
        <v>0</v>
      </c>
      <c r="DU35" s="31">
        <v>1</v>
      </c>
      <c r="DV35" s="32">
        <f t="shared" ref="DV35:DV36" si="194">(DU35/12*1*$D35*$G35*$H35*$J35*DV$9)+(DU35/12*5*$E35*$G35*$H35*$J35*DV$10)+(DU35/12*6*$F35*$G35*$H35*$J35*DV$10)</f>
        <v>20836.421969999996</v>
      </c>
      <c r="DW35" s="31"/>
      <c r="DX35" s="32">
        <f t="shared" ref="DX35:DX36" si="195">(DW35/12*1*$D35*$G35*$H35*$J35*DX$9)+(DW35/12*5*$E35*$G35*$H35*$J35*DX$10)+(DW35/12*6*$F35*$G35*$H35*$J35*DX$10)</f>
        <v>0</v>
      </c>
      <c r="DY35" s="31"/>
      <c r="DZ35" s="32">
        <f t="shared" ref="DZ35:DZ36" si="196">(DY35/12*1*$D35*$G35*$H35*$K35*DZ$9)+(DY35/12*5*$E35*$G35*$H35*$K35*DZ$10)+(DY35/12*6*$F35*$G35*$H35*$K35*DZ$10)</f>
        <v>0</v>
      </c>
      <c r="EA35" s="31"/>
      <c r="EB35" s="32">
        <f t="shared" ref="EB35:EB36" si="197">(EA35/12*1*$D35*$G35*$H35*$K35*EB$9)+(EA35/12*5*$E35*$G35*$H35*$K35*EB$10)+(EA35/12*6*$F35*$G35*$H35*$K35*EB$10)</f>
        <v>0</v>
      </c>
      <c r="EC35" s="31"/>
      <c r="ED35" s="32">
        <f t="shared" ref="ED35:ED36" si="198">(EC35/12*1*$D35*$G35*$H35*$K35*ED$9)+(EC35/12*5*$E35*$G35*$H35*$K35*ED$10)+(EC35/12*6*$F35*$G35*$H35*$K35*ED$10)</f>
        <v>0</v>
      </c>
      <c r="EE35" s="31"/>
      <c r="EF35" s="32">
        <f t="shared" ref="EF35:EF36" si="199">(EE35/12*1*$D35*$G35*$H35*$L35*EF$9)+(EE35/12*5*$E35*$G35*$H35*$L35*EF$10)+(EE35/12*6*$F35*$G35*$H35*$L35*EF$10)</f>
        <v>0</v>
      </c>
      <c r="EG35" s="31"/>
      <c r="EH35" s="32">
        <f t="shared" ref="EH35:EH36" si="200">(EG35/12*1*$D35*$G35*$H35*$M35*EH$9)+(EG35/12*5*$E35*$G35*$H35*$N35*EH$10)+(EG35/12*6*$F35*$G35*$H35*$N35*EH$10)</f>
        <v>0</v>
      </c>
      <c r="EI35" s="36">
        <f t="shared" ref="EI35:EJ36" si="201">SUM(S35,Y35,U35,O35,Q35,BW35,CS35,DI35,DW35,BY35,DU35,BI35,AY35,AQ35,AS35,AU35,BK35,CQ35,W35,EC35,DG35,CA35,EA35,CI35,DK35,DM35,DQ35,DO35,AE35,AG35,AI35,AK35,AA35,AM35,AO35,CK35,EE35,EG35,AW35,DY35,BO35,BA35,BC35,CU35,CW35,CY35,DA35,DC35,BQ35,BE35,BS35,BG35,BU35,CM35,CG35,CO35,AC35,CC35,DE35,,BM35,DS35,CE35)</f>
        <v>40</v>
      </c>
      <c r="EJ35" s="36">
        <f t="shared" si="201"/>
        <v>848143.21282599994</v>
      </c>
      <c r="EL35" s="45"/>
    </row>
    <row r="36" spans="1:142" ht="30" x14ac:dyDescent="0.25">
      <c r="B36" s="19">
        <v>17</v>
      </c>
      <c r="C36" s="40" t="s">
        <v>182</v>
      </c>
      <c r="D36" s="26">
        <f t="shared" si="67"/>
        <v>10127</v>
      </c>
      <c r="E36" s="26">
        <v>10127</v>
      </c>
      <c r="F36" s="26">
        <v>9620</v>
      </c>
      <c r="G36" s="28">
        <v>2.09</v>
      </c>
      <c r="H36" s="28">
        <v>1</v>
      </c>
      <c r="I36" s="29"/>
      <c r="J36" s="26">
        <v>1.4</v>
      </c>
      <c r="K36" s="26">
        <v>1.68</v>
      </c>
      <c r="L36" s="26">
        <v>2.23</v>
      </c>
      <c r="M36" s="26">
        <v>2.39</v>
      </c>
      <c r="N36" s="30">
        <v>2.57</v>
      </c>
      <c r="O36" s="41"/>
      <c r="P36" s="32">
        <f t="shared" si="144"/>
        <v>0</v>
      </c>
      <c r="Q36" s="41"/>
      <c r="R36" s="32">
        <f t="shared" si="145"/>
        <v>0</v>
      </c>
      <c r="S36" s="33"/>
      <c r="T36" s="32">
        <f t="shared" si="146"/>
        <v>0</v>
      </c>
      <c r="U36" s="41"/>
      <c r="V36" s="32">
        <f t="shared" si="147"/>
        <v>0</v>
      </c>
      <c r="W36" s="41"/>
      <c r="X36" s="32">
        <f t="shared" si="148"/>
        <v>0</v>
      </c>
      <c r="Y36" s="41"/>
      <c r="Z36" s="32">
        <f t="shared" si="149"/>
        <v>0</v>
      </c>
      <c r="AA36" s="41"/>
      <c r="AB36" s="32">
        <f t="shared" si="150"/>
        <v>0</v>
      </c>
      <c r="AC36" s="41"/>
      <c r="AD36" s="32">
        <f t="shared" si="151"/>
        <v>0</v>
      </c>
      <c r="AE36" s="41"/>
      <c r="AF36" s="32">
        <f t="shared" si="152"/>
        <v>0</v>
      </c>
      <c r="AG36" s="41"/>
      <c r="AH36" s="32">
        <f t="shared" si="153"/>
        <v>0</v>
      </c>
      <c r="AI36" s="41"/>
      <c r="AJ36" s="32">
        <f t="shared" si="154"/>
        <v>0</v>
      </c>
      <c r="AK36" s="41"/>
      <c r="AL36" s="32">
        <f t="shared" si="155"/>
        <v>0</v>
      </c>
      <c r="AM36" s="42"/>
      <c r="AN36" s="32">
        <f t="shared" si="156"/>
        <v>0</v>
      </c>
      <c r="AO36" s="41"/>
      <c r="AP36" s="32">
        <f t="shared" si="157"/>
        <v>0</v>
      </c>
      <c r="AQ36" s="41"/>
      <c r="AR36" s="32">
        <f t="shared" si="158"/>
        <v>0</v>
      </c>
      <c r="AS36" s="41"/>
      <c r="AT36" s="32">
        <f t="shared" si="159"/>
        <v>0</v>
      </c>
      <c r="AU36" s="41"/>
      <c r="AV36" s="32">
        <f t="shared" si="160"/>
        <v>0</v>
      </c>
      <c r="AW36" s="41"/>
      <c r="AX36" s="32">
        <f t="shared" si="161"/>
        <v>0</v>
      </c>
      <c r="AY36" s="41"/>
      <c r="AZ36" s="32">
        <f t="shared" si="162"/>
        <v>0</v>
      </c>
      <c r="BA36" s="41"/>
      <c r="BB36" s="32">
        <f t="shared" si="163"/>
        <v>0</v>
      </c>
      <c r="BC36" s="41"/>
      <c r="BD36" s="32">
        <f t="shared" si="164"/>
        <v>0</v>
      </c>
      <c r="BE36" s="41"/>
      <c r="BF36" s="32">
        <f t="shared" si="165"/>
        <v>0</v>
      </c>
      <c r="BG36" s="41"/>
      <c r="BH36" s="32">
        <f t="shared" si="166"/>
        <v>0</v>
      </c>
      <c r="BI36" s="41"/>
      <c r="BJ36" s="32">
        <f t="shared" si="167"/>
        <v>0</v>
      </c>
      <c r="BK36" s="41"/>
      <c r="BL36" s="32">
        <f t="shared" si="168"/>
        <v>0</v>
      </c>
      <c r="BM36" s="41"/>
      <c r="BN36" s="32">
        <f t="shared" si="169"/>
        <v>0</v>
      </c>
      <c r="BO36" s="41"/>
      <c r="BP36" s="32">
        <f t="shared" si="170"/>
        <v>0</v>
      </c>
      <c r="BQ36" s="41"/>
      <c r="BR36" s="32">
        <f t="shared" si="171"/>
        <v>0</v>
      </c>
      <c r="BS36" s="41"/>
      <c r="BT36" s="32">
        <f t="shared" si="172"/>
        <v>0</v>
      </c>
      <c r="BU36" s="41"/>
      <c r="BV36" s="32">
        <f t="shared" si="173"/>
        <v>0</v>
      </c>
      <c r="BW36" s="41"/>
      <c r="BX36" s="32">
        <f t="shared" si="174"/>
        <v>0</v>
      </c>
      <c r="BY36" s="41"/>
      <c r="BZ36" s="32">
        <f t="shared" si="175"/>
        <v>0</v>
      </c>
      <c r="CA36" s="41"/>
      <c r="CB36" s="32">
        <f t="shared" si="176"/>
        <v>0</v>
      </c>
      <c r="CC36" s="41"/>
      <c r="CD36" s="32">
        <f t="shared" si="177"/>
        <v>0</v>
      </c>
      <c r="CE36" s="41"/>
      <c r="CF36" s="32">
        <f t="shared" si="178"/>
        <v>0</v>
      </c>
      <c r="CG36" s="41"/>
      <c r="CH36" s="32">
        <f t="shared" si="179"/>
        <v>0</v>
      </c>
      <c r="CI36" s="41"/>
      <c r="CJ36" s="32">
        <f t="shared" si="180"/>
        <v>0</v>
      </c>
      <c r="CK36" s="41"/>
      <c r="CL36" s="32">
        <f t="shared" si="181"/>
        <v>0</v>
      </c>
      <c r="CM36" s="41"/>
      <c r="CN36" s="32">
        <f t="shared" si="182"/>
        <v>0</v>
      </c>
      <c r="CO36" s="41"/>
      <c r="CP36" s="32">
        <f t="shared" si="183"/>
        <v>0</v>
      </c>
      <c r="CQ36" s="41"/>
      <c r="CR36" s="32">
        <f t="shared" si="184"/>
        <v>0</v>
      </c>
      <c r="CS36" s="41"/>
      <c r="CT36" s="32">
        <f>(CS36/12*1*$D36*$G36*$H36*$J36*CT$9)+(CS36/12*5*$E36*$G36*$H36*$J36*CT$10)+(CS36/12*6*$F36*$G36*$H36*$J36*CT$10)</f>
        <v>0</v>
      </c>
      <c r="CU36" s="41"/>
      <c r="CV36" s="32">
        <f>(CU36/12*1*$D36*$G36*$H36*$J36*CV$9)+(CU36/12*5*$E36*$G36*$H36*$J36*CV$10)+(CU36/12*6*$F36*$G36*$H36*$J36*CV$10)</f>
        <v>0</v>
      </c>
      <c r="CW36" s="41"/>
      <c r="CX36" s="32">
        <f t="shared" si="185"/>
        <v>0</v>
      </c>
      <c r="CY36" s="41"/>
      <c r="CZ36" s="32">
        <f t="shared" si="186"/>
        <v>0</v>
      </c>
      <c r="DA36" s="41"/>
      <c r="DB36" s="32">
        <f t="shared" si="187"/>
        <v>0</v>
      </c>
      <c r="DC36" s="41"/>
      <c r="DD36" s="32">
        <f t="shared" si="188"/>
        <v>0</v>
      </c>
      <c r="DE36" s="41"/>
      <c r="DF36" s="32">
        <f t="shared" si="189"/>
        <v>0</v>
      </c>
      <c r="DG36" s="41"/>
      <c r="DH36" s="32">
        <f t="shared" si="190"/>
        <v>0</v>
      </c>
      <c r="DI36" s="41"/>
      <c r="DJ36" s="32">
        <f t="shared" si="191"/>
        <v>0</v>
      </c>
      <c r="DK36" s="41"/>
      <c r="DL36" s="32">
        <v>0</v>
      </c>
      <c r="DM36" s="41"/>
      <c r="DN36" s="32">
        <f>(DM36/12*1*$D36*$G36*$H36*$K36*DN$9)+(DM36/12*5*$E36*$G36*$H36*$K36*DN$10)+(DM36/12*6*$F36*$G36*$H36*$K36*DN$10)</f>
        <v>0</v>
      </c>
      <c r="DO36" s="41"/>
      <c r="DP36" s="32">
        <f>(DO36/12*1*$D36*$G36*$H36*$K36*DP$9)+(DO36/12*5*$E36*$G36*$H36*$K36*DP$10)+(DO36/12*6*$F36*$G36*$H36*$K36*DP$10)</f>
        <v>0</v>
      </c>
      <c r="DQ36" s="41"/>
      <c r="DR36" s="32">
        <f t="shared" si="192"/>
        <v>0</v>
      </c>
      <c r="DS36" s="41"/>
      <c r="DT36" s="32">
        <f t="shared" si="193"/>
        <v>0</v>
      </c>
      <c r="DU36" s="41"/>
      <c r="DV36" s="32">
        <f t="shared" si="194"/>
        <v>0</v>
      </c>
      <c r="DW36" s="41"/>
      <c r="DX36" s="32">
        <f t="shared" si="195"/>
        <v>0</v>
      </c>
      <c r="DY36" s="41"/>
      <c r="DZ36" s="32">
        <f t="shared" si="196"/>
        <v>0</v>
      </c>
      <c r="EA36" s="41"/>
      <c r="EB36" s="32">
        <f t="shared" si="197"/>
        <v>0</v>
      </c>
      <c r="EC36" s="41"/>
      <c r="ED36" s="32">
        <f t="shared" si="198"/>
        <v>0</v>
      </c>
      <c r="EE36" s="41"/>
      <c r="EF36" s="32">
        <f t="shared" si="199"/>
        <v>0</v>
      </c>
      <c r="EG36" s="41"/>
      <c r="EH36" s="32">
        <f t="shared" si="200"/>
        <v>0</v>
      </c>
      <c r="EI36" s="36">
        <f t="shared" si="201"/>
        <v>0</v>
      </c>
      <c r="EJ36" s="36">
        <f t="shared" si="201"/>
        <v>0</v>
      </c>
      <c r="EL36" s="45"/>
    </row>
    <row r="37" spans="1:142" s="59" customFormat="1" x14ac:dyDescent="0.25">
      <c r="A37" s="88">
        <v>10</v>
      </c>
      <c r="B37" s="68"/>
      <c r="C37" s="69" t="s">
        <v>183</v>
      </c>
      <c r="D37" s="76">
        <f t="shared" si="67"/>
        <v>10127</v>
      </c>
      <c r="E37" s="76">
        <v>10127</v>
      </c>
      <c r="F37" s="76">
        <v>9620</v>
      </c>
      <c r="G37" s="92"/>
      <c r="H37" s="90"/>
      <c r="I37" s="91"/>
      <c r="J37" s="85"/>
      <c r="K37" s="85"/>
      <c r="L37" s="85"/>
      <c r="M37" s="85"/>
      <c r="N37" s="81">
        <v>2.57</v>
      </c>
      <c r="O37" s="93">
        <f>SUM(O38)</f>
        <v>0</v>
      </c>
      <c r="P37" s="93">
        <f t="shared" ref="P37:CA37" si="202">SUM(P38)</f>
        <v>0</v>
      </c>
      <c r="Q37" s="93">
        <f t="shared" si="202"/>
        <v>0</v>
      </c>
      <c r="R37" s="93">
        <f t="shared" si="202"/>
        <v>0</v>
      </c>
      <c r="S37" s="93">
        <f t="shared" si="202"/>
        <v>40</v>
      </c>
      <c r="T37" s="93">
        <f t="shared" si="202"/>
        <v>899788.58666666667</v>
      </c>
      <c r="U37" s="93">
        <f t="shared" si="202"/>
        <v>0</v>
      </c>
      <c r="V37" s="93">
        <f t="shared" si="202"/>
        <v>0</v>
      </c>
      <c r="W37" s="93">
        <f t="shared" si="202"/>
        <v>0</v>
      </c>
      <c r="X37" s="93">
        <f t="shared" si="202"/>
        <v>0</v>
      </c>
      <c r="Y37" s="93">
        <f t="shared" si="202"/>
        <v>0</v>
      </c>
      <c r="Z37" s="93">
        <f t="shared" si="202"/>
        <v>0</v>
      </c>
      <c r="AA37" s="93">
        <f t="shared" si="202"/>
        <v>34</v>
      </c>
      <c r="AB37" s="93">
        <f t="shared" si="202"/>
        <v>911382.50112000003</v>
      </c>
      <c r="AC37" s="93">
        <f t="shared" si="202"/>
        <v>0</v>
      </c>
      <c r="AD37" s="93">
        <f t="shared" si="202"/>
        <v>0</v>
      </c>
      <c r="AE37" s="93">
        <f t="shared" si="202"/>
        <v>0</v>
      </c>
      <c r="AF37" s="93">
        <f t="shared" si="202"/>
        <v>0</v>
      </c>
      <c r="AG37" s="93">
        <f t="shared" si="202"/>
        <v>0</v>
      </c>
      <c r="AH37" s="93">
        <f t="shared" si="202"/>
        <v>0</v>
      </c>
      <c r="AI37" s="93">
        <f t="shared" si="202"/>
        <v>0</v>
      </c>
      <c r="AJ37" s="93">
        <f t="shared" si="202"/>
        <v>0</v>
      </c>
      <c r="AK37" s="93">
        <f t="shared" si="202"/>
        <v>0</v>
      </c>
      <c r="AL37" s="93">
        <f t="shared" si="202"/>
        <v>0</v>
      </c>
      <c r="AM37" s="93">
        <f t="shared" si="202"/>
        <v>0</v>
      </c>
      <c r="AN37" s="93">
        <f t="shared" si="202"/>
        <v>0</v>
      </c>
      <c r="AO37" s="93">
        <v>0</v>
      </c>
      <c r="AP37" s="93">
        <f t="shared" si="202"/>
        <v>0</v>
      </c>
      <c r="AQ37" s="93">
        <f t="shared" si="202"/>
        <v>0</v>
      </c>
      <c r="AR37" s="93">
        <f t="shared" si="202"/>
        <v>0</v>
      </c>
      <c r="AS37" s="93">
        <f t="shared" si="202"/>
        <v>0</v>
      </c>
      <c r="AT37" s="93">
        <f t="shared" si="202"/>
        <v>0</v>
      </c>
      <c r="AU37" s="93">
        <f t="shared" si="202"/>
        <v>0</v>
      </c>
      <c r="AV37" s="93">
        <f t="shared" si="202"/>
        <v>0</v>
      </c>
      <c r="AW37" s="93">
        <f t="shared" si="202"/>
        <v>0</v>
      </c>
      <c r="AX37" s="93">
        <f t="shared" si="202"/>
        <v>0</v>
      </c>
      <c r="AY37" s="93">
        <f t="shared" si="202"/>
        <v>0</v>
      </c>
      <c r="AZ37" s="93">
        <f t="shared" si="202"/>
        <v>0</v>
      </c>
      <c r="BA37" s="93">
        <f t="shared" si="202"/>
        <v>0</v>
      </c>
      <c r="BB37" s="93">
        <f t="shared" si="202"/>
        <v>0</v>
      </c>
      <c r="BC37" s="93">
        <f t="shared" si="202"/>
        <v>0</v>
      </c>
      <c r="BD37" s="93">
        <f t="shared" si="202"/>
        <v>0</v>
      </c>
      <c r="BE37" s="93">
        <f t="shared" si="202"/>
        <v>0</v>
      </c>
      <c r="BF37" s="93">
        <f t="shared" si="202"/>
        <v>0</v>
      </c>
      <c r="BG37" s="93">
        <f t="shared" si="202"/>
        <v>0</v>
      </c>
      <c r="BH37" s="93">
        <f t="shared" si="202"/>
        <v>0</v>
      </c>
      <c r="BI37" s="93">
        <f t="shared" si="202"/>
        <v>0</v>
      </c>
      <c r="BJ37" s="93">
        <f t="shared" si="202"/>
        <v>0</v>
      </c>
      <c r="BK37" s="93">
        <f t="shared" si="202"/>
        <v>0</v>
      </c>
      <c r="BL37" s="93">
        <f t="shared" si="202"/>
        <v>0</v>
      </c>
      <c r="BM37" s="93">
        <f t="shared" si="202"/>
        <v>0</v>
      </c>
      <c r="BN37" s="93">
        <f t="shared" si="202"/>
        <v>0</v>
      </c>
      <c r="BO37" s="93">
        <f t="shared" si="202"/>
        <v>0</v>
      </c>
      <c r="BP37" s="93">
        <f t="shared" si="202"/>
        <v>0</v>
      </c>
      <c r="BQ37" s="93">
        <f t="shared" si="202"/>
        <v>0</v>
      </c>
      <c r="BR37" s="93">
        <f t="shared" si="202"/>
        <v>0</v>
      </c>
      <c r="BS37" s="93">
        <f t="shared" si="202"/>
        <v>0</v>
      </c>
      <c r="BT37" s="93">
        <f t="shared" si="202"/>
        <v>0</v>
      </c>
      <c r="BU37" s="93">
        <v>0</v>
      </c>
      <c r="BV37" s="93">
        <f t="shared" si="202"/>
        <v>0</v>
      </c>
      <c r="BW37" s="93">
        <f t="shared" si="202"/>
        <v>0</v>
      </c>
      <c r="BX37" s="93">
        <f t="shared" si="202"/>
        <v>0</v>
      </c>
      <c r="BY37" s="93">
        <f t="shared" si="202"/>
        <v>0</v>
      </c>
      <c r="BZ37" s="93">
        <f t="shared" si="202"/>
        <v>0</v>
      </c>
      <c r="CA37" s="93">
        <f t="shared" si="202"/>
        <v>0</v>
      </c>
      <c r="CB37" s="93">
        <f t="shared" ref="CB37:EJ37" si="203">SUM(CB38)</f>
        <v>0</v>
      </c>
      <c r="CC37" s="93">
        <f t="shared" si="203"/>
        <v>0</v>
      </c>
      <c r="CD37" s="93">
        <f t="shared" si="203"/>
        <v>0</v>
      </c>
      <c r="CE37" s="93">
        <f t="shared" si="203"/>
        <v>0</v>
      </c>
      <c r="CF37" s="93">
        <f t="shared" si="203"/>
        <v>0</v>
      </c>
      <c r="CG37" s="93">
        <f t="shared" si="203"/>
        <v>0</v>
      </c>
      <c r="CH37" s="93">
        <f t="shared" si="203"/>
        <v>0</v>
      </c>
      <c r="CI37" s="93">
        <f t="shared" si="203"/>
        <v>0</v>
      </c>
      <c r="CJ37" s="93">
        <f t="shared" si="203"/>
        <v>0</v>
      </c>
      <c r="CK37" s="93">
        <f t="shared" si="203"/>
        <v>0</v>
      </c>
      <c r="CL37" s="93">
        <f t="shared" si="203"/>
        <v>0</v>
      </c>
      <c r="CM37" s="93">
        <f t="shared" si="203"/>
        <v>0</v>
      </c>
      <c r="CN37" s="93">
        <f t="shared" si="203"/>
        <v>0</v>
      </c>
      <c r="CO37" s="93">
        <f t="shared" si="203"/>
        <v>0</v>
      </c>
      <c r="CP37" s="93">
        <f t="shared" si="203"/>
        <v>0</v>
      </c>
      <c r="CQ37" s="93">
        <f t="shared" si="203"/>
        <v>0</v>
      </c>
      <c r="CR37" s="93">
        <f t="shared" si="203"/>
        <v>0</v>
      </c>
      <c r="CS37" s="93">
        <f t="shared" si="203"/>
        <v>0</v>
      </c>
      <c r="CT37" s="93">
        <f t="shared" si="203"/>
        <v>0</v>
      </c>
      <c r="CU37" s="93">
        <f t="shared" si="203"/>
        <v>0</v>
      </c>
      <c r="CV37" s="93">
        <f t="shared" si="203"/>
        <v>0</v>
      </c>
      <c r="CW37" s="93">
        <f t="shared" si="203"/>
        <v>0</v>
      </c>
      <c r="CX37" s="93">
        <f t="shared" si="203"/>
        <v>0</v>
      </c>
      <c r="CY37" s="93">
        <f t="shared" si="203"/>
        <v>0</v>
      </c>
      <c r="CZ37" s="93">
        <f t="shared" si="203"/>
        <v>0</v>
      </c>
      <c r="DA37" s="93">
        <f t="shared" si="203"/>
        <v>0</v>
      </c>
      <c r="DB37" s="93">
        <f t="shared" si="203"/>
        <v>0</v>
      </c>
      <c r="DC37" s="93">
        <f t="shared" si="203"/>
        <v>0</v>
      </c>
      <c r="DD37" s="93">
        <f t="shared" si="203"/>
        <v>0</v>
      </c>
      <c r="DE37" s="93">
        <f t="shared" si="203"/>
        <v>0</v>
      </c>
      <c r="DF37" s="93">
        <f t="shared" si="203"/>
        <v>0</v>
      </c>
      <c r="DG37" s="93">
        <f t="shared" si="203"/>
        <v>0</v>
      </c>
      <c r="DH37" s="93">
        <f t="shared" si="203"/>
        <v>0</v>
      </c>
      <c r="DI37" s="93">
        <v>0</v>
      </c>
      <c r="DJ37" s="93">
        <f t="shared" si="203"/>
        <v>0</v>
      </c>
      <c r="DK37" s="93">
        <f t="shared" si="203"/>
        <v>0</v>
      </c>
      <c r="DL37" s="93">
        <f t="shared" si="203"/>
        <v>0</v>
      </c>
      <c r="DM37" s="93">
        <f t="shared" si="203"/>
        <v>0</v>
      </c>
      <c r="DN37" s="93">
        <f t="shared" si="203"/>
        <v>0</v>
      </c>
      <c r="DO37" s="93">
        <f t="shared" si="203"/>
        <v>0</v>
      </c>
      <c r="DP37" s="93">
        <f t="shared" si="203"/>
        <v>0</v>
      </c>
      <c r="DQ37" s="93">
        <f t="shared" si="203"/>
        <v>0</v>
      </c>
      <c r="DR37" s="93">
        <f t="shared" si="203"/>
        <v>0</v>
      </c>
      <c r="DS37" s="93">
        <f t="shared" si="203"/>
        <v>0</v>
      </c>
      <c r="DT37" s="93">
        <f t="shared" si="203"/>
        <v>0</v>
      </c>
      <c r="DU37" s="93">
        <f t="shared" si="203"/>
        <v>0</v>
      </c>
      <c r="DV37" s="93">
        <f t="shared" si="203"/>
        <v>0</v>
      </c>
      <c r="DW37" s="93">
        <f t="shared" si="203"/>
        <v>0</v>
      </c>
      <c r="DX37" s="93">
        <f t="shared" si="203"/>
        <v>0</v>
      </c>
      <c r="DY37" s="93">
        <f t="shared" si="203"/>
        <v>0</v>
      </c>
      <c r="DZ37" s="93">
        <f t="shared" si="203"/>
        <v>0</v>
      </c>
      <c r="EA37" s="93">
        <v>0</v>
      </c>
      <c r="EB37" s="93">
        <f t="shared" si="203"/>
        <v>0</v>
      </c>
      <c r="EC37" s="93">
        <v>0</v>
      </c>
      <c r="ED37" s="93">
        <f t="shared" si="203"/>
        <v>0</v>
      </c>
      <c r="EE37" s="93">
        <f t="shared" si="203"/>
        <v>0</v>
      </c>
      <c r="EF37" s="93">
        <f t="shared" si="203"/>
        <v>0</v>
      </c>
      <c r="EG37" s="93">
        <f t="shared" si="203"/>
        <v>0</v>
      </c>
      <c r="EH37" s="93">
        <f t="shared" si="203"/>
        <v>0</v>
      </c>
      <c r="EI37" s="83">
        <f t="shared" si="203"/>
        <v>74</v>
      </c>
      <c r="EJ37" s="83">
        <f t="shared" si="203"/>
        <v>1811171.0877866666</v>
      </c>
      <c r="EL37" s="45"/>
    </row>
    <row r="38" spans="1:142" x14ac:dyDescent="0.25">
      <c r="B38" s="11">
        <v>18</v>
      </c>
      <c r="C38" s="40" t="s">
        <v>184</v>
      </c>
      <c r="D38" s="26">
        <f t="shared" si="67"/>
        <v>10127</v>
      </c>
      <c r="E38" s="26">
        <v>10127</v>
      </c>
      <c r="F38" s="26">
        <v>9620</v>
      </c>
      <c r="G38" s="27">
        <v>1.6</v>
      </c>
      <c r="H38" s="38">
        <v>1</v>
      </c>
      <c r="I38" s="39"/>
      <c r="J38" s="26">
        <v>1.4</v>
      </c>
      <c r="K38" s="26">
        <v>1.68</v>
      </c>
      <c r="L38" s="26">
        <v>2.23</v>
      </c>
      <c r="M38" s="26">
        <v>2.39</v>
      </c>
      <c r="N38" s="30">
        <v>2.57</v>
      </c>
      <c r="O38" s="31"/>
      <c r="P38" s="32">
        <f>(O38/12*1*$D38*$G38*$H38*$J38*P$9)+(O38/12*5*$E38*$G38*$H38*$J38*P$10)+(O38/12*6*$F38*$G38*$H38*$J38*P$10)</f>
        <v>0</v>
      </c>
      <c r="Q38" s="31"/>
      <c r="R38" s="32">
        <f>(Q38/12*1*$D38*$G38*$H38*$J38*R$9)+(Q38/12*5*$E38*$G38*$H38*$J38*R$10)+(Q38/12*6*$F38*$G38*$H38*$J38*R$10)</f>
        <v>0</v>
      </c>
      <c r="S38" s="33">
        <v>40</v>
      </c>
      <c r="T38" s="32">
        <f>(S38/12*1*$D38*$G38*$H38*$J38*T$9)+(S38/12*5*$E38*$G38*$H38*$J38*T$10)+(S38/12*6*$F38*$G38*$H38*$J38*T$10)</f>
        <v>899788.58666666667</v>
      </c>
      <c r="U38" s="31"/>
      <c r="V38" s="32">
        <f>(U38/12*1*$D38*$G38*$H38*$J38*V$9)+(U38/12*5*$E38*$G38*$H38*$J38*V$10)+(U38/12*6*$F38*$G38*$H38*$J38*V$10)</f>
        <v>0</v>
      </c>
      <c r="W38" s="31"/>
      <c r="X38" s="32">
        <f>(W38/12*1*$D38*$G38*$H38*$J38*X$9)+(W38/12*5*$E38*$G38*$H38*$J38*X$10)+(W38/12*6*$F38*$G38*$H38*$J38*X$10)</f>
        <v>0</v>
      </c>
      <c r="Y38" s="31"/>
      <c r="Z38" s="32">
        <f>(Y38/12*1*$D38*$G38*$H38*$J38*Z$9)+(Y38/12*5*$E38*$G38*$H38*$J38*Z$10)+(Y38/12*6*$F38*$G38*$H38*$J38*Z$10)</f>
        <v>0</v>
      </c>
      <c r="AA38" s="31">
        <f>50-16</f>
        <v>34</v>
      </c>
      <c r="AB38" s="32">
        <f>(AA38/12*1*$D38*$G38*$H38*$K38*AB$9)+(AA38/12*5*$E38*$G38*$H38*$K38*AB$10)+(AA38/12*6*$F38*$G38*$H38*$K38*AB$10)</f>
        <v>911382.50112000003</v>
      </c>
      <c r="AC38" s="31"/>
      <c r="AD38" s="32">
        <f>(AC38/12*1*$D38*$G38*$H38*$J38*AD$9)+(AC38/12*5*$E38*$G38*$H38*$J38*AD$10)+(AC38/12*6*$F38*$G38*$H38*$J38*AD$10)</f>
        <v>0</v>
      </c>
      <c r="AE38" s="31"/>
      <c r="AF38" s="32">
        <f>(AE38/12*1*$D38*$G38*$H38*$K38*AF$9)+(AE38/12*5*$E38*$G38*$H38*$K38*AF$10)+(AE38/12*6*$F38*$G38*$H38*$K38*AF$10)</f>
        <v>0</v>
      </c>
      <c r="AG38" s="31"/>
      <c r="AH38" s="32">
        <f>(AG38/12*1*$D38*$G38*$H38*$K38*AH$9)+(AG38/12*5*$E38*$G38*$H38*$K38*AH$10)+(AG38/12*6*$F38*$G38*$H38*$K38*AH$10)</f>
        <v>0</v>
      </c>
      <c r="AI38" s="31"/>
      <c r="AJ38" s="32">
        <f>(AI38/12*1*$D38*$G38*$H38*$K38*AJ$9)+(AI38/12*5*$E38*$G38*$H38*$K38*AJ$10)+(AI38/12*6*$F38*$G38*$H38*$K38*AJ$10)</f>
        <v>0</v>
      </c>
      <c r="AK38" s="31"/>
      <c r="AL38" s="32">
        <f>(AK38/12*1*$D38*$G38*$H38*$K38*AL$9)+(AK38/12*5*$E38*$G38*$H38*$K38*AL$10)+(AK38/12*6*$F38*$G38*$H38*$K38*AL$10)</f>
        <v>0</v>
      </c>
      <c r="AM38" s="34"/>
      <c r="AN38" s="32">
        <f>(AM38/12*1*$D38*$G38*$H38*$K38*AN$9)+(AM38/12*5*$E38*$G38*$H38*$K38*AN$10)+(AM38/12*6*$F38*$G38*$H38*$K38*AN$10)</f>
        <v>0</v>
      </c>
      <c r="AO38" s="31"/>
      <c r="AP38" s="32">
        <f>(AO38/12*1*$D38*$G38*$H38*$K38*AP$9)+(AO38/12*5*$E38*$G38*$H38*$K38*AP$10)+(AO38/12*6*$F38*$G38*$H38*$K38*AP$10)</f>
        <v>0</v>
      </c>
      <c r="AQ38" s="31"/>
      <c r="AR38" s="32">
        <f>(AQ38/12*1*$D38*$G38*$H38*$J38*AR$9)+(AQ38/12*5*$E38*$G38*$H38*$J38*AR$10)+(AQ38/12*6*$F38*$G38*$H38*$J38*AR$10)</f>
        <v>0</v>
      </c>
      <c r="AS38" s="31"/>
      <c r="AT38" s="32">
        <f>(AS38/12*1*$D38*$G38*$H38*$J38*AT$9)+(AS38/12*11*$E38*$G38*$H38*$J38*AT$10)</f>
        <v>0</v>
      </c>
      <c r="AU38" s="31"/>
      <c r="AV38" s="32">
        <f>(AU38/12*1*$D38*$G38*$H38*$J38*AV$9)+(AU38/12*5*$E38*$G38*$H38*$J38*AV$10)+(AU38/12*6*$F38*$G38*$H38*$J38*AV$10)</f>
        <v>0</v>
      </c>
      <c r="AW38" s="31"/>
      <c r="AX38" s="32">
        <f>(AW38/12*1*$D38*$G38*$H38*$K38*AX$9)+(AW38/12*5*$E38*$G38*$H38*$K38*AX$10)+(AW38/12*6*$F38*$G38*$H38*$K38*AX$10)</f>
        <v>0</v>
      </c>
      <c r="AY38" s="31"/>
      <c r="AZ38" s="32">
        <f>(AY38/12*1*$D38*$G38*$H38*$J38*AZ$9)+(AY38/12*5*$E38*$G38*$H38*$J38*AZ$10)+(AY38/12*6*$F38*$G38*$H38*$J38*AZ$10)</f>
        <v>0</v>
      </c>
      <c r="BA38" s="31"/>
      <c r="BB38" s="32">
        <f>(BA38/12*1*$D38*$G38*$H38*$J38*BB$9)+(BA38/12*5*$E38*$G38*$H38*$J38*BB$10)+(BA38/12*6*$F38*$G38*$H38*$J38*BB$10)</f>
        <v>0</v>
      </c>
      <c r="BC38" s="31"/>
      <c r="BD38" s="32">
        <f>(BC38/12*1*$D38*$G38*$H38*$J38*BD$9)+(BC38/12*5*$E38*$G38*$H38*$J38*BD$10)+(BC38/12*6*$F38*$G38*$H38*$J38*BD$10)</f>
        <v>0</v>
      </c>
      <c r="BE38" s="31"/>
      <c r="BF38" s="32">
        <f>(BE38/12*1*$D38*$G38*$H38*$J38*BF$9)+(BE38/12*5*$E38*$G38*$H38*$J38*BF$10)+(BE38/12*6*$F38*$G38*$H38*$J38*BF$10)</f>
        <v>0</v>
      </c>
      <c r="BG38" s="31"/>
      <c r="BH38" s="32">
        <f>(BG38/12*1*$D38*$G38*$H38*$J38*BH$9)+(BG38/12*5*$E38*$G38*$H38*$J38*BH$10)+(BG38/12*6*$F38*$G38*$H38*$J38*BH$10)</f>
        <v>0</v>
      </c>
      <c r="BI38" s="31"/>
      <c r="BJ38" s="32">
        <f>(BI38/12*1*$D38*$G38*$H38*$J38*BJ$9)+(BI38/12*5*$E38*$G38*$H38*$J38*BJ$10)+(BI38/12*6*$F38*$G38*$H38*$J38*BJ$10)</f>
        <v>0</v>
      </c>
      <c r="BK38" s="31"/>
      <c r="BL38" s="32">
        <f>(BK38/12*1*$D38*$G38*$H38*$J38*BL$9)+(BK38/12*4*$E38*$G38*$H38*$J38*BL$10)+(BK38/12*1*$E38*$G38*$H38*$J38*BL$11)+(BK38/12*6*$F38*$G38*$H38*$J38*BL$11)</f>
        <v>0</v>
      </c>
      <c r="BM38" s="31"/>
      <c r="BN38" s="32">
        <f>(BM38/12*1*$D38*$G38*$H38*$J38*BN$9)+(BM38/12*5*$E38*$G38*$H38*$J38*BN$10)+(BM38/12*6*$F38*$G38*$H38*$J38*BN$10)</f>
        <v>0</v>
      </c>
      <c r="BO38" s="31"/>
      <c r="BP38" s="32">
        <f>(BO38/12*1*$D38*$G38*$H38*$J38*BP$9)+(BO38/12*4*$E38*$G38*$H38*$J38*BP$10)+(BO38/12*1*$E38*$G38*$H38*$J38*BP$11)+(BO38/12*6*$F38*$G38*$H38*$J38*BP$11)</f>
        <v>0</v>
      </c>
      <c r="BQ38" s="31"/>
      <c r="BR38" s="32">
        <f>(BQ38/12*1*$D38*$G38*$H38*$J38*BR$9)+(BQ38/12*5*$E38*$G38*$H38*$J38*BR$10)+(BQ38/12*6*$F38*$G38*$H38*$J38*BR$10)</f>
        <v>0</v>
      </c>
      <c r="BS38" s="31"/>
      <c r="BT38" s="32">
        <f>(BS38/12*1*$D38*$G38*$H38*$J38*BT$9)+(BS38/12*4*$E38*$G38*$H38*$J38*BT$10)+(BS38/12*1*$E38*$G38*$H38*$J38*BT$11)+(BS38/12*6*$F38*$G38*$H38*$J38*BT$11)</f>
        <v>0</v>
      </c>
      <c r="BU38" s="31"/>
      <c r="BV38" s="32">
        <f>(BU38/12*1*$D38*$G38*$H38*$J38*BV$9)+(BU38/12*5*$E38*$G38*$H38*$J38*BV$10)+(BU38/12*6*$F38*$G38*$H38*$J38*BV$10)</f>
        <v>0</v>
      </c>
      <c r="BW38" s="31"/>
      <c r="BX38" s="32">
        <f>(BW38/12*1*$D38*$G38*$H38*$J38*BX$9)+(BW38/12*5*$E38*$G38*$H38*$J38*BX$10)+(BW38/12*6*$F38*$G38*$H38*$J38*BX$10)</f>
        <v>0</v>
      </c>
      <c r="BY38" s="31"/>
      <c r="BZ38" s="32">
        <f>(BY38/12*1*$D38*$G38*$H38*$J38*BZ$9)+(BY38/12*5*$E38*$G38*$H38*$J38*BZ$10)+(BY38/12*6*$F38*$G38*$H38*$J38*BZ$10)</f>
        <v>0</v>
      </c>
      <c r="CA38" s="31"/>
      <c r="CB38" s="32">
        <f>(CA38/12*1*$D38*$G38*$H38*$K38*CB$9)+(CA38/12*4*$E38*$G38*$H38*$K38*CB$10)+(CA38/12*1*$E38*$G38*$H38*$K38*CB$11)+(CA38/12*6*$F38*$G38*$H38*$K38*CB$11)</f>
        <v>0</v>
      </c>
      <c r="CC38" s="31"/>
      <c r="CD38" s="32">
        <f>(CC38/12*1*$D38*$G38*$H38*$J38*CD$9)+(CC38/12*5*$E38*$G38*$H38*$J38*CD$10)+(CC38/12*6*$F38*$G38*$H38*$J38*CD$10)</f>
        <v>0</v>
      </c>
      <c r="CE38" s="31"/>
      <c r="CF38" s="32">
        <f>(CE38/12*1*$D38*$G38*$H38*$J38*CF$9)+(CE38/12*5*$E38*$G38*$H38*$J38*CF$10)+(CE38/12*6*$F38*$G38*$H38*$J38*CF$10)</f>
        <v>0</v>
      </c>
      <c r="CG38" s="31"/>
      <c r="CH38" s="32">
        <f>(CG38/12*1*$D38*$G38*$H38*$J38*CH$9)+(CG38/12*5*$E38*$G38*$H38*$J38*CH$10)+(CG38/12*6*$F38*$G38*$H38*$J38*CH$10)</f>
        <v>0</v>
      </c>
      <c r="CI38" s="31"/>
      <c r="CJ38" s="32">
        <f>(CI38/12*1*$D38*$G38*$H38*$K38*CJ$9)+(CI38/12*4*$E38*$G38*$H38*$K38*CJ$10)+(CI38/12*1*$E38*$G38*$H38*$K38*CJ$11)+(CI38/12*6*$F38*$G38*$H38*$K38*CJ$11)</f>
        <v>0</v>
      </c>
      <c r="CK38" s="31"/>
      <c r="CL38" s="32">
        <f>(CK38/12*1*$D38*$G38*$H38*$K38*CL$9)+(CK38/12*5*$E38*$G38*$H38*$K38*CL$10)+(CK38/12*6*$F38*$G38*$H38*$K38*CL$10)</f>
        <v>0</v>
      </c>
      <c r="CM38" s="31"/>
      <c r="CN38" s="32">
        <f>(CM38/12*1*$D38*$G38*$H38*$J38*CN$9)+(CM38/12*5*$E38*$G38*$H38*$J38*CN$10)+(CM38/12*6*$F38*$G38*$H38*$J38*CN$10)</f>
        <v>0</v>
      </c>
      <c r="CO38" s="31"/>
      <c r="CP38" s="32">
        <f>(CO38/12*1*$D38*$G38*$H38*$J38*CP$9)+(CO38/12*5*$E38*$G38*$H38*$J38*CP$10)+(CO38/12*6*$F38*$G38*$H38*$J38*CP$10)</f>
        <v>0</v>
      </c>
      <c r="CQ38" s="31"/>
      <c r="CR38" s="32">
        <f>(CQ38/12*1*$D38*$G38*$H38*$J38*CR$9)+(CQ38/12*5*$E38*$G38*$H38*$J38*CR$10)+(CQ38/12*6*$F38*$G38*$H38*$J38*CR$10)</f>
        <v>0</v>
      </c>
      <c r="CS38" s="31"/>
      <c r="CT38" s="32">
        <f>(CS38/12*1*$D38*$G38*$H38*$J38*CT$9)+(CS38/12*5*$E38*$G38*$H38*$J38*CT$10)+(CS38/12*6*$F38*$G38*$H38*$J38*CT$10)</f>
        <v>0</v>
      </c>
      <c r="CU38" s="31"/>
      <c r="CV38" s="32">
        <f>(CU38/12*1*$D38*$G38*$H38*$J38*CV$9)+(CU38/12*5*$E38*$G38*$H38*$J38*CV$10)+(CU38/12*6*$F38*$G38*$H38*$J38*CV$10)</f>
        <v>0</v>
      </c>
      <c r="CW38" s="31"/>
      <c r="CX38" s="32">
        <f>(CW38/12*1*$D38*$G38*$H38*$J38*CX$9)+(CW38/12*5*$E38*$G38*$H38*$J38*CX$10)+(CW38/12*6*$F38*$G38*$H38*$J38*CX$10)</f>
        <v>0</v>
      </c>
      <c r="CY38" s="31"/>
      <c r="CZ38" s="32">
        <f>(CY38/12*1*$D38*$G38*$H38*$J38*CZ$9)+(CY38/12*5*$E38*$G38*$H38*$J38*CZ$10)+(CY38/12*6*$F38*$G38*$H38*$J38*CZ$10)</f>
        <v>0</v>
      </c>
      <c r="DA38" s="31"/>
      <c r="DB38" s="32">
        <f>(DA38/12*1*$D38*$G38*$H38*$J38*DB$9)+(DA38/12*4*$E38*$G38*$H38*$J38*DB$10)+(DA38/12*1*$E38*$G38*$H38*$J38*DB$11)+(DA38/12*6*$F38*$G38*$H38*$J38*DB$11)</f>
        <v>0</v>
      </c>
      <c r="DC38" s="31"/>
      <c r="DD38" s="32">
        <f>(DC38/12*1*$D38*$G38*$H38*$J38*DD$9)+(DC38/12*5*$E38*$G38*$H38*$J38*DD$10)+(DC38/12*6*$F38*$G38*$H38*$J38*DD$10)</f>
        <v>0</v>
      </c>
      <c r="DE38" s="31"/>
      <c r="DF38" s="32">
        <f>(DE38/12*1*$D38*$G38*$H38*$K38*DF$9)+(DE38/12*5*$E38*$G38*$H38*$K38*DF$10)+(DE38/12*6*$F38*$G38*$H38*$K38*DF$10)</f>
        <v>0</v>
      </c>
      <c r="DG38" s="31"/>
      <c r="DH38" s="32">
        <f>(DG38/12*1*$D38*$G38*$H38*$K38*DH$9)+(DG38/12*5*$E38*$G38*$H38*$K38*DH$10)+(DG38/12*6*$F38*$G38*$H38*$K38*DH$10)</f>
        <v>0</v>
      </c>
      <c r="DI38" s="31"/>
      <c r="DJ38" s="32">
        <f>(DI38/12*1*$D38*$G38*$H38*$J38*DJ$9)+(DI38/12*5*$E38*$G38*$H38*$J38*DJ$10)+(DI38/12*6*$F38*$G38*$H38*$J38*DJ$10)</f>
        <v>0</v>
      </c>
      <c r="DK38" s="31"/>
      <c r="DL38" s="32">
        <v>0</v>
      </c>
      <c r="DM38" s="31"/>
      <c r="DN38" s="32">
        <f>(DM38/12*1*$D38*$G38*$H38*$K38*DN$9)+(DM38/12*5*$E38*$G38*$H38*$K38*DN$10)+(DM38/12*6*$F38*$G38*$H38*$K38*DN$10)</f>
        <v>0</v>
      </c>
      <c r="DO38" s="31"/>
      <c r="DP38" s="32">
        <f>(DO38/12*1*$D38*$G38*$H38*$K38*DP$9)+(DO38/12*5*$E38*$G38*$H38*$K38*DP$10)+(DO38/12*6*$F38*$G38*$H38*$K38*DP$10)</f>
        <v>0</v>
      </c>
      <c r="DQ38" s="31"/>
      <c r="DR38" s="32">
        <f>(DQ38/12*1*$D38*$G38*$H38*$K38*DR$9)+(DQ38/12*5*$E38*$G38*$H38*$K38*DR$10)+(DQ38/12*6*$F38*$G38*$H38*$K38*DR$10)</f>
        <v>0</v>
      </c>
      <c r="DS38" s="31"/>
      <c r="DT38" s="32">
        <f>(DS38/12*1*$D38*$G38*$H38*$K38*DT$9)+(DS38/12*5*$E38*$G38*$H38*$K38*DT$10)+(DS38/12*6*$F38*$G38*$H38*$K38*DT$10)</f>
        <v>0</v>
      </c>
      <c r="DU38" s="35"/>
      <c r="DV38" s="32">
        <f>(DU38/12*1*$D38*$G38*$H38*$J38*DV$9)+(DU38/12*5*$E38*$G38*$H38*$J38*DV$10)+(DU38/12*6*$F38*$G38*$H38*$J38*DV$10)</f>
        <v>0</v>
      </c>
      <c r="DW38" s="31"/>
      <c r="DX38" s="32">
        <f>(DW38/12*1*$D38*$G38*$H38*$J38*DX$9)+(DW38/12*5*$E38*$G38*$H38*$J38*DX$10)+(DW38/12*6*$F38*$G38*$H38*$J38*DX$10)</f>
        <v>0</v>
      </c>
      <c r="DY38" s="31"/>
      <c r="DZ38" s="32">
        <f>(DY38/12*1*$D38*$G38*$H38*$K38*DZ$9)+(DY38/12*5*$E38*$G38*$H38*$K38*DZ$10)+(DY38/12*6*$F38*$G38*$H38*$K38*DZ$10)</f>
        <v>0</v>
      </c>
      <c r="EA38" s="31"/>
      <c r="EB38" s="32">
        <f>(EA38/12*1*$D38*$G38*$H38*$K38*EB$9)+(EA38/12*5*$E38*$G38*$H38*$K38*EB$10)+(EA38/12*6*$F38*$G38*$H38*$K38*EB$10)</f>
        <v>0</v>
      </c>
      <c r="EC38" s="31"/>
      <c r="ED38" s="32">
        <f>(EC38/12*1*$D38*$G38*$H38*$K38*ED$9)+(EC38/12*5*$E38*$G38*$H38*$K38*ED$10)+(EC38/12*6*$F38*$G38*$H38*$K38*ED$10)</f>
        <v>0</v>
      </c>
      <c r="EE38" s="31"/>
      <c r="EF38" s="32">
        <f>(EE38/12*1*$D38*$G38*$H38*$L38*EF$9)+(EE38/12*5*$E38*$G38*$H38*$L38*EF$10)+(EE38/12*6*$F38*$G38*$H38*$L38*EF$10)</f>
        <v>0</v>
      </c>
      <c r="EG38" s="31"/>
      <c r="EH38" s="32">
        <f>(EG38/12*1*$D38*$G38*$H38*$M38*EH$9)+(EG38/12*5*$E38*$G38*$H38*$N38*EH$10)+(EG38/12*6*$F38*$G38*$H38*$N38*EH$10)</f>
        <v>0</v>
      </c>
      <c r="EI38" s="36">
        <f>SUM(S38,Y38,U38,O38,Q38,BW38,CS38,DI38,DW38,BY38,DU38,BI38,AY38,AQ38,AS38,AU38,BK38,CQ38,W38,EC38,DG38,CA38,EA38,CI38,DK38,DM38,DQ38,DO38,AE38,AG38,AI38,AK38,AA38,AM38,AO38,CK38,EE38,EG38,AW38,DY38,BO38,BA38,BC38,CU38,CW38,CY38,DA38,DC38,BQ38,BE38,BS38,BG38,BU38,CM38,CG38,CO38,AC38,CC38,DE38,,BM38,DS38,CE38)</f>
        <v>74</v>
      </c>
      <c r="EJ38" s="36">
        <f>SUM(T38,Z38,V38,P38,R38,BX38,CT38,DJ38,DX38,BZ38,DV38,BJ38,AZ38,AR38,AT38,AV38,BL38,CR38,X38,ED38,DH38,CB38,EB38,CJ38,DL38,DN38,DR38,DP38,AF38,AH38,AJ38,AL38,AB38,AN38,AP38,CL38,EF38,EH38,AX38,DZ38,BP38,BB38,BD38,CV38,CX38,CZ38,DB38,DD38,BR38,BF38,BT38,BH38,BV38,CN38,CH38,CP38,AD38,CD38,DF38,,BN38,DT38,CF38)</f>
        <v>1811171.0877866666</v>
      </c>
      <c r="EL38" s="45"/>
    </row>
    <row r="39" spans="1:142" s="59" customFormat="1" x14ac:dyDescent="0.25">
      <c r="A39" s="88">
        <v>11</v>
      </c>
      <c r="B39" s="68"/>
      <c r="C39" s="69" t="s">
        <v>185</v>
      </c>
      <c r="D39" s="76">
        <f t="shared" si="67"/>
        <v>10127</v>
      </c>
      <c r="E39" s="76">
        <v>10127</v>
      </c>
      <c r="F39" s="76">
        <v>9620</v>
      </c>
      <c r="G39" s="92"/>
      <c r="H39" s="90"/>
      <c r="I39" s="91"/>
      <c r="J39" s="85"/>
      <c r="K39" s="85"/>
      <c r="L39" s="85"/>
      <c r="M39" s="85"/>
      <c r="N39" s="81">
        <v>2.57</v>
      </c>
      <c r="O39" s="83">
        <f>SUM(O40:O41)</f>
        <v>0</v>
      </c>
      <c r="P39" s="83">
        <f t="shared" ref="P39:CA39" si="204">SUM(P40:P41)</f>
        <v>0</v>
      </c>
      <c r="Q39" s="83">
        <f t="shared" si="204"/>
        <v>0</v>
      </c>
      <c r="R39" s="83">
        <f t="shared" si="204"/>
        <v>0</v>
      </c>
      <c r="S39" s="83">
        <f t="shared" si="204"/>
        <v>0</v>
      </c>
      <c r="T39" s="83">
        <f t="shared" si="204"/>
        <v>0</v>
      </c>
      <c r="U39" s="83">
        <f t="shared" si="204"/>
        <v>0</v>
      </c>
      <c r="V39" s="83">
        <f t="shared" si="204"/>
        <v>0</v>
      </c>
      <c r="W39" s="83">
        <f t="shared" si="204"/>
        <v>0</v>
      </c>
      <c r="X39" s="83">
        <f t="shared" si="204"/>
        <v>0</v>
      </c>
      <c r="Y39" s="83">
        <f t="shared" si="204"/>
        <v>0</v>
      </c>
      <c r="Z39" s="83">
        <f t="shared" si="204"/>
        <v>0</v>
      </c>
      <c r="AA39" s="83">
        <f t="shared" si="204"/>
        <v>14</v>
      </c>
      <c r="AB39" s="83">
        <f t="shared" si="204"/>
        <v>323339.74764000002</v>
      </c>
      <c r="AC39" s="83">
        <f t="shared" si="204"/>
        <v>0</v>
      </c>
      <c r="AD39" s="83">
        <f t="shared" si="204"/>
        <v>0</v>
      </c>
      <c r="AE39" s="83">
        <f t="shared" si="204"/>
        <v>0</v>
      </c>
      <c r="AF39" s="83">
        <f t="shared" si="204"/>
        <v>0</v>
      </c>
      <c r="AG39" s="83">
        <f t="shared" si="204"/>
        <v>0</v>
      </c>
      <c r="AH39" s="83">
        <f t="shared" si="204"/>
        <v>0</v>
      </c>
      <c r="AI39" s="83">
        <f t="shared" si="204"/>
        <v>0</v>
      </c>
      <c r="AJ39" s="83">
        <f t="shared" si="204"/>
        <v>0</v>
      </c>
      <c r="AK39" s="83">
        <f t="shared" si="204"/>
        <v>0</v>
      </c>
      <c r="AL39" s="83">
        <f t="shared" si="204"/>
        <v>0</v>
      </c>
      <c r="AM39" s="83">
        <f t="shared" si="204"/>
        <v>0</v>
      </c>
      <c r="AN39" s="83">
        <f t="shared" si="204"/>
        <v>0</v>
      </c>
      <c r="AO39" s="83">
        <v>0</v>
      </c>
      <c r="AP39" s="83">
        <f t="shared" si="204"/>
        <v>0</v>
      </c>
      <c r="AQ39" s="83">
        <f t="shared" si="204"/>
        <v>0</v>
      </c>
      <c r="AR39" s="83">
        <f t="shared" si="204"/>
        <v>0</v>
      </c>
      <c r="AS39" s="83">
        <f t="shared" si="204"/>
        <v>0</v>
      </c>
      <c r="AT39" s="83">
        <f t="shared" si="204"/>
        <v>0</v>
      </c>
      <c r="AU39" s="83">
        <f t="shared" si="204"/>
        <v>0</v>
      </c>
      <c r="AV39" s="83">
        <f t="shared" si="204"/>
        <v>0</v>
      </c>
      <c r="AW39" s="83">
        <f t="shared" si="204"/>
        <v>0</v>
      </c>
      <c r="AX39" s="83">
        <f t="shared" si="204"/>
        <v>0</v>
      </c>
      <c r="AY39" s="83">
        <f t="shared" si="204"/>
        <v>0</v>
      </c>
      <c r="AZ39" s="83">
        <f t="shared" si="204"/>
        <v>0</v>
      </c>
      <c r="BA39" s="83">
        <f t="shared" si="204"/>
        <v>0</v>
      </c>
      <c r="BB39" s="83">
        <f t="shared" si="204"/>
        <v>0</v>
      </c>
      <c r="BC39" s="83">
        <f t="shared" si="204"/>
        <v>15</v>
      </c>
      <c r="BD39" s="83">
        <f t="shared" si="204"/>
        <v>252434.6825</v>
      </c>
      <c r="BE39" s="83">
        <f t="shared" si="204"/>
        <v>0</v>
      </c>
      <c r="BF39" s="83">
        <f t="shared" si="204"/>
        <v>0</v>
      </c>
      <c r="BG39" s="83">
        <f t="shared" si="204"/>
        <v>0</v>
      </c>
      <c r="BH39" s="83">
        <f t="shared" si="204"/>
        <v>0</v>
      </c>
      <c r="BI39" s="83">
        <f t="shared" si="204"/>
        <v>0</v>
      </c>
      <c r="BJ39" s="83">
        <f t="shared" si="204"/>
        <v>0</v>
      </c>
      <c r="BK39" s="83">
        <f t="shared" si="204"/>
        <v>0</v>
      </c>
      <c r="BL39" s="83">
        <f t="shared" si="204"/>
        <v>0</v>
      </c>
      <c r="BM39" s="83">
        <f t="shared" si="204"/>
        <v>0</v>
      </c>
      <c r="BN39" s="83">
        <f t="shared" si="204"/>
        <v>0</v>
      </c>
      <c r="BO39" s="83">
        <f t="shared" si="204"/>
        <v>0</v>
      </c>
      <c r="BP39" s="83">
        <f t="shared" si="204"/>
        <v>0</v>
      </c>
      <c r="BQ39" s="83">
        <f t="shared" si="204"/>
        <v>0</v>
      </c>
      <c r="BR39" s="83">
        <f t="shared" si="204"/>
        <v>0</v>
      </c>
      <c r="BS39" s="83">
        <f t="shared" si="204"/>
        <v>0</v>
      </c>
      <c r="BT39" s="83">
        <f t="shared" si="204"/>
        <v>0</v>
      </c>
      <c r="BU39" s="83">
        <v>0</v>
      </c>
      <c r="BV39" s="83">
        <f t="shared" si="204"/>
        <v>0</v>
      </c>
      <c r="BW39" s="83">
        <f t="shared" si="204"/>
        <v>0</v>
      </c>
      <c r="BX39" s="83">
        <f t="shared" si="204"/>
        <v>0</v>
      </c>
      <c r="BY39" s="83">
        <f t="shared" si="204"/>
        <v>0</v>
      </c>
      <c r="BZ39" s="83">
        <f t="shared" si="204"/>
        <v>0</v>
      </c>
      <c r="CA39" s="83">
        <f t="shared" si="204"/>
        <v>0</v>
      </c>
      <c r="CB39" s="83">
        <f t="shared" ref="CB39:EJ39" si="205">SUM(CB40:CB41)</f>
        <v>0</v>
      </c>
      <c r="CC39" s="83">
        <f t="shared" si="205"/>
        <v>0</v>
      </c>
      <c r="CD39" s="83">
        <f t="shared" si="205"/>
        <v>0</v>
      </c>
      <c r="CE39" s="83">
        <f t="shared" si="205"/>
        <v>0</v>
      </c>
      <c r="CF39" s="83">
        <f t="shared" si="205"/>
        <v>0</v>
      </c>
      <c r="CG39" s="83">
        <f t="shared" si="205"/>
        <v>0</v>
      </c>
      <c r="CH39" s="83">
        <f t="shared" si="205"/>
        <v>0</v>
      </c>
      <c r="CI39" s="83">
        <f t="shared" si="205"/>
        <v>0</v>
      </c>
      <c r="CJ39" s="83">
        <f t="shared" si="205"/>
        <v>0</v>
      </c>
      <c r="CK39" s="83">
        <f t="shared" si="205"/>
        <v>0</v>
      </c>
      <c r="CL39" s="83">
        <f t="shared" si="205"/>
        <v>0</v>
      </c>
      <c r="CM39" s="83">
        <f t="shared" si="205"/>
        <v>0</v>
      </c>
      <c r="CN39" s="83">
        <f t="shared" si="205"/>
        <v>0</v>
      </c>
      <c r="CO39" s="83">
        <f t="shared" si="205"/>
        <v>0</v>
      </c>
      <c r="CP39" s="83">
        <f t="shared" si="205"/>
        <v>0</v>
      </c>
      <c r="CQ39" s="83">
        <f t="shared" si="205"/>
        <v>122</v>
      </c>
      <c r="CR39" s="83">
        <f t="shared" si="205"/>
        <v>2401314.1880000001</v>
      </c>
      <c r="CS39" s="83">
        <f t="shared" si="205"/>
        <v>0</v>
      </c>
      <c r="CT39" s="83">
        <f t="shared" si="205"/>
        <v>0</v>
      </c>
      <c r="CU39" s="83">
        <f t="shared" si="205"/>
        <v>0</v>
      </c>
      <c r="CV39" s="83">
        <f t="shared" si="205"/>
        <v>0</v>
      </c>
      <c r="CW39" s="83">
        <f t="shared" si="205"/>
        <v>0</v>
      </c>
      <c r="CX39" s="83">
        <f t="shared" si="205"/>
        <v>0</v>
      </c>
      <c r="CY39" s="83">
        <f t="shared" si="205"/>
        <v>0</v>
      </c>
      <c r="CZ39" s="83">
        <f t="shared" si="205"/>
        <v>0</v>
      </c>
      <c r="DA39" s="83">
        <f t="shared" si="205"/>
        <v>0</v>
      </c>
      <c r="DB39" s="83">
        <f t="shared" si="205"/>
        <v>0</v>
      </c>
      <c r="DC39" s="83">
        <f t="shared" si="205"/>
        <v>0</v>
      </c>
      <c r="DD39" s="83">
        <f t="shared" si="205"/>
        <v>0</v>
      </c>
      <c r="DE39" s="83">
        <f t="shared" si="205"/>
        <v>0</v>
      </c>
      <c r="DF39" s="83">
        <f t="shared" si="205"/>
        <v>0</v>
      </c>
      <c r="DG39" s="83">
        <f t="shared" si="205"/>
        <v>0</v>
      </c>
      <c r="DH39" s="83">
        <f t="shared" si="205"/>
        <v>0</v>
      </c>
      <c r="DI39" s="83">
        <v>0</v>
      </c>
      <c r="DJ39" s="83">
        <f t="shared" si="205"/>
        <v>0</v>
      </c>
      <c r="DK39" s="83">
        <f t="shared" si="205"/>
        <v>0</v>
      </c>
      <c r="DL39" s="83">
        <f t="shared" si="205"/>
        <v>0</v>
      </c>
      <c r="DM39" s="83">
        <f t="shared" si="205"/>
        <v>0</v>
      </c>
      <c r="DN39" s="83">
        <f t="shared" si="205"/>
        <v>0</v>
      </c>
      <c r="DO39" s="83">
        <f t="shared" si="205"/>
        <v>0</v>
      </c>
      <c r="DP39" s="83">
        <f t="shared" si="205"/>
        <v>0</v>
      </c>
      <c r="DQ39" s="83">
        <f t="shared" si="205"/>
        <v>1</v>
      </c>
      <c r="DR39" s="83">
        <f t="shared" si="205"/>
        <v>24622.052000000003</v>
      </c>
      <c r="DS39" s="83">
        <f t="shared" si="205"/>
        <v>0</v>
      </c>
      <c r="DT39" s="83">
        <f t="shared" si="205"/>
        <v>0</v>
      </c>
      <c r="DU39" s="83">
        <f t="shared" si="205"/>
        <v>0</v>
      </c>
      <c r="DV39" s="83">
        <f t="shared" si="205"/>
        <v>0</v>
      </c>
      <c r="DW39" s="83">
        <f t="shared" si="205"/>
        <v>0</v>
      </c>
      <c r="DX39" s="83">
        <f t="shared" si="205"/>
        <v>0</v>
      </c>
      <c r="DY39" s="83">
        <f t="shared" si="205"/>
        <v>0</v>
      </c>
      <c r="DZ39" s="83">
        <f t="shared" si="205"/>
        <v>0</v>
      </c>
      <c r="EA39" s="83">
        <v>0</v>
      </c>
      <c r="EB39" s="83">
        <f t="shared" ref="EB39" si="206">SUM(EB40:EB41)</f>
        <v>0</v>
      </c>
      <c r="EC39" s="83">
        <v>0</v>
      </c>
      <c r="ED39" s="83">
        <f t="shared" ref="ED39" si="207">SUM(ED40:ED41)</f>
        <v>0</v>
      </c>
      <c r="EE39" s="83">
        <f t="shared" si="205"/>
        <v>0</v>
      </c>
      <c r="EF39" s="83">
        <f t="shared" si="205"/>
        <v>0</v>
      </c>
      <c r="EG39" s="83">
        <f t="shared" si="205"/>
        <v>0</v>
      </c>
      <c r="EH39" s="83">
        <f t="shared" si="205"/>
        <v>0</v>
      </c>
      <c r="EI39" s="83">
        <f t="shared" si="205"/>
        <v>152</v>
      </c>
      <c r="EJ39" s="83">
        <f t="shared" si="205"/>
        <v>3001710.6701400001</v>
      </c>
      <c r="EL39" s="45"/>
    </row>
    <row r="40" spans="1:142" x14ac:dyDescent="0.25">
      <c r="B40" s="11">
        <v>19</v>
      </c>
      <c r="C40" s="25" t="s">
        <v>186</v>
      </c>
      <c r="D40" s="26">
        <f t="shared" si="67"/>
        <v>10127</v>
      </c>
      <c r="E40" s="26">
        <v>10127</v>
      </c>
      <c r="F40" s="26">
        <v>9620</v>
      </c>
      <c r="G40" s="27">
        <v>1.49</v>
      </c>
      <c r="H40" s="38">
        <v>1</v>
      </c>
      <c r="I40" s="39"/>
      <c r="J40" s="26">
        <v>1.4</v>
      </c>
      <c r="K40" s="26">
        <v>1.68</v>
      </c>
      <c r="L40" s="26">
        <v>2.23</v>
      </c>
      <c r="M40" s="26">
        <v>2.39</v>
      </c>
      <c r="N40" s="30">
        <v>2.57</v>
      </c>
      <c r="O40" s="31">
        <v>0</v>
      </c>
      <c r="P40" s="32">
        <f t="shared" ref="P40:P41" si="208">(O40/12*1*$D40*$G40*$H40*$J40*P$9)+(O40/12*5*$E40*$G40*$H40*$J40*P$10)+(O40/12*6*$F40*$G40*$H40*$J40*P$10)</f>
        <v>0</v>
      </c>
      <c r="Q40" s="31"/>
      <c r="R40" s="32">
        <f t="shared" ref="R40:R41" si="209">(Q40/12*1*$D40*$G40*$H40*$J40*R$9)+(Q40/12*5*$E40*$G40*$H40*$J40*R$10)+(Q40/12*6*$F40*$G40*$H40*$J40*R$10)</f>
        <v>0</v>
      </c>
      <c r="S40" s="33"/>
      <c r="T40" s="32">
        <f t="shared" ref="T40:T41" si="210">(S40/12*1*$D40*$G40*$H40*$J40*T$9)+(S40/12*5*$E40*$G40*$H40*$J40*T$10)+(S40/12*6*$F40*$G40*$H40*$J40*T$10)</f>
        <v>0</v>
      </c>
      <c r="U40" s="31">
        <v>0</v>
      </c>
      <c r="V40" s="32">
        <f t="shared" ref="V40:V41" si="211">(U40/12*1*$D40*$G40*$H40*$J40*V$9)+(U40/12*5*$E40*$G40*$H40*$J40*V$10)+(U40/12*6*$F40*$G40*$H40*$J40*V$10)</f>
        <v>0</v>
      </c>
      <c r="W40" s="31">
        <v>0</v>
      </c>
      <c r="X40" s="32">
        <f t="shared" ref="X40:X41" si="212">(W40/12*1*$D40*$G40*$H40*$J40*X$9)+(W40/12*5*$E40*$G40*$H40*$J40*X$10)+(W40/12*6*$F40*$G40*$H40*$J40*X$10)</f>
        <v>0</v>
      </c>
      <c r="Y40" s="31">
        <v>0</v>
      </c>
      <c r="Z40" s="32">
        <f t="shared" ref="Z40:Z41" si="213">(Y40/12*1*$D40*$G40*$H40*$J40*Z$9)+(Y40/12*5*$E40*$G40*$H40*$J40*Z$10)+(Y40/12*6*$F40*$G40*$H40*$J40*Z$10)</f>
        <v>0</v>
      </c>
      <c r="AA40" s="31">
        <f>4-2</f>
        <v>2</v>
      </c>
      <c r="AB40" s="32">
        <f t="shared" ref="AB40:AB41" si="214">(AA40/12*1*$D40*$G40*$H40*$K40*AB$9)+(AA40/12*5*$E40*$G40*$H40*$K40*AB$10)+(AA40/12*6*$F40*$G40*$H40*$K40*AB$10)</f>
        <v>49924.997303999997</v>
      </c>
      <c r="AC40" s="31"/>
      <c r="AD40" s="32">
        <f t="shared" ref="AD40:AD41" si="215">(AC40/12*1*$D40*$G40*$H40*$J40*AD$9)+(AC40/12*5*$E40*$G40*$H40*$J40*AD$10)+(AC40/12*6*$F40*$G40*$H40*$J40*AD$10)</f>
        <v>0</v>
      </c>
      <c r="AE40" s="31">
        <v>0</v>
      </c>
      <c r="AF40" s="32">
        <f t="shared" ref="AF40:AF41" si="216">(AE40/12*1*$D40*$G40*$H40*$K40*AF$9)+(AE40/12*5*$E40*$G40*$H40*$K40*AF$10)+(AE40/12*6*$F40*$G40*$H40*$K40*AF$10)</f>
        <v>0</v>
      </c>
      <c r="AG40" s="31">
        <v>0</v>
      </c>
      <c r="AH40" s="32">
        <f t="shared" ref="AH40:AH41" si="217">(AG40/12*1*$D40*$G40*$H40*$K40*AH$9)+(AG40/12*5*$E40*$G40*$H40*$K40*AH$10)+(AG40/12*6*$F40*$G40*$H40*$K40*AH$10)</f>
        <v>0</v>
      </c>
      <c r="AI40" s="31">
        <v>0</v>
      </c>
      <c r="AJ40" s="32">
        <f t="shared" ref="AJ40:AJ41" si="218">(AI40/12*1*$D40*$G40*$H40*$K40*AJ$9)+(AI40/12*5*$E40*$G40*$H40*$K40*AJ$10)+(AI40/12*6*$F40*$G40*$H40*$K40*AJ$10)</f>
        <v>0</v>
      </c>
      <c r="AK40" s="31">
        <v>0</v>
      </c>
      <c r="AL40" s="32">
        <f t="shared" ref="AL40:AL41" si="219">(AK40/12*1*$D40*$G40*$H40*$K40*AL$9)+(AK40/12*5*$E40*$G40*$H40*$K40*AL$10)+(AK40/12*6*$F40*$G40*$H40*$K40*AL$10)</f>
        <v>0</v>
      </c>
      <c r="AM40" s="34"/>
      <c r="AN40" s="32">
        <f t="shared" ref="AN40:AN41" si="220">(AM40/12*1*$D40*$G40*$H40*$K40*AN$9)+(AM40/12*5*$E40*$G40*$H40*$K40*AN$10)+(AM40/12*6*$F40*$G40*$H40*$K40*AN$10)</f>
        <v>0</v>
      </c>
      <c r="AO40" s="31">
        <v>0</v>
      </c>
      <c r="AP40" s="32">
        <f t="shared" ref="AP40:AP41" si="221">(AO40/12*1*$D40*$G40*$H40*$K40*AP$9)+(AO40/12*5*$E40*$G40*$H40*$K40*AP$10)+(AO40/12*6*$F40*$G40*$H40*$K40*AP$10)</f>
        <v>0</v>
      </c>
      <c r="AQ40" s="31">
        <v>0</v>
      </c>
      <c r="AR40" s="32">
        <f t="shared" ref="AR40:AR41" si="222">(AQ40/12*1*$D40*$G40*$H40*$J40*AR$9)+(AQ40/12*5*$E40*$G40*$H40*$J40*AR$10)+(AQ40/12*6*$F40*$G40*$H40*$J40*AR$10)</f>
        <v>0</v>
      </c>
      <c r="AS40" s="31"/>
      <c r="AT40" s="32">
        <f t="shared" ref="AT40:AT41" si="223">(AS40/12*1*$D40*$G40*$H40*$J40*AT$9)+(AS40/12*11*$E40*$G40*$H40*$J40*AT$10)</f>
        <v>0</v>
      </c>
      <c r="AU40" s="31"/>
      <c r="AV40" s="32">
        <f t="shared" ref="AV40:AV41" si="224">(AU40/12*1*$D40*$G40*$H40*$J40*AV$9)+(AU40/12*5*$E40*$G40*$H40*$J40*AV$10)+(AU40/12*6*$F40*$G40*$H40*$J40*AV$10)</f>
        <v>0</v>
      </c>
      <c r="AW40" s="31"/>
      <c r="AX40" s="32">
        <f t="shared" ref="AX40:AX41" si="225">(AW40/12*1*$D40*$G40*$H40*$K40*AX$9)+(AW40/12*5*$E40*$G40*$H40*$K40*AX$10)+(AW40/12*6*$F40*$G40*$H40*$K40*AX$10)</f>
        <v>0</v>
      </c>
      <c r="AY40" s="31"/>
      <c r="AZ40" s="32">
        <f t="shared" ref="AZ40:AZ41" si="226">(AY40/12*1*$D40*$G40*$H40*$J40*AZ$9)+(AY40/12*5*$E40*$G40*$H40*$J40*AZ$10)+(AY40/12*6*$F40*$G40*$H40*$J40*AZ$10)</f>
        <v>0</v>
      </c>
      <c r="BA40" s="31"/>
      <c r="BB40" s="32">
        <f t="shared" ref="BB40:BB41" si="227">(BA40/12*1*$D40*$G40*$H40*$J40*BB$9)+(BA40/12*5*$E40*$G40*$H40*$J40*BB$10)+(BA40/12*6*$F40*$G40*$H40*$J40*BB$10)</f>
        <v>0</v>
      </c>
      <c r="BC40" s="31">
        <v>15</v>
      </c>
      <c r="BD40" s="32">
        <f t="shared" ref="BD40:BD41" si="228">(BC40/12*1*$D40*$G40*$H40*$J40*BD$9)+(BC40/12*5*$E40*$G40*$H40*$J40*BD$10)+(BC40/12*6*$F40*$G40*$H40*$J40*BD$10)</f>
        <v>252434.6825</v>
      </c>
      <c r="BE40" s="31"/>
      <c r="BF40" s="32">
        <f t="shared" ref="BF40:BF41" si="229">(BE40/12*1*$D40*$G40*$H40*$J40*BF$9)+(BE40/12*5*$E40*$G40*$H40*$J40*BF$10)+(BE40/12*6*$F40*$G40*$H40*$J40*BF$10)</f>
        <v>0</v>
      </c>
      <c r="BG40" s="31"/>
      <c r="BH40" s="32">
        <f t="shared" ref="BH40:BH41" si="230">(BG40/12*1*$D40*$G40*$H40*$J40*BH$9)+(BG40/12*5*$E40*$G40*$H40*$J40*BH$10)+(BG40/12*6*$F40*$G40*$H40*$J40*BH$10)</f>
        <v>0</v>
      </c>
      <c r="BI40" s="31">
        <v>0</v>
      </c>
      <c r="BJ40" s="32">
        <f t="shared" ref="BJ40:BJ41" si="231">(BI40/12*1*$D40*$G40*$H40*$J40*BJ$9)+(BI40/12*5*$E40*$G40*$H40*$J40*BJ$10)+(BI40/12*6*$F40*$G40*$H40*$J40*BJ$10)</f>
        <v>0</v>
      </c>
      <c r="BK40" s="31"/>
      <c r="BL40" s="32">
        <f t="shared" ref="BL40:BL41" si="232">(BK40/12*1*$D40*$G40*$H40*$J40*BL$9)+(BK40/12*4*$E40*$G40*$H40*$J40*BL$10)+(BK40/12*1*$E40*$G40*$H40*$J40*BL$11)+(BK40/12*6*$F40*$G40*$H40*$J40*BL$11)</f>
        <v>0</v>
      </c>
      <c r="BM40" s="31"/>
      <c r="BN40" s="32">
        <f t="shared" ref="BN40:BN41" si="233">(BM40/12*1*$D40*$G40*$H40*$J40*BN$9)+(BM40/12*5*$E40*$G40*$H40*$J40*BN$10)+(BM40/12*6*$F40*$G40*$H40*$J40*BN$10)</f>
        <v>0</v>
      </c>
      <c r="BO40" s="31"/>
      <c r="BP40" s="32">
        <f t="shared" ref="BP40:BP41" si="234">(BO40/12*1*$D40*$G40*$H40*$J40*BP$9)+(BO40/12*4*$E40*$G40*$H40*$J40*BP$10)+(BO40/12*1*$E40*$G40*$H40*$J40*BP$11)+(BO40/12*6*$F40*$G40*$H40*$J40*BP$11)</f>
        <v>0</v>
      </c>
      <c r="BQ40" s="31"/>
      <c r="BR40" s="32">
        <f t="shared" ref="BR40:BR41" si="235">(BQ40/12*1*$D40*$G40*$H40*$J40*BR$9)+(BQ40/12*5*$E40*$G40*$H40*$J40*BR$10)+(BQ40/12*6*$F40*$G40*$H40*$J40*BR$10)</f>
        <v>0</v>
      </c>
      <c r="BS40" s="31"/>
      <c r="BT40" s="32">
        <f t="shared" ref="BT40:BT41" si="236">(BS40/12*1*$D40*$G40*$H40*$J40*BT$9)+(BS40/12*4*$E40*$G40*$H40*$J40*BT$10)+(BS40/12*1*$E40*$G40*$H40*$J40*BT$11)+(BS40/12*6*$F40*$G40*$H40*$J40*BT$11)</f>
        <v>0</v>
      </c>
      <c r="BU40" s="31"/>
      <c r="BV40" s="32">
        <f t="shared" ref="BV40:BV41" si="237">(BU40/12*1*$D40*$G40*$H40*$J40*BV$9)+(BU40/12*5*$E40*$G40*$H40*$J40*BV$10)+(BU40/12*6*$F40*$G40*$H40*$J40*BV$10)</f>
        <v>0</v>
      </c>
      <c r="BW40" s="31">
        <v>0</v>
      </c>
      <c r="BX40" s="32">
        <f t="shared" ref="BX40:BX41" si="238">(BW40/12*1*$D40*$G40*$H40*$J40*BX$9)+(BW40/12*5*$E40*$G40*$H40*$J40*BX$10)+(BW40/12*6*$F40*$G40*$H40*$J40*BX$10)</f>
        <v>0</v>
      </c>
      <c r="BY40" s="31">
        <v>0</v>
      </c>
      <c r="BZ40" s="32">
        <f t="shared" ref="BZ40:BZ41" si="239">(BY40/12*1*$D40*$G40*$H40*$J40*BZ$9)+(BY40/12*5*$E40*$G40*$H40*$J40*BZ$10)+(BY40/12*6*$F40*$G40*$H40*$J40*BZ$10)</f>
        <v>0</v>
      </c>
      <c r="CA40" s="31">
        <v>0</v>
      </c>
      <c r="CB40" s="32">
        <f t="shared" ref="CB40:CB41" si="240">(CA40/12*1*$D40*$G40*$H40*$K40*CB$9)+(CA40/12*4*$E40*$G40*$H40*$K40*CB$10)+(CA40/12*1*$E40*$G40*$H40*$K40*CB$11)+(CA40/12*6*$F40*$G40*$H40*$K40*CB$11)</f>
        <v>0</v>
      </c>
      <c r="CC40" s="31"/>
      <c r="CD40" s="32">
        <f t="shared" ref="CD40:CD41" si="241">(CC40/12*1*$D40*$G40*$H40*$J40*CD$9)+(CC40/12*5*$E40*$G40*$H40*$J40*CD$10)+(CC40/12*6*$F40*$G40*$H40*$J40*CD$10)</f>
        <v>0</v>
      </c>
      <c r="CE40" s="31"/>
      <c r="CF40" s="32">
        <f t="shared" ref="CF40:CF41" si="242">(CE40/12*1*$D40*$G40*$H40*$J40*CF$9)+(CE40/12*5*$E40*$G40*$H40*$J40*CF$10)+(CE40/12*6*$F40*$G40*$H40*$J40*CF$10)</f>
        <v>0</v>
      </c>
      <c r="CG40" s="31"/>
      <c r="CH40" s="32">
        <f t="shared" ref="CH40:CH41" si="243">(CG40/12*1*$D40*$G40*$H40*$J40*CH$9)+(CG40/12*5*$E40*$G40*$H40*$J40*CH$10)+(CG40/12*6*$F40*$G40*$H40*$J40*CH$10)</f>
        <v>0</v>
      </c>
      <c r="CI40" s="31">
        <v>0</v>
      </c>
      <c r="CJ40" s="32">
        <f t="shared" ref="CJ40:CJ41" si="244">(CI40/12*1*$D40*$G40*$H40*$K40*CJ$9)+(CI40/12*4*$E40*$G40*$H40*$K40*CJ$10)+(CI40/12*1*$E40*$G40*$H40*$K40*CJ$11)+(CI40/12*6*$F40*$G40*$H40*$K40*CJ$11)</f>
        <v>0</v>
      </c>
      <c r="CK40" s="31"/>
      <c r="CL40" s="32">
        <f t="shared" ref="CL40:CL41" si="245">(CK40/12*1*$D40*$G40*$H40*$K40*CL$9)+(CK40/12*5*$E40*$G40*$H40*$K40*CL$10)+(CK40/12*6*$F40*$G40*$H40*$K40*CL$10)</f>
        <v>0</v>
      </c>
      <c r="CM40" s="31"/>
      <c r="CN40" s="32">
        <f t="shared" ref="CN40:CN41" si="246">(CM40/12*1*$D40*$G40*$H40*$J40*CN$9)+(CM40/12*5*$E40*$G40*$H40*$J40*CN$10)+(CM40/12*6*$F40*$G40*$H40*$J40*CN$10)</f>
        <v>0</v>
      </c>
      <c r="CO40" s="31"/>
      <c r="CP40" s="32">
        <f t="shared" ref="CP40:CP41" si="247">(CO40/12*1*$D40*$G40*$H40*$J40*CP$9)+(CO40/12*5*$E40*$G40*$H40*$J40*CP$10)+(CO40/12*6*$F40*$G40*$H40*$J40*CP$10)</f>
        <v>0</v>
      </c>
      <c r="CQ40" s="31">
        <v>60</v>
      </c>
      <c r="CR40" s="32">
        <f t="shared" ref="CR40:CR41" si="248">(CQ40/12*1*$D40*$G40*$H40*$J40*CR$9)+(CQ40/12*5*$E40*$G40*$H40*$J40*CR$10)+(CQ40/12*6*$F40*$G40*$H40*$J40*CR$10)</f>
        <v>1235767.2599999998</v>
      </c>
      <c r="CS40" s="31">
        <v>0</v>
      </c>
      <c r="CT40" s="32">
        <f>(CS40/12*1*$D40*$G40*$H40*$J40*CT$9)+(CS40/12*5*$E40*$G40*$H40*$J40*CT$10)+(CS40/12*6*$F40*$G40*$H40*$J40*CT$10)</f>
        <v>0</v>
      </c>
      <c r="CU40" s="31"/>
      <c r="CV40" s="32">
        <f>(CU40/12*1*$D40*$G40*$H40*$J40*CV$9)+(CU40/12*5*$E40*$G40*$H40*$J40*CV$10)+(CU40/12*6*$F40*$G40*$H40*$J40*CV$10)</f>
        <v>0</v>
      </c>
      <c r="CW40" s="31"/>
      <c r="CX40" s="32">
        <f t="shared" ref="CX40:CX41" si="249">(CW40/12*1*$D40*$G40*$H40*$J40*CX$9)+(CW40/12*5*$E40*$G40*$H40*$J40*CX$10)+(CW40/12*6*$F40*$G40*$H40*$J40*CX$10)</f>
        <v>0</v>
      </c>
      <c r="CY40" s="31"/>
      <c r="CZ40" s="32">
        <f t="shared" ref="CZ40:CZ41" si="250">(CY40/12*1*$D40*$G40*$H40*$J40*CZ$9)+(CY40/12*5*$E40*$G40*$H40*$J40*CZ$10)+(CY40/12*6*$F40*$G40*$H40*$J40*CZ$10)</f>
        <v>0</v>
      </c>
      <c r="DA40" s="31"/>
      <c r="DB40" s="32">
        <f t="shared" ref="DB40:DB41" si="251">(DA40/12*1*$D40*$G40*$H40*$J40*DB$9)+(DA40/12*4*$E40*$G40*$H40*$J40*DB$10)+(DA40/12*1*$E40*$G40*$H40*$J40*DB$11)+(DA40/12*6*$F40*$G40*$H40*$J40*DB$11)</f>
        <v>0</v>
      </c>
      <c r="DC40" s="31"/>
      <c r="DD40" s="32">
        <f t="shared" ref="DD40:DD41" si="252">(DC40/12*1*$D40*$G40*$H40*$J40*DD$9)+(DC40/12*5*$E40*$G40*$H40*$J40*DD$10)+(DC40/12*6*$F40*$G40*$H40*$J40*DD$10)</f>
        <v>0</v>
      </c>
      <c r="DE40" s="31">
        <v>0</v>
      </c>
      <c r="DF40" s="32">
        <f t="shared" ref="DF40:DF41" si="253">(DE40/12*1*$D40*$G40*$H40*$K40*DF$9)+(DE40/12*5*$E40*$G40*$H40*$K40*DF$10)+(DE40/12*6*$F40*$G40*$H40*$K40*DF$10)</f>
        <v>0</v>
      </c>
      <c r="DG40" s="31">
        <v>0</v>
      </c>
      <c r="DH40" s="32">
        <f t="shared" ref="DH40:DH41" si="254">(DG40/12*1*$D40*$G40*$H40*$K40*DH$9)+(DG40/12*5*$E40*$G40*$H40*$K40*DH$10)+(DG40/12*6*$F40*$G40*$H40*$K40*DH$10)</f>
        <v>0</v>
      </c>
      <c r="DI40" s="31">
        <v>0</v>
      </c>
      <c r="DJ40" s="32">
        <f t="shared" ref="DJ40:DJ41" si="255">(DI40/12*1*$D40*$G40*$H40*$J40*DJ$9)+(DI40/12*5*$E40*$G40*$H40*$J40*DJ$10)+(DI40/12*6*$F40*$G40*$H40*$J40*DJ$10)</f>
        <v>0</v>
      </c>
      <c r="DK40" s="31">
        <v>0</v>
      </c>
      <c r="DL40" s="32">
        <v>0</v>
      </c>
      <c r="DM40" s="31">
        <v>0</v>
      </c>
      <c r="DN40" s="32">
        <f>(DM40/12*1*$D40*$G40*$H40*$K40*DN$9)+(DM40/12*5*$E40*$G40*$H40*$K40*DN$10)+(DM40/12*6*$F40*$G40*$H40*$K40*DN$10)</f>
        <v>0</v>
      </c>
      <c r="DO40" s="31"/>
      <c r="DP40" s="32">
        <f>(DO40/12*1*$D40*$G40*$H40*$K40*DP$9)+(DO40/12*5*$E40*$G40*$H40*$K40*DP$10)+(DO40/12*6*$F40*$G40*$H40*$K40*DP$10)</f>
        <v>0</v>
      </c>
      <c r="DQ40" s="31"/>
      <c r="DR40" s="32">
        <f t="shared" ref="DR40:DR41" si="256">(DQ40/12*1*$D40*$G40*$H40*$K40*DR$9)+(DQ40/12*5*$E40*$G40*$H40*$K40*DR$10)+(DQ40/12*6*$F40*$G40*$H40*$K40*DR$10)</f>
        <v>0</v>
      </c>
      <c r="DS40" s="31">
        <v>0</v>
      </c>
      <c r="DT40" s="32">
        <f t="shared" ref="DT40:DT41" si="257">(DS40/12*1*$D40*$G40*$H40*$K40*DT$9)+(DS40/12*5*$E40*$G40*$H40*$K40*DT$10)+(DS40/12*6*$F40*$G40*$H40*$K40*DT$10)</f>
        <v>0</v>
      </c>
      <c r="DU40" s="31"/>
      <c r="DV40" s="32">
        <f t="shared" ref="DV40:DV41" si="258">(DU40/12*1*$D40*$G40*$H40*$J40*DV$9)+(DU40/12*5*$E40*$G40*$H40*$J40*DV$10)+(DU40/12*6*$F40*$G40*$H40*$J40*DV$10)</f>
        <v>0</v>
      </c>
      <c r="DW40" s="31">
        <v>0</v>
      </c>
      <c r="DX40" s="32">
        <f t="shared" ref="DX40:DX41" si="259">(DW40/12*1*$D40*$G40*$H40*$J40*DX$9)+(DW40/12*5*$E40*$G40*$H40*$J40*DX$10)+(DW40/12*6*$F40*$G40*$H40*$J40*DX$10)</f>
        <v>0</v>
      </c>
      <c r="DY40" s="31"/>
      <c r="DZ40" s="32">
        <f t="shared" ref="DZ40:DZ41" si="260">(DY40/12*1*$D40*$G40*$H40*$K40*DZ$9)+(DY40/12*5*$E40*$G40*$H40*$K40*DZ$10)+(DY40/12*6*$F40*$G40*$H40*$K40*DZ$10)</f>
        <v>0</v>
      </c>
      <c r="EA40" s="31"/>
      <c r="EB40" s="32">
        <f t="shared" ref="EB40:EB41" si="261">(EA40/12*1*$D40*$G40*$H40*$K40*EB$9)+(EA40/12*5*$E40*$G40*$H40*$K40*EB$10)+(EA40/12*6*$F40*$G40*$H40*$K40*EB$10)</f>
        <v>0</v>
      </c>
      <c r="EC40" s="31">
        <v>0</v>
      </c>
      <c r="ED40" s="32">
        <f t="shared" ref="ED40:ED41" si="262">(EC40/12*1*$D40*$G40*$H40*$K40*ED$9)+(EC40/12*5*$E40*$G40*$H40*$K40*ED$10)+(EC40/12*6*$F40*$G40*$H40*$K40*ED$10)</f>
        <v>0</v>
      </c>
      <c r="EE40" s="31">
        <v>0</v>
      </c>
      <c r="EF40" s="32">
        <f t="shared" ref="EF40:EF41" si="263">(EE40/12*1*$D40*$G40*$H40*$L40*EF$9)+(EE40/12*5*$E40*$G40*$H40*$L40*EF$10)+(EE40/12*6*$F40*$G40*$H40*$L40*EF$10)</f>
        <v>0</v>
      </c>
      <c r="EG40" s="31">
        <v>0</v>
      </c>
      <c r="EH40" s="32">
        <f t="shared" ref="EH40:EH41" si="264">(EG40/12*1*$D40*$G40*$H40*$M40*EH$9)+(EG40/12*5*$E40*$G40*$H40*$N40*EH$10)+(EG40/12*6*$F40*$G40*$H40*$N40*EH$10)</f>
        <v>0</v>
      </c>
      <c r="EI40" s="36">
        <f t="shared" ref="EI40:EJ41" si="265">SUM(S40,Y40,U40,O40,Q40,BW40,CS40,DI40,DW40,BY40,DU40,BI40,AY40,AQ40,AS40,AU40,BK40,CQ40,W40,EC40,DG40,CA40,EA40,CI40,DK40,DM40,DQ40,DO40,AE40,AG40,AI40,AK40,AA40,AM40,AO40,CK40,EE40,EG40,AW40,DY40,BO40,BA40,BC40,CU40,CW40,CY40,DA40,DC40,BQ40,BE40,BS40,BG40,BU40,CM40,CG40,CO40,AC40,CC40,DE40,,BM40,DS40,CE40)</f>
        <v>77</v>
      </c>
      <c r="EJ40" s="36">
        <f t="shared" si="265"/>
        <v>1538126.9398039998</v>
      </c>
      <c r="EL40" s="45"/>
    </row>
    <row r="41" spans="1:142" ht="30" x14ac:dyDescent="0.25">
      <c r="B41" s="11">
        <v>20</v>
      </c>
      <c r="C41" s="40" t="s">
        <v>187</v>
      </c>
      <c r="D41" s="26">
        <f t="shared" si="67"/>
        <v>10127</v>
      </c>
      <c r="E41" s="26">
        <v>10127</v>
      </c>
      <c r="F41" s="26">
        <v>9620</v>
      </c>
      <c r="G41" s="27">
        <v>1.36</v>
      </c>
      <c r="H41" s="38">
        <v>1</v>
      </c>
      <c r="I41" s="39"/>
      <c r="J41" s="26">
        <v>1.4</v>
      </c>
      <c r="K41" s="26">
        <v>1.68</v>
      </c>
      <c r="L41" s="26">
        <v>2.23</v>
      </c>
      <c r="M41" s="26">
        <v>2.39</v>
      </c>
      <c r="N41" s="30">
        <v>2.57</v>
      </c>
      <c r="O41" s="31"/>
      <c r="P41" s="32">
        <f t="shared" si="208"/>
        <v>0</v>
      </c>
      <c r="Q41" s="31"/>
      <c r="R41" s="32">
        <f t="shared" si="209"/>
        <v>0</v>
      </c>
      <c r="S41" s="33"/>
      <c r="T41" s="32">
        <f t="shared" si="210"/>
        <v>0</v>
      </c>
      <c r="U41" s="31"/>
      <c r="V41" s="32">
        <f t="shared" si="211"/>
        <v>0</v>
      </c>
      <c r="W41" s="31"/>
      <c r="X41" s="32">
        <f t="shared" si="212"/>
        <v>0</v>
      </c>
      <c r="Y41" s="31"/>
      <c r="Z41" s="32">
        <f t="shared" si="213"/>
        <v>0</v>
      </c>
      <c r="AA41" s="31">
        <f>22-10</f>
        <v>12</v>
      </c>
      <c r="AB41" s="32">
        <f t="shared" si="214"/>
        <v>273414.750336</v>
      </c>
      <c r="AC41" s="31"/>
      <c r="AD41" s="32">
        <f t="shared" si="215"/>
        <v>0</v>
      </c>
      <c r="AE41" s="31"/>
      <c r="AF41" s="32">
        <f t="shared" si="216"/>
        <v>0</v>
      </c>
      <c r="AG41" s="31"/>
      <c r="AH41" s="32">
        <f t="shared" si="217"/>
        <v>0</v>
      </c>
      <c r="AI41" s="31"/>
      <c r="AJ41" s="32">
        <f t="shared" si="218"/>
        <v>0</v>
      </c>
      <c r="AK41" s="31"/>
      <c r="AL41" s="32">
        <f t="shared" si="219"/>
        <v>0</v>
      </c>
      <c r="AM41" s="34"/>
      <c r="AN41" s="32">
        <f t="shared" si="220"/>
        <v>0</v>
      </c>
      <c r="AO41" s="31"/>
      <c r="AP41" s="32">
        <f t="shared" si="221"/>
        <v>0</v>
      </c>
      <c r="AQ41" s="31"/>
      <c r="AR41" s="32">
        <f t="shared" si="222"/>
        <v>0</v>
      </c>
      <c r="AS41" s="31"/>
      <c r="AT41" s="32">
        <f t="shared" si="223"/>
        <v>0</v>
      </c>
      <c r="AU41" s="31"/>
      <c r="AV41" s="32">
        <f t="shared" si="224"/>
        <v>0</v>
      </c>
      <c r="AW41" s="31"/>
      <c r="AX41" s="32">
        <f t="shared" si="225"/>
        <v>0</v>
      </c>
      <c r="AY41" s="31"/>
      <c r="AZ41" s="32">
        <f t="shared" si="226"/>
        <v>0</v>
      </c>
      <c r="BA41" s="31"/>
      <c r="BB41" s="32">
        <f t="shared" si="227"/>
        <v>0</v>
      </c>
      <c r="BC41" s="31"/>
      <c r="BD41" s="32">
        <f t="shared" si="228"/>
        <v>0</v>
      </c>
      <c r="BE41" s="31"/>
      <c r="BF41" s="32">
        <f t="shared" si="229"/>
        <v>0</v>
      </c>
      <c r="BG41" s="31"/>
      <c r="BH41" s="32">
        <f t="shared" si="230"/>
        <v>0</v>
      </c>
      <c r="BI41" s="31"/>
      <c r="BJ41" s="32">
        <f t="shared" si="231"/>
        <v>0</v>
      </c>
      <c r="BK41" s="31"/>
      <c r="BL41" s="32">
        <f t="shared" si="232"/>
        <v>0</v>
      </c>
      <c r="BM41" s="31"/>
      <c r="BN41" s="32">
        <f t="shared" si="233"/>
        <v>0</v>
      </c>
      <c r="BO41" s="31"/>
      <c r="BP41" s="32">
        <f t="shared" si="234"/>
        <v>0</v>
      </c>
      <c r="BQ41" s="31"/>
      <c r="BR41" s="32">
        <f t="shared" si="235"/>
        <v>0</v>
      </c>
      <c r="BS41" s="31"/>
      <c r="BT41" s="32">
        <f t="shared" si="236"/>
        <v>0</v>
      </c>
      <c r="BU41" s="31"/>
      <c r="BV41" s="32">
        <f t="shared" si="237"/>
        <v>0</v>
      </c>
      <c r="BW41" s="31"/>
      <c r="BX41" s="32">
        <f t="shared" si="238"/>
        <v>0</v>
      </c>
      <c r="BY41" s="31"/>
      <c r="BZ41" s="32">
        <f t="shared" si="239"/>
        <v>0</v>
      </c>
      <c r="CA41" s="31"/>
      <c r="CB41" s="32">
        <f t="shared" si="240"/>
        <v>0</v>
      </c>
      <c r="CC41" s="31"/>
      <c r="CD41" s="32">
        <f t="shared" si="241"/>
        <v>0</v>
      </c>
      <c r="CE41" s="31"/>
      <c r="CF41" s="32">
        <f t="shared" si="242"/>
        <v>0</v>
      </c>
      <c r="CG41" s="31"/>
      <c r="CH41" s="32">
        <f t="shared" si="243"/>
        <v>0</v>
      </c>
      <c r="CI41" s="31"/>
      <c r="CJ41" s="32">
        <f t="shared" si="244"/>
        <v>0</v>
      </c>
      <c r="CK41" s="31"/>
      <c r="CL41" s="32">
        <f t="shared" si="245"/>
        <v>0</v>
      </c>
      <c r="CM41" s="31"/>
      <c r="CN41" s="32">
        <f t="shared" si="246"/>
        <v>0</v>
      </c>
      <c r="CO41" s="31"/>
      <c r="CP41" s="32">
        <f t="shared" si="247"/>
        <v>0</v>
      </c>
      <c r="CQ41" s="31">
        <v>62</v>
      </c>
      <c r="CR41" s="32">
        <f t="shared" si="248"/>
        <v>1165546.9280000001</v>
      </c>
      <c r="CS41" s="31"/>
      <c r="CT41" s="32">
        <f>(CS41/12*1*$D41*$G41*$H41*$J41*CT$9)+(CS41/12*5*$E41*$G41*$H41*$J41*CT$10)+(CS41/12*6*$F41*$G41*$H41*$J41*CT$10)</f>
        <v>0</v>
      </c>
      <c r="CU41" s="31"/>
      <c r="CV41" s="32">
        <f>(CU41/12*1*$D41*$G41*$H41*$J41*CV$9)+(CU41/12*5*$E41*$G41*$H41*$J41*CV$10)+(CU41/12*6*$F41*$G41*$H41*$J41*CV$10)</f>
        <v>0</v>
      </c>
      <c r="CW41" s="31"/>
      <c r="CX41" s="32">
        <f t="shared" si="249"/>
        <v>0</v>
      </c>
      <c r="CY41" s="31"/>
      <c r="CZ41" s="32">
        <f t="shared" si="250"/>
        <v>0</v>
      </c>
      <c r="DA41" s="31"/>
      <c r="DB41" s="32">
        <f t="shared" si="251"/>
        <v>0</v>
      </c>
      <c r="DC41" s="31"/>
      <c r="DD41" s="32">
        <f t="shared" si="252"/>
        <v>0</v>
      </c>
      <c r="DE41" s="31"/>
      <c r="DF41" s="32">
        <f t="shared" si="253"/>
        <v>0</v>
      </c>
      <c r="DG41" s="31"/>
      <c r="DH41" s="32">
        <f t="shared" si="254"/>
        <v>0</v>
      </c>
      <c r="DI41" s="31"/>
      <c r="DJ41" s="32">
        <f t="shared" si="255"/>
        <v>0</v>
      </c>
      <c r="DK41" s="31"/>
      <c r="DL41" s="32">
        <v>0</v>
      </c>
      <c r="DM41" s="31"/>
      <c r="DN41" s="32">
        <f>(DM41/12*1*$D41*$G41*$H41*$K41*DN$9)+(DM41/12*5*$E41*$G41*$H41*$K41*DN$10)+(DM41/12*6*$F41*$G41*$H41*$K41*DN$10)</f>
        <v>0</v>
      </c>
      <c r="DO41" s="31"/>
      <c r="DP41" s="32">
        <f>(DO41/12*1*$D41*$G41*$H41*$K41*DP$9)+(DO41/12*5*$E41*$G41*$H41*$K41*DP$10)+(DO41/12*6*$F41*$G41*$H41*$K41*DP$10)</f>
        <v>0</v>
      </c>
      <c r="DQ41" s="31">
        <v>1</v>
      </c>
      <c r="DR41" s="32">
        <f t="shared" si="256"/>
        <v>24622.052000000003</v>
      </c>
      <c r="DS41" s="31"/>
      <c r="DT41" s="32">
        <f t="shared" si="257"/>
        <v>0</v>
      </c>
      <c r="DU41" s="31"/>
      <c r="DV41" s="32">
        <f t="shared" si="258"/>
        <v>0</v>
      </c>
      <c r="DW41" s="31"/>
      <c r="DX41" s="32">
        <f t="shared" si="259"/>
        <v>0</v>
      </c>
      <c r="DY41" s="31"/>
      <c r="DZ41" s="32">
        <f t="shared" si="260"/>
        <v>0</v>
      </c>
      <c r="EA41" s="31"/>
      <c r="EB41" s="32">
        <f t="shared" si="261"/>
        <v>0</v>
      </c>
      <c r="EC41" s="31"/>
      <c r="ED41" s="32">
        <f t="shared" si="262"/>
        <v>0</v>
      </c>
      <c r="EE41" s="31"/>
      <c r="EF41" s="32">
        <f t="shared" si="263"/>
        <v>0</v>
      </c>
      <c r="EG41" s="31"/>
      <c r="EH41" s="32">
        <f t="shared" si="264"/>
        <v>0</v>
      </c>
      <c r="EI41" s="36">
        <f t="shared" si="265"/>
        <v>75</v>
      </c>
      <c r="EJ41" s="36">
        <f t="shared" si="265"/>
        <v>1463583.730336</v>
      </c>
      <c r="EL41" s="45"/>
    </row>
    <row r="42" spans="1:142" s="59" customFormat="1" x14ac:dyDescent="0.25">
      <c r="A42" s="88">
        <v>12</v>
      </c>
      <c r="B42" s="68"/>
      <c r="C42" s="69" t="s">
        <v>188</v>
      </c>
      <c r="D42" s="76">
        <f t="shared" si="67"/>
        <v>10127</v>
      </c>
      <c r="E42" s="76">
        <v>10127</v>
      </c>
      <c r="F42" s="76">
        <v>9620</v>
      </c>
      <c r="G42" s="92"/>
      <c r="H42" s="90"/>
      <c r="I42" s="91"/>
      <c r="J42" s="85"/>
      <c r="K42" s="85"/>
      <c r="L42" s="85"/>
      <c r="M42" s="85"/>
      <c r="N42" s="81">
        <v>2.57</v>
      </c>
      <c r="O42" s="83">
        <f>SUM(O43:O51)</f>
        <v>11</v>
      </c>
      <c r="P42" s="83">
        <f t="shared" ref="P42:CA42" si="266">SUM(P43:P51)</f>
        <v>147742.47154333332</v>
      </c>
      <c r="Q42" s="83">
        <f t="shared" si="266"/>
        <v>0</v>
      </c>
      <c r="R42" s="83">
        <f t="shared" si="266"/>
        <v>0</v>
      </c>
      <c r="S42" s="83">
        <f t="shared" si="266"/>
        <v>0</v>
      </c>
      <c r="T42" s="83">
        <f t="shared" si="266"/>
        <v>0</v>
      </c>
      <c r="U42" s="83">
        <f t="shared" si="266"/>
        <v>0</v>
      </c>
      <c r="V42" s="83">
        <f t="shared" si="266"/>
        <v>0</v>
      </c>
      <c r="W42" s="83">
        <f t="shared" si="266"/>
        <v>0</v>
      </c>
      <c r="X42" s="83">
        <f t="shared" si="266"/>
        <v>0</v>
      </c>
      <c r="Y42" s="83">
        <f t="shared" si="266"/>
        <v>0</v>
      </c>
      <c r="Z42" s="83">
        <f t="shared" si="266"/>
        <v>0</v>
      </c>
      <c r="AA42" s="83">
        <f t="shared" si="266"/>
        <v>65</v>
      </c>
      <c r="AB42" s="83">
        <f t="shared" si="266"/>
        <v>895466.81406</v>
      </c>
      <c r="AC42" s="83">
        <f t="shared" si="266"/>
        <v>0</v>
      </c>
      <c r="AD42" s="83">
        <f t="shared" si="266"/>
        <v>0</v>
      </c>
      <c r="AE42" s="83">
        <f t="shared" si="266"/>
        <v>14</v>
      </c>
      <c r="AF42" s="83">
        <f t="shared" si="266"/>
        <v>227510.55818399999</v>
      </c>
      <c r="AG42" s="83">
        <f t="shared" si="266"/>
        <v>20</v>
      </c>
      <c r="AH42" s="83">
        <f t="shared" si="266"/>
        <v>325015.08311999997</v>
      </c>
      <c r="AI42" s="83">
        <f t="shared" si="266"/>
        <v>10</v>
      </c>
      <c r="AJ42" s="83">
        <f t="shared" si="266"/>
        <v>162507.54155999998</v>
      </c>
      <c r="AK42" s="83">
        <f t="shared" si="266"/>
        <v>13</v>
      </c>
      <c r="AL42" s="83">
        <f t="shared" si="266"/>
        <v>211259.80402799998</v>
      </c>
      <c r="AM42" s="83">
        <f t="shared" si="266"/>
        <v>0</v>
      </c>
      <c r="AN42" s="83">
        <f t="shared" si="266"/>
        <v>0</v>
      </c>
      <c r="AO42" s="83">
        <v>0</v>
      </c>
      <c r="AP42" s="83">
        <f t="shared" si="266"/>
        <v>0</v>
      </c>
      <c r="AQ42" s="83">
        <f t="shared" si="266"/>
        <v>0</v>
      </c>
      <c r="AR42" s="83">
        <f t="shared" si="266"/>
        <v>0</v>
      </c>
      <c r="AS42" s="83">
        <f t="shared" si="266"/>
        <v>0</v>
      </c>
      <c r="AT42" s="83">
        <f t="shared" si="266"/>
        <v>0</v>
      </c>
      <c r="AU42" s="83">
        <f t="shared" si="266"/>
        <v>0</v>
      </c>
      <c r="AV42" s="83">
        <f t="shared" si="266"/>
        <v>0</v>
      </c>
      <c r="AW42" s="83">
        <f t="shared" si="266"/>
        <v>0</v>
      </c>
      <c r="AX42" s="83">
        <f t="shared" si="266"/>
        <v>0</v>
      </c>
      <c r="AY42" s="83">
        <f t="shared" si="266"/>
        <v>0</v>
      </c>
      <c r="AZ42" s="83">
        <f t="shared" si="266"/>
        <v>0</v>
      </c>
      <c r="BA42" s="83">
        <f t="shared" si="266"/>
        <v>632</v>
      </c>
      <c r="BB42" s="83">
        <f t="shared" si="266"/>
        <v>4639828.5266666664</v>
      </c>
      <c r="BC42" s="83">
        <f t="shared" si="266"/>
        <v>426</v>
      </c>
      <c r="BD42" s="83">
        <f t="shared" si="266"/>
        <v>3156393.5736666671</v>
      </c>
      <c r="BE42" s="83">
        <f t="shared" si="266"/>
        <v>602</v>
      </c>
      <c r="BF42" s="83">
        <f t="shared" si="266"/>
        <v>4499097.6030000001</v>
      </c>
      <c r="BG42" s="83">
        <f t="shared" si="266"/>
        <v>0</v>
      </c>
      <c r="BH42" s="83">
        <f t="shared" si="266"/>
        <v>0</v>
      </c>
      <c r="BI42" s="83">
        <f t="shared" si="266"/>
        <v>40</v>
      </c>
      <c r="BJ42" s="83">
        <f t="shared" si="266"/>
        <v>487279.82333333336</v>
      </c>
      <c r="BK42" s="83">
        <f t="shared" si="266"/>
        <v>280</v>
      </c>
      <c r="BL42" s="83">
        <f t="shared" si="266"/>
        <v>2442872.7960000001</v>
      </c>
      <c r="BM42" s="83">
        <f t="shared" si="266"/>
        <v>0</v>
      </c>
      <c r="BN42" s="83">
        <f t="shared" si="266"/>
        <v>0</v>
      </c>
      <c r="BO42" s="83">
        <f t="shared" si="266"/>
        <v>123</v>
      </c>
      <c r="BP42" s="83">
        <f t="shared" si="266"/>
        <v>1408417.3648999997</v>
      </c>
      <c r="BQ42" s="83">
        <f t="shared" si="266"/>
        <v>63</v>
      </c>
      <c r="BR42" s="83">
        <f t="shared" si="266"/>
        <v>767465.72174999991</v>
      </c>
      <c r="BS42" s="83">
        <f t="shared" si="266"/>
        <v>220</v>
      </c>
      <c r="BT42" s="83">
        <f t="shared" si="266"/>
        <v>1758021.1740000003</v>
      </c>
      <c r="BU42" s="83">
        <v>23</v>
      </c>
      <c r="BV42" s="83">
        <f t="shared" si="266"/>
        <v>280185.89841666666</v>
      </c>
      <c r="BW42" s="83">
        <f t="shared" si="266"/>
        <v>8</v>
      </c>
      <c r="BX42" s="83">
        <f t="shared" si="266"/>
        <v>78115.476833333334</v>
      </c>
      <c r="BY42" s="83">
        <f t="shared" si="266"/>
        <v>16</v>
      </c>
      <c r="BZ42" s="83">
        <f t="shared" si="266"/>
        <v>136890.46583333332</v>
      </c>
      <c r="CA42" s="83">
        <f t="shared" si="266"/>
        <v>6</v>
      </c>
      <c r="CB42" s="83">
        <f t="shared" ref="CB42:EJ42" si="267">SUM(CB43:CB51)</f>
        <v>87905.770680000001</v>
      </c>
      <c r="CC42" s="83">
        <f t="shared" si="267"/>
        <v>200</v>
      </c>
      <c r="CD42" s="83">
        <f t="shared" si="267"/>
        <v>2436399.1166666667</v>
      </c>
      <c r="CE42" s="83">
        <f t="shared" si="267"/>
        <v>0</v>
      </c>
      <c r="CF42" s="83">
        <f t="shared" si="267"/>
        <v>0</v>
      </c>
      <c r="CG42" s="83">
        <f t="shared" si="267"/>
        <v>2</v>
      </c>
      <c r="CH42" s="83">
        <f t="shared" si="267"/>
        <v>26816.425999999999</v>
      </c>
      <c r="CI42" s="83">
        <f t="shared" si="267"/>
        <v>19</v>
      </c>
      <c r="CJ42" s="83">
        <f t="shared" si="267"/>
        <v>329877.32777999999</v>
      </c>
      <c r="CK42" s="83">
        <f t="shared" si="267"/>
        <v>1</v>
      </c>
      <c r="CL42" s="83">
        <f t="shared" si="267"/>
        <v>16139.3644776</v>
      </c>
      <c r="CM42" s="83">
        <f t="shared" si="267"/>
        <v>3</v>
      </c>
      <c r="CN42" s="83">
        <f t="shared" si="267"/>
        <v>40224.638999999996</v>
      </c>
      <c r="CO42" s="83">
        <f t="shared" si="267"/>
        <v>15</v>
      </c>
      <c r="CP42" s="83">
        <f t="shared" si="267"/>
        <v>201123.19500000001</v>
      </c>
      <c r="CQ42" s="83">
        <f t="shared" si="267"/>
        <v>0</v>
      </c>
      <c r="CR42" s="83">
        <f t="shared" si="267"/>
        <v>0</v>
      </c>
      <c r="CS42" s="83">
        <f t="shared" si="267"/>
        <v>2</v>
      </c>
      <c r="CT42" s="83">
        <f t="shared" si="267"/>
        <v>26898.940795999999</v>
      </c>
      <c r="CU42" s="83">
        <f t="shared" si="267"/>
        <v>74</v>
      </c>
      <c r="CV42" s="83">
        <f t="shared" si="267"/>
        <v>992207.76199999987</v>
      </c>
      <c r="CW42" s="83">
        <f t="shared" si="267"/>
        <v>405</v>
      </c>
      <c r="CX42" s="83">
        <f t="shared" si="267"/>
        <v>3743932.4649999999</v>
      </c>
      <c r="CY42" s="83">
        <f t="shared" si="267"/>
        <v>42</v>
      </c>
      <c r="CZ42" s="83">
        <f t="shared" si="267"/>
        <v>424915.946</v>
      </c>
      <c r="DA42" s="83">
        <f t="shared" si="267"/>
        <v>224</v>
      </c>
      <c r="DB42" s="83">
        <f t="shared" si="267"/>
        <v>2650774.2078999998</v>
      </c>
      <c r="DC42" s="83">
        <f t="shared" si="267"/>
        <v>126</v>
      </c>
      <c r="DD42" s="83">
        <f t="shared" si="267"/>
        <v>1247102.0379999999</v>
      </c>
      <c r="DE42" s="83">
        <f t="shared" si="267"/>
        <v>0</v>
      </c>
      <c r="DF42" s="83">
        <f t="shared" si="267"/>
        <v>0</v>
      </c>
      <c r="DG42" s="83">
        <f t="shared" si="267"/>
        <v>3</v>
      </c>
      <c r="DH42" s="83">
        <f t="shared" si="267"/>
        <v>52832.476132800002</v>
      </c>
      <c r="DI42" s="83">
        <f t="shared" si="267"/>
        <v>8</v>
      </c>
      <c r="DJ42" s="83">
        <f t="shared" si="267"/>
        <v>117167.12643999999</v>
      </c>
      <c r="DK42" s="83">
        <f t="shared" si="267"/>
        <v>11</v>
      </c>
      <c r="DL42" s="83">
        <f t="shared" si="267"/>
        <v>126028.74</v>
      </c>
      <c r="DM42" s="83">
        <f t="shared" si="267"/>
        <v>43</v>
      </c>
      <c r="DN42" s="83">
        <f t="shared" si="267"/>
        <v>500365.30660479999</v>
      </c>
      <c r="DO42" s="83">
        <f t="shared" si="267"/>
        <v>1</v>
      </c>
      <c r="DP42" s="83">
        <f t="shared" si="267"/>
        <v>21060.3684928</v>
      </c>
      <c r="DQ42" s="83">
        <f t="shared" si="267"/>
        <v>26</v>
      </c>
      <c r="DR42" s="83">
        <f t="shared" si="267"/>
        <v>349777.97399999999</v>
      </c>
      <c r="DS42" s="83">
        <f t="shared" si="267"/>
        <v>0</v>
      </c>
      <c r="DT42" s="83">
        <f t="shared" si="267"/>
        <v>0</v>
      </c>
      <c r="DU42" s="83">
        <f t="shared" si="267"/>
        <v>16</v>
      </c>
      <c r="DV42" s="83">
        <f t="shared" si="267"/>
        <v>234334.25287999999</v>
      </c>
      <c r="DW42" s="83">
        <f t="shared" si="267"/>
        <v>0</v>
      </c>
      <c r="DX42" s="83">
        <f t="shared" si="267"/>
        <v>0</v>
      </c>
      <c r="DY42" s="83">
        <f t="shared" si="267"/>
        <v>0</v>
      </c>
      <c r="DZ42" s="83">
        <f t="shared" si="267"/>
        <v>0</v>
      </c>
      <c r="EA42" s="83">
        <v>32</v>
      </c>
      <c r="EB42" s="83">
        <f t="shared" ref="EB42" si="268">SUM(EB43:EB51)</f>
        <v>754709.91231999989</v>
      </c>
      <c r="EC42" s="83">
        <v>23</v>
      </c>
      <c r="ED42" s="83">
        <f t="shared" ref="ED42" si="269">SUM(ED43:ED51)</f>
        <v>572141.66463999997</v>
      </c>
      <c r="EE42" s="83">
        <f t="shared" si="267"/>
        <v>0</v>
      </c>
      <c r="EF42" s="83">
        <f t="shared" si="267"/>
        <v>0</v>
      </c>
      <c r="EG42" s="83">
        <f t="shared" si="267"/>
        <v>0</v>
      </c>
      <c r="EH42" s="83">
        <f t="shared" si="267"/>
        <v>0</v>
      </c>
      <c r="EI42" s="83">
        <f t="shared" si="267"/>
        <v>3848</v>
      </c>
      <c r="EJ42" s="83">
        <f t="shared" si="267"/>
        <v>36576805.717706002</v>
      </c>
      <c r="EL42" s="45"/>
    </row>
    <row r="43" spans="1:142" ht="30" x14ac:dyDescent="0.25">
      <c r="B43" s="19">
        <v>21</v>
      </c>
      <c r="C43" s="40" t="s">
        <v>189</v>
      </c>
      <c r="D43" s="26">
        <f>D152</f>
        <v>10127</v>
      </c>
      <c r="E43" s="26">
        <v>10127</v>
      </c>
      <c r="F43" s="26">
        <v>9620</v>
      </c>
      <c r="G43" s="27">
        <v>2.75</v>
      </c>
      <c r="H43" s="28">
        <v>1</v>
      </c>
      <c r="I43" s="29"/>
      <c r="J43" s="26">
        <v>1.4</v>
      </c>
      <c r="K43" s="26">
        <v>1.68</v>
      </c>
      <c r="L43" s="26">
        <v>2.23</v>
      </c>
      <c r="M43" s="26">
        <v>2.39</v>
      </c>
      <c r="N43" s="30">
        <v>2.57</v>
      </c>
      <c r="O43" s="31"/>
      <c r="P43" s="32">
        <f t="shared" ref="P43:P51" si="270">(O43/12*1*$D43*$G43*$H43*$J43*P$9)+(O43/12*5*$E43*$G43*$H43*$J43*P$10)+(O43/12*6*$F43*$G43*$H43*$J43*P$10)</f>
        <v>0</v>
      </c>
      <c r="Q43" s="31"/>
      <c r="R43" s="32">
        <f t="shared" ref="R43:R51" si="271">(Q43/12*1*$D43*$G43*$H43*$J43*R$9)+(Q43/12*5*$E43*$G43*$H43*$J43*R$10)+(Q43/12*6*$F43*$G43*$H43*$J43*R$10)</f>
        <v>0</v>
      </c>
      <c r="S43" s="33"/>
      <c r="T43" s="32">
        <f t="shared" ref="T43:T51" si="272">(S43/12*1*$D43*$G43*$H43*$J43*T$9)+(S43/12*5*$E43*$G43*$H43*$J43*T$10)+(S43/12*6*$F43*$G43*$H43*$J43*T$10)</f>
        <v>0</v>
      </c>
      <c r="U43" s="31"/>
      <c r="V43" s="32">
        <f t="shared" ref="V43:V51" si="273">(U43/12*1*$D43*$G43*$H43*$J43*V$9)+(U43/12*5*$E43*$G43*$H43*$J43*V$10)+(U43/12*6*$F43*$G43*$H43*$J43*V$10)</f>
        <v>0</v>
      </c>
      <c r="W43" s="31"/>
      <c r="X43" s="32">
        <f t="shared" ref="X43:X51" si="274">(W43/12*1*$D43*$G43*$H43*$J43*X$9)+(W43/12*5*$E43*$G43*$H43*$J43*X$10)+(W43/12*6*$F43*$G43*$H43*$J43*X$10)</f>
        <v>0</v>
      </c>
      <c r="Y43" s="31"/>
      <c r="Z43" s="32">
        <f t="shared" ref="Z43:Z51" si="275">(Y43/12*1*$D43*$G43*$H43*$J43*Z$9)+(Y43/12*5*$E43*$G43*$H43*$J43*Z$10)+(Y43/12*6*$F43*$G43*$H43*$J43*Z$10)</f>
        <v>0</v>
      </c>
      <c r="AA43" s="31"/>
      <c r="AB43" s="32">
        <f t="shared" ref="AB43:AB51" si="276">(AA43/12*1*$D43*$G43*$H43*$K43*AB$9)+(AA43/12*5*$E43*$G43*$H43*$K43*AB$10)+(AA43/12*6*$F43*$G43*$H43*$K43*AB$10)</f>
        <v>0</v>
      </c>
      <c r="AC43" s="31"/>
      <c r="AD43" s="32">
        <f t="shared" ref="AD43:AD51" si="277">(AC43/12*1*$D43*$G43*$H43*$J43*AD$9)+(AC43/12*5*$E43*$G43*$H43*$J43*AD$10)+(AC43/12*6*$F43*$G43*$H43*$J43*AD$10)</f>
        <v>0</v>
      </c>
      <c r="AE43" s="31"/>
      <c r="AF43" s="32">
        <f t="shared" ref="AF43:AF51" si="278">(AE43/12*1*$D43*$G43*$H43*$K43*AF$9)+(AE43/12*5*$E43*$G43*$H43*$K43*AF$10)+(AE43/12*6*$F43*$G43*$H43*$K43*AF$10)</f>
        <v>0</v>
      </c>
      <c r="AG43" s="31"/>
      <c r="AH43" s="32">
        <f t="shared" ref="AH43:AH51" si="279">(AG43/12*1*$D43*$G43*$H43*$K43*AH$9)+(AG43/12*5*$E43*$G43*$H43*$K43*AH$10)+(AG43/12*6*$F43*$G43*$H43*$K43*AH$10)</f>
        <v>0</v>
      </c>
      <c r="AI43" s="31"/>
      <c r="AJ43" s="32">
        <f t="shared" ref="AJ43:AJ51" si="280">(AI43/12*1*$D43*$G43*$H43*$K43*AJ$9)+(AI43/12*5*$E43*$G43*$H43*$K43*AJ$10)+(AI43/12*6*$F43*$G43*$H43*$K43*AJ$10)</f>
        <v>0</v>
      </c>
      <c r="AK43" s="31"/>
      <c r="AL43" s="32">
        <f t="shared" ref="AL43:AL51" si="281">(AK43/12*1*$D43*$G43*$H43*$K43*AL$9)+(AK43/12*5*$E43*$G43*$H43*$K43*AL$10)+(AK43/12*6*$F43*$G43*$H43*$K43*AL$10)</f>
        <v>0</v>
      </c>
      <c r="AM43" s="34"/>
      <c r="AN43" s="32">
        <f t="shared" ref="AN43:AN51" si="282">(AM43/12*1*$D43*$G43*$H43*$K43*AN$9)+(AM43/12*5*$E43*$G43*$H43*$K43*AN$10)+(AM43/12*6*$F43*$G43*$H43*$K43*AN$10)</f>
        <v>0</v>
      </c>
      <c r="AO43" s="31"/>
      <c r="AP43" s="32">
        <f t="shared" ref="AP43:AP51" si="283">(AO43/12*1*$D43*$G43*$H43*$K43*AP$9)+(AO43/12*5*$E43*$G43*$H43*$K43*AP$10)+(AO43/12*6*$F43*$G43*$H43*$K43*AP$10)</f>
        <v>0</v>
      </c>
      <c r="AQ43" s="31"/>
      <c r="AR43" s="32">
        <f t="shared" ref="AR43:AR51" si="284">(AQ43/12*1*$D43*$G43*$H43*$J43*AR$9)+(AQ43/12*5*$E43*$G43*$H43*$J43*AR$10)+(AQ43/12*6*$F43*$G43*$H43*$J43*AR$10)</f>
        <v>0</v>
      </c>
      <c r="AS43" s="31"/>
      <c r="AT43" s="32">
        <f t="shared" ref="AT43:AT51" si="285">(AS43/12*1*$D43*$G43*$H43*$J43*AT$9)+(AS43/12*11*$E43*$G43*$H43*$J43*AT$10)</f>
        <v>0</v>
      </c>
      <c r="AU43" s="31"/>
      <c r="AV43" s="32">
        <f t="shared" ref="AV43:AV51" si="286">(AU43/12*1*$D43*$G43*$H43*$J43*AV$9)+(AU43/12*5*$E43*$G43*$H43*$J43*AV$10)+(AU43/12*6*$F43*$G43*$H43*$J43*AV$10)</f>
        <v>0</v>
      </c>
      <c r="AW43" s="31"/>
      <c r="AX43" s="32">
        <f t="shared" ref="AX43:AX51" si="287">(AW43/12*1*$D43*$G43*$H43*$K43*AX$9)+(AW43/12*5*$E43*$G43*$H43*$K43*AX$10)+(AW43/12*6*$F43*$G43*$H43*$K43*AX$10)</f>
        <v>0</v>
      </c>
      <c r="AY43" s="31"/>
      <c r="AZ43" s="32">
        <f t="shared" ref="AZ43:AZ51" si="288">(AY43/12*1*$D43*$G43*$H43*$J43*AZ$9)+(AY43/12*5*$E43*$G43*$H43*$J43*AZ$10)+(AY43/12*6*$F43*$G43*$H43*$J43*AZ$10)</f>
        <v>0</v>
      </c>
      <c r="BA43" s="31"/>
      <c r="BB43" s="32">
        <f t="shared" ref="BB43:BB51" si="289">(BA43/12*1*$D43*$G43*$H43*$J43*BB$9)+(BA43/12*5*$E43*$G43*$H43*$J43*BB$10)+(BA43/12*6*$F43*$G43*$H43*$J43*BB$10)</f>
        <v>0</v>
      </c>
      <c r="BC43" s="31"/>
      <c r="BD43" s="32">
        <f t="shared" ref="BD43:BD51" si="290">(BC43/12*1*$D43*$G43*$H43*$J43*BD$9)+(BC43/12*5*$E43*$G43*$H43*$J43*BD$10)+(BC43/12*6*$F43*$G43*$H43*$J43*BD$10)</f>
        <v>0</v>
      </c>
      <c r="BE43" s="31"/>
      <c r="BF43" s="32">
        <f t="shared" ref="BF43:BF51" si="291">(BE43/12*1*$D43*$G43*$H43*$J43*BF$9)+(BE43/12*5*$E43*$G43*$H43*$J43*BF$10)+(BE43/12*6*$F43*$G43*$H43*$J43*BF$10)</f>
        <v>0</v>
      </c>
      <c r="BG43" s="31"/>
      <c r="BH43" s="32">
        <f t="shared" ref="BH43:BH51" si="292">(BG43/12*1*$D43*$G43*$H43*$J43*BH$9)+(BG43/12*5*$E43*$G43*$H43*$J43*BH$10)+(BG43/12*6*$F43*$G43*$H43*$J43*BH$10)</f>
        <v>0</v>
      </c>
      <c r="BI43" s="31"/>
      <c r="BJ43" s="32">
        <f t="shared" ref="BJ43:BJ51" si="293">(BI43/12*1*$D43*$G43*$H43*$J43*BJ$9)+(BI43/12*5*$E43*$G43*$H43*$J43*BJ$10)+(BI43/12*6*$F43*$G43*$H43*$J43*BJ$10)</f>
        <v>0</v>
      </c>
      <c r="BK43" s="31"/>
      <c r="BL43" s="32">
        <f t="shared" ref="BL43:BL51" si="294">(BK43/12*1*$D43*$G43*$H43*$J43*BL$9)+(BK43/12*4*$E43*$G43*$H43*$J43*BL$10)+(BK43/12*1*$E43*$G43*$H43*$J43*BL$11)+(BK43/12*6*$F43*$G43*$H43*$J43*BL$11)</f>
        <v>0</v>
      </c>
      <c r="BM43" s="31"/>
      <c r="BN43" s="32">
        <f t="shared" ref="BN43:BN51" si="295">(BM43/12*1*$D43*$G43*$H43*$J43*BN$9)+(BM43/12*5*$E43*$G43*$H43*$J43*BN$10)+(BM43/12*6*$F43*$G43*$H43*$J43*BN$10)</f>
        <v>0</v>
      </c>
      <c r="BO43" s="31"/>
      <c r="BP43" s="32">
        <f t="shared" ref="BP43:BP51" si="296">(BO43/12*1*$D43*$G43*$H43*$J43*BP$9)+(BO43/12*4*$E43*$G43*$H43*$J43*BP$10)+(BO43/12*1*$E43*$G43*$H43*$J43*BP$11)+(BO43/12*6*$F43*$G43*$H43*$J43*BP$11)</f>
        <v>0</v>
      </c>
      <c r="BQ43" s="31"/>
      <c r="BR43" s="32">
        <f t="shared" ref="BR43:BR51" si="297">(BQ43/12*1*$D43*$G43*$H43*$J43*BR$9)+(BQ43/12*5*$E43*$G43*$H43*$J43*BR$10)+(BQ43/12*6*$F43*$G43*$H43*$J43*BR$10)</f>
        <v>0</v>
      </c>
      <c r="BS43" s="31"/>
      <c r="BT43" s="32">
        <f t="shared" ref="BT43:BT51" si="298">(BS43/12*1*$D43*$G43*$H43*$J43*BT$9)+(BS43/12*4*$E43*$G43*$H43*$J43*BT$10)+(BS43/12*1*$E43*$G43*$H43*$J43*BT$11)+(BS43/12*6*$F43*$G43*$H43*$J43*BT$11)</f>
        <v>0</v>
      </c>
      <c r="BU43" s="31"/>
      <c r="BV43" s="32">
        <f t="shared" ref="BV43:BV51" si="299">(BU43/12*1*$D43*$G43*$H43*$J43*BV$9)+(BU43/12*5*$E43*$G43*$H43*$J43*BV$10)+(BU43/12*6*$F43*$G43*$H43*$J43*BV$10)</f>
        <v>0</v>
      </c>
      <c r="BW43" s="31"/>
      <c r="BX43" s="32">
        <f t="shared" ref="BX43:BX51" si="300">(BW43/12*1*$D43*$G43*$H43*$J43*BX$9)+(BW43/12*5*$E43*$G43*$H43*$J43*BX$10)+(BW43/12*6*$F43*$G43*$H43*$J43*BX$10)</f>
        <v>0</v>
      </c>
      <c r="BY43" s="31"/>
      <c r="BZ43" s="32">
        <f t="shared" ref="BZ43:BZ51" si="301">(BY43/12*1*$D43*$G43*$H43*$J43*BZ$9)+(BY43/12*5*$E43*$G43*$H43*$J43*BZ$10)+(BY43/12*6*$F43*$G43*$H43*$J43*BZ$10)</f>
        <v>0</v>
      </c>
      <c r="CA43" s="31"/>
      <c r="CB43" s="32">
        <f t="shared" ref="CB43:CB51" si="302">(CA43/12*1*$D43*$G43*$H43*$K43*CB$9)+(CA43/12*4*$E43*$G43*$H43*$K43*CB$10)+(CA43/12*1*$E43*$G43*$H43*$K43*CB$11)+(CA43/12*6*$F43*$G43*$H43*$K43*CB$11)</f>
        <v>0</v>
      </c>
      <c r="CC43" s="31"/>
      <c r="CD43" s="32">
        <f t="shared" ref="CD43:CD51" si="303">(CC43/12*1*$D43*$G43*$H43*$J43*CD$9)+(CC43/12*5*$E43*$G43*$H43*$J43*CD$10)+(CC43/12*6*$F43*$G43*$H43*$J43*CD$10)</f>
        <v>0</v>
      </c>
      <c r="CE43" s="31"/>
      <c r="CF43" s="32">
        <f t="shared" ref="CF43:CF51" si="304">(CE43/12*1*$D43*$G43*$H43*$J43*CF$9)+(CE43/12*5*$E43*$G43*$H43*$J43*CF$10)+(CE43/12*6*$F43*$G43*$H43*$J43*CF$10)</f>
        <v>0</v>
      </c>
      <c r="CG43" s="31"/>
      <c r="CH43" s="32">
        <f t="shared" ref="CH43:CH51" si="305">(CG43/12*1*$D43*$G43*$H43*$J43*CH$9)+(CG43/12*5*$E43*$G43*$H43*$J43*CH$10)+(CG43/12*6*$F43*$G43*$H43*$J43*CH$10)</f>
        <v>0</v>
      </c>
      <c r="CI43" s="31"/>
      <c r="CJ43" s="32">
        <f t="shared" ref="CJ43:CJ51" si="306">(CI43/12*1*$D43*$G43*$H43*$K43*CJ$9)+(CI43/12*4*$E43*$G43*$H43*$K43*CJ$10)+(CI43/12*1*$E43*$G43*$H43*$K43*CJ$11)+(CI43/12*6*$F43*$G43*$H43*$K43*CJ$11)</f>
        <v>0</v>
      </c>
      <c r="CK43" s="31"/>
      <c r="CL43" s="32">
        <f t="shared" ref="CL43:CL51" si="307">(CK43/12*1*$D43*$G43*$H43*$K43*CL$9)+(CK43/12*5*$E43*$G43*$H43*$K43*CL$10)+(CK43/12*6*$F43*$G43*$H43*$K43*CL$10)</f>
        <v>0</v>
      </c>
      <c r="CM43" s="31"/>
      <c r="CN43" s="32">
        <f t="shared" ref="CN43:CN51" si="308">(CM43/12*1*$D43*$G43*$H43*$J43*CN$9)+(CM43/12*5*$E43*$G43*$H43*$J43*CN$10)+(CM43/12*6*$F43*$G43*$H43*$J43*CN$10)</f>
        <v>0</v>
      </c>
      <c r="CO43" s="31"/>
      <c r="CP43" s="32">
        <f t="shared" ref="CP43:CP51" si="309">(CO43/12*1*$D43*$G43*$H43*$J43*CP$9)+(CO43/12*5*$E43*$G43*$H43*$J43*CP$10)+(CO43/12*6*$F43*$G43*$H43*$J43*CP$10)</f>
        <v>0</v>
      </c>
      <c r="CQ43" s="31"/>
      <c r="CR43" s="32">
        <f t="shared" ref="CR43:CR51" si="310">(CQ43/12*1*$D43*$G43*$H43*$J43*CR$9)+(CQ43/12*5*$E43*$G43*$H43*$J43*CR$10)+(CQ43/12*6*$F43*$G43*$H43*$J43*CR$10)</f>
        <v>0</v>
      </c>
      <c r="CS43" s="31"/>
      <c r="CT43" s="32">
        <f t="shared" ref="CT43:CT51" si="311">(CS43/12*1*$D43*$G43*$H43*$J43*CT$9)+(CS43/12*5*$E43*$G43*$H43*$J43*CT$10)+(CS43/12*6*$F43*$G43*$H43*$J43*CT$10)</f>
        <v>0</v>
      </c>
      <c r="CU43" s="31"/>
      <c r="CV43" s="32">
        <f t="shared" ref="CV43:CV51" si="312">(CU43/12*1*$D43*$G43*$H43*$J43*CV$9)+(CU43/12*5*$E43*$G43*$H43*$J43*CV$10)+(CU43/12*6*$F43*$G43*$H43*$J43*CV$10)</f>
        <v>0</v>
      </c>
      <c r="CW43" s="31"/>
      <c r="CX43" s="32">
        <f t="shared" ref="CX43:CX51" si="313">(CW43/12*1*$D43*$G43*$H43*$J43*CX$9)+(CW43/12*5*$E43*$G43*$H43*$J43*CX$10)+(CW43/12*6*$F43*$G43*$H43*$J43*CX$10)</f>
        <v>0</v>
      </c>
      <c r="CY43" s="31"/>
      <c r="CZ43" s="32">
        <f t="shared" ref="CZ43:CZ51" si="314">(CY43/12*1*$D43*$G43*$H43*$J43*CZ$9)+(CY43/12*5*$E43*$G43*$H43*$J43*CZ$10)+(CY43/12*6*$F43*$G43*$H43*$J43*CZ$10)</f>
        <v>0</v>
      </c>
      <c r="DA43" s="31"/>
      <c r="DB43" s="32">
        <f t="shared" ref="DB43:DB51" si="315">(DA43/12*1*$D43*$G43*$H43*$J43*DB$9)+(DA43/12*4*$E43*$G43*$H43*$J43*DB$10)+(DA43/12*1*$E43*$G43*$H43*$J43*DB$11)+(DA43/12*6*$F43*$G43*$H43*$J43*DB$11)</f>
        <v>0</v>
      </c>
      <c r="DC43" s="31"/>
      <c r="DD43" s="32">
        <f t="shared" ref="DD43:DD51" si="316">(DC43/12*1*$D43*$G43*$H43*$J43*DD$9)+(DC43/12*5*$E43*$G43*$H43*$J43*DD$10)+(DC43/12*6*$F43*$G43*$H43*$J43*DD$10)</f>
        <v>0</v>
      </c>
      <c r="DE43" s="31"/>
      <c r="DF43" s="32">
        <f t="shared" ref="DF43:DF51" si="317">(DE43/12*1*$D43*$G43*$H43*$K43*DF$9)+(DE43/12*5*$E43*$G43*$H43*$K43*DF$10)+(DE43/12*6*$F43*$G43*$H43*$K43*DF$10)</f>
        <v>0</v>
      </c>
      <c r="DG43" s="31"/>
      <c r="DH43" s="32">
        <f t="shared" ref="DH43:DH51" si="318">(DG43/12*1*$D43*$G43*$H43*$K43*DH$9)+(DG43/12*5*$E43*$G43*$H43*$K43*DH$10)+(DG43/12*6*$F43*$G43*$H43*$K43*DH$10)</f>
        <v>0</v>
      </c>
      <c r="DI43" s="31"/>
      <c r="DJ43" s="32">
        <f t="shared" ref="DJ43:DJ51" si="319">(DI43/12*1*$D43*$G43*$H43*$J43*DJ$9)+(DI43/12*5*$E43*$G43*$H43*$J43*DJ$10)+(DI43/12*6*$F43*$G43*$H43*$J43*DJ$10)</f>
        <v>0</v>
      </c>
      <c r="DK43" s="31"/>
      <c r="DL43" s="32">
        <v>0</v>
      </c>
      <c r="DM43" s="31"/>
      <c r="DN43" s="32">
        <f t="shared" ref="DN43:DN51" si="320">(DM43/12*1*$D43*$G43*$H43*$K43*DN$9)+(DM43/12*5*$E43*$G43*$H43*$K43*DN$10)+(DM43/12*6*$F43*$G43*$H43*$K43*DN$10)</f>
        <v>0</v>
      </c>
      <c r="DO43" s="31"/>
      <c r="DP43" s="32">
        <f t="shared" ref="DP43:DP51" si="321">(DO43/12*1*$D43*$G43*$H43*$K43*DP$9)+(DO43/12*5*$E43*$G43*$H43*$K43*DP$10)+(DO43/12*6*$F43*$G43*$H43*$K43*DP$10)</f>
        <v>0</v>
      </c>
      <c r="DQ43" s="31"/>
      <c r="DR43" s="32">
        <f t="shared" ref="DR43:DR51" si="322">(DQ43/12*1*$D43*$G43*$H43*$K43*DR$9)+(DQ43/12*5*$E43*$G43*$H43*$K43*DR$10)+(DQ43/12*6*$F43*$G43*$H43*$K43*DR$10)</f>
        <v>0</v>
      </c>
      <c r="DS43" s="31"/>
      <c r="DT43" s="32">
        <f t="shared" ref="DT43:DT51" si="323">(DS43/12*1*$D43*$G43*$H43*$K43*DT$9)+(DS43/12*5*$E43*$G43*$H43*$K43*DT$10)+(DS43/12*6*$F43*$G43*$H43*$K43*DT$10)</f>
        <v>0</v>
      </c>
      <c r="DU43" s="31"/>
      <c r="DV43" s="32">
        <f t="shared" ref="DV43:DV51" si="324">(DU43/12*1*$D43*$G43*$H43*$J43*DV$9)+(DU43/12*5*$E43*$G43*$H43*$J43*DV$10)+(DU43/12*6*$F43*$G43*$H43*$J43*DV$10)</f>
        <v>0</v>
      </c>
      <c r="DW43" s="31"/>
      <c r="DX43" s="32">
        <f t="shared" ref="DX43:DX51" si="325">(DW43/12*1*$D43*$G43*$H43*$J43*DX$9)+(DW43/12*5*$E43*$G43*$H43*$J43*DX$10)+(DW43/12*6*$F43*$G43*$H43*$J43*DX$10)</f>
        <v>0</v>
      </c>
      <c r="DY43" s="31"/>
      <c r="DZ43" s="32">
        <f t="shared" ref="DZ43:DZ51" si="326">(DY43/12*1*$D43*$G43*$H43*$K43*DZ$9)+(DY43/12*5*$E43*$G43*$H43*$K43*DZ$10)+(DY43/12*6*$F43*$G43*$H43*$K43*DZ$10)</f>
        <v>0</v>
      </c>
      <c r="EA43" s="31"/>
      <c r="EB43" s="32">
        <f t="shared" ref="EB43:EB51" si="327">(EA43/12*1*$D43*$G43*$H43*$K43*EB$9)+(EA43/12*5*$E43*$G43*$H43*$K43*EB$10)+(EA43/12*6*$F43*$G43*$H43*$K43*EB$10)</f>
        <v>0</v>
      </c>
      <c r="EC43" s="31"/>
      <c r="ED43" s="32">
        <f t="shared" ref="ED43:ED51" si="328">(EC43/12*1*$D43*$G43*$H43*$K43*ED$9)+(EC43/12*5*$E43*$G43*$H43*$K43*ED$10)+(EC43/12*6*$F43*$G43*$H43*$K43*ED$10)</f>
        <v>0</v>
      </c>
      <c r="EE43" s="31"/>
      <c r="EF43" s="32">
        <f t="shared" ref="EF43:EF51" si="329">(EE43/12*1*$D43*$G43*$H43*$L43*EF$9)+(EE43/12*5*$E43*$G43*$H43*$L43*EF$10)+(EE43/12*6*$F43*$G43*$H43*$L43*EF$10)</f>
        <v>0</v>
      </c>
      <c r="EG43" s="31"/>
      <c r="EH43" s="32">
        <f t="shared" ref="EH43:EH51" si="330">(EG43/12*1*$D43*$G43*$H43*$M43*EH$9)+(EG43/12*5*$E43*$G43*$H43*$N43*EH$10)+(EG43/12*6*$F43*$G43*$H43*$N43*EH$10)</f>
        <v>0</v>
      </c>
      <c r="EI43" s="36">
        <f t="shared" ref="EI43:EJ51" si="331">SUM(S43,Y43,U43,O43,Q43,BW43,CS43,DI43,DW43,BY43,DU43,BI43,AY43,AQ43,AS43,AU43,BK43,CQ43,W43,EC43,DG43,CA43,EA43,CI43,DK43,DM43,DQ43,DO43,AE43,AG43,AI43,AK43,AA43,AM43,AO43,CK43,EE43,EG43,AW43,DY43,BO43,BA43,BC43,CU43,CW43,CY43,DA43,DC43,BQ43,BE43,BS43,BG43,BU43,CM43,CG43,CO43,AC43,CC43,DE43,,BM43,DS43,CE43)</f>
        <v>0</v>
      </c>
      <c r="EJ43" s="36">
        <f t="shared" si="331"/>
        <v>0</v>
      </c>
      <c r="EL43" s="45"/>
    </row>
    <row r="44" spans="1:142" ht="45" x14ac:dyDescent="0.25">
      <c r="B44" s="19">
        <v>22</v>
      </c>
      <c r="C44" s="40" t="s">
        <v>190</v>
      </c>
      <c r="D44" s="26">
        <f>D42</f>
        <v>10127</v>
      </c>
      <c r="E44" s="26">
        <v>10127</v>
      </c>
      <c r="F44" s="26">
        <v>9620</v>
      </c>
      <c r="G44" s="27">
        <v>1.1000000000000001</v>
      </c>
      <c r="H44" s="28"/>
      <c r="I44" s="29"/>
      <c r="J44" s="26"/>
      <c r="K44" s="26"/>
      <c r="L44" s="26"/>
      <c r="M44" s="26"/>
      <c r="N44" s="30">
        <v>2.57</v>
      </c>
      <c r="O44" s="31"/>
      <c r="P44" s="32">
        <f t="shared" si="270"/>
        <v>0</v>
      </c>
      <c r="Q44" s="31"/>
      <c r="R44" s="32">
        <f t="shared" si="271"/>
        <v>0</v>
      </c>
      <c r="S44" s="33"/>
      <c r="T44" s="32">
        <f t="shared" si="272"/>
        <v>0</v>
      </c>
      <c r="U44" s="31"/>
      <c r="V44" s="32">
        <f t="shared" si="273"/>
        <v>0</v>
      </c>
      <c r="W44" s="31"/>
      <c r="X44" s="32">
        <f t="shared" si="274"/>
        <v>0</v>
      </c>
      <c r="Y44" s="31"/>
      <c r="Z44" s="32">
        <f t="shared" si="275"/>
        <v>0</v>
      </c>
      <c r="AA44" s="31"/>
      <c r="AB44" s="32">
        <f t="shared" si="276"/>
        <v>0</v>
      </c>
      <c r="AC44" s="31"/>
      <c r="AD44" s="32">
        <f t="shared" si="277"/>
        <v>0</v>
      </c>
      <c r="AE44" s="31"/>
      <c r="AF44" s="32">
        <f t="shared" si="278"/>
        <v>0</v>
      </c>
      <c r="AG44" s="31"/>
      <c r="AH44" s="32">
        <f t="shared" si="279"/>
        <v>0</v>
      </c>
      <c r="AI44" s="31"/>
      <c r="AJ44" s="32">
        <f t="shared" si="280"/>
        <v>0</v>
      </c>
      <c r="AK44" s="31"/>
      <c r="AL44" s="32">
        <f t="shared" si="281"/>
        <v>0</v>
      </c>
      <c r="AM44" s="34"/>
      <c r="AN44" s="32">
        <f t="shared" si="282"/>
        <v>0</v>
      </c>
      <c r="AO44" s="31"/>
      <c r="AP44" s="32">
        <f t="shared" si="283"/>
        <v>0</v>
      </c>
      <c r="AQ44" s="31"/>
      <c r="AR44" s="32">
        <f t="shared" si="284"/>
        <v>0</v>
      </c>
      <c r="AS44" s="31"/>
      <c r="AT44" s="32">
        <f t="shared" si="285"/>
        <v>0</v>
      </c>
      <c r="AU44" s="31"/>
      <c r="AV44" s="32">
        <f t="shared" si="286"/>
        <v>0</v>
      </c>
      <c r="AW44" s="31"/>
      <c r="AX44" s="32">
        <f t="shared" si="287"/>
        <v>0</v>
      </c>
      <c r="AY44" s="31"/>
      <c r="AZ44" s="32">
        <f t="shared" si="288"/>
        <v>0</v>
      </c>
      <c r="BA44" s="31"/>
      <c r="BB44" s="32">
        <f t="shared" si="289"/>
        <v>0</v>
      </c>
      <c r="BC44" s="31"/>
      <c r="BD44" s="32">
        <f t="shared" si="290"/>
        <v>0</v>
      </c>
      <c r="BE44" s="31"/>
      <c r="BF44" s="32">
        <f t="shared" si="291"/>
        <v>0</v>
      </c>
      <c r="BG44" s="31"/>
      <c r="BH44" s="32">
        <f t="shared" si="292"/>
        <v>0</v>
      </c>
      <c r="BI44" s="31"/>
      <c r="BJ44" s="32">
        <f t="shared" si="293"/>
        <v>0</v>
      </c>
      <c r="BK44" s="31"/>
      <c r="BL44" s="32">
        <f t="shared" si="294"/>
        <v>0</v>
      </c>
      <c r="BM44" s="31"/>
      <c r="BN44" s="32">
        <f t="shared" si="295"/>
        <v>0</v>
      </c>
      <c r="BO44" s="31"/>
      <c r="BP44" s="32">
        <f t="shared" si="296"/>
        <v>0</v>
      </c>
      <c r="BQ44" s="31"/>
      <c r="BR44" s="32">
        <f t="shared" si="297"/>
        <v>0</v>
      </c>
      <c r="BS44" s="31"/>
      <c r="BT44" s="32">
        <f t="shared" si="298"/>
        <v>0</v>
      </c>
      <c r="BU44" s="31"/>
      <c r="BV44" s="32">
        <f t="shared" si="299"/>
        <v>0</v>
      </c>
      <c r="BW44" s="31"/>
      <c r="BX44" s="32">
        <f t="shared" si="300"/>
        <v>0</v>
      </c>
      <c r="BY44" s="31"/>
      <c r="BZ44" s="32">
        <f t="shared" si="301"/>
        <v>0</v>
      </c>
      <c r="CA44" s="31"/>
      <c r="CB44" s="32">
        <f t="shared" si="302"/>
        <v>0</v>
      </c>
      <c r="CC44" s="31"/>
      <c r="CD44" s="32">
        <f t="shared" si="303"/>
        <v>0</v>
      </c>
      <c r="CE44" s="31"/>
      <c r="CF44" s="32">
        <f t="shared" si="304"/>
        <v>0</v>
      </c>
      <c r="CG44" s="31"/>
      <c r="CH44" s="32">
        <f t="shared" si="305"/>
        <v>0</v>
      </c>
      <c r="CI44" s="31"/>
      <c r="CJ44" s="32">
        <f t="shared" si="306"/>
        <v>0</v>
      </c>
      <c r="CK44" s="31"/>
      <c r="CL44" s="32">
        <f t="shared" si="307"/>
        <v>0</v>
      </c>
      <c r="CM44" s="31"/>
      <c r="CN44" s="32">
        <f t="shared" si="308"/>
        <v>0</v>
      </c>
      <c r="CO44" s="31"/>
      <c r="CP44" s="32">
        <f t="shared" si="309"/>
        <v>0</v>
      </c>
      <c r="CQ44" s="31"/>
      <c r="CR44" s="32">
        <f t="shared" si="310"/>
        <v>0</v>
      </c>
      <c r="CS44" s="31"/>
      <c r="CT44" s="32">
        <f t="shared" si="311"/>
        <v>0</v>
      </c>
      <c r="CU44" s="31"/>
      <c r="CV44" s="32">
        <f t="shared" si="312"/>
        <v>0</v>
      </c>
      <c r="CW44" s="31"/>
      <c r="CX44" s="32">
        <f t="shared" si="313"/>
        <v>0</v>
      </c>
      <c r="CY44" s="31"/>
      <c r="CZ44" s="32">
        <f t="shared" si="314"/>
        <v>0</v>
      </c>
      <c r="DA44" s="31"/>
      <c r="DB44" s="32">
        <f t="shared" si="315"/>
        <v>0</v>
      </c>
      <c r="DC44" s="31"/>
      <c r="DD44" s="32">
        <f t="shared" si="316"/>
        <v>0</v>
      </c>
      <c r="DE44" s="31"/>
      <c r="DF44" s="32">
        <f t="shared" si="317"/>
        <v>0</v>
      </c>
      <c r="DG44" s="31"/>
      <c r="DH44" s="32">
        <f t="shared" si="318"/>
        <v>0</v>
      </c>
      <c r="DI44" s="31"/>
      <c r="DJ44" s="32">
        <f t="shared" si="319"/>
        <v>0</v>
      </c>
      <c r="DK44" s="31"/>
      <c r="DL44" s="32">
        <v>0</v>
      </c>
      <c r="DM44" s="31"/>
      <c r="DN44" s="32">
        <f t="shared" si="320"/>
        <v>0</v>
      </c>
      <c r="DO44" s="31"/>
      <c r="DP44" s="32">
        <f t="shared" si="321"/>
        <v>0</v>
      </c>
      <c r="DQ44" s="31"/>
      <c r="DR44" s="32">
        <f t="shared" si="322"/>
        <v>0</v>
      </c>
      <c r="DS44" s="31"/>
      <c r="DT44" s="32">
        <f t="shared" si="323"/>
        <v>0</v>
      </c>
      <c r="DU44" s="31"/>
      <c r="DV44" s="32">
        <f t="shared" si="324"/>
        <v>0</v>
      </c>
      <c r="DW44" s="31"/>
      <c r="DX44" s="32">
        <f t="shared" si="325"/>
        <v>0</v>
      </c>
      <c r="DY44" s="31"/>
      <c r="DZ44" s="32">
        <f t="shared" si="326"/>
        <v>0</v>
      </c>
      <c r="EA44" s="31"/>
      <c r="EB44" s="32">
        <f t="shared" si="327"/>
        <v>0</v>
      </c>
      <c r="EC44" s="31"/>
      <c r="ED44" s="32">
        <f t="shared" si="328"/>
        <v>0</v>
      </c>
      <c r="EE44" s="31"/>
      <c r="EF44" s="32">
        <f t="shared" si="329"/>
        <v>0</v>
      </c>
      <c r="EG44" s="31"/>
      <c r="EH44" s="32">
        <f t="shared" si="330"/>
        <v>0</v>
      </c>
      <c r="EI44" s="36">
        <f t="shared" si="331"/>
        <v>0</v>
      </c>
      <c r="EJ44" s="36">
        <f t="shared" si="331"/>
        <v>0</v>
      </c>
      <c r="EL44" s="45"/>
    </row>
    <row r="45" spans="1:142" ht="60" x14ac:dyDescent="0.25">
      <c r="B45" s="19">
        <v>23</v>
      </c>
      <c r="C45" s="40" t="s">
        <v>191</v>
      </c>
      <c r="D45" s="26">
        <f>D44</f>
        <v>10127</v>
      </c>
      <c r="E45" s="26">
        <v>10127</v>
      </c>
      <c r="F45" s="26">
        <v>9620</v>
      </c>
      <c r="G45" s="27">
        <v>9</v>
      </c>
      <c r="H45" s="28">
        <v>1</v>
      </c>
      <c r="I45" s="29"/>
      <c r="J45" s="26">
        <v>1.4</v>
      </c>
      <c r="K45" s="26">
        <v>1.68</v>
      </c>
      <c r="L45" s="26">
        <v>2.23</v>
      </c>
      <c r="M45" s="26">
        <v>2.39</v>
      </c>
      <c r="N45" s="30">
        <v>2.57</v>
      </c>
      <c r="O45" s="31"/>
      <c r="P45" s="32">
        <f t="shared" si="270"/>
        <v>0</v>
      </c>
      <c r="Q45" s="31"/>
      <c r="R45" s="32">
        <f t="shared" si="271"/>
        <v>0</v>
      </c>
      <c r="S45" s="33"/>
      <c r="T45" s="32">
        <f t="shared" si="272"/>
        <v>0</v>
      </c>
      <c r="U45" s="31"/>
      <c r="V45" s="32">
        <f t="shared" si="273"/>
        <v>0</v>
      </c>
      <c r="W45" s="31"/>
      <c r="X45" s="32">
        <f t="shared" si="274"/>
        <v>0</v>
      </c>
      <c r="Y45" s="31"/>
      <c r="Z45" s="32">
        <f t="shared" si="275"/>
        <v>0</v>
      </c>
      <c r="AA45" s="31"/>
      <c r="AB45" s="32">
        <f t="shared" si="276"/>
        <v>0</v>
      </c>
      <c r="AC45" s="31"/>
      <c r="AD45" s="32">
        <f t="shared" si="277"/>
        <v>0</v>
      </c>
      <c r="AE45" s="31"/>
      <c r="AF45" s="32">
        <f t="shared" si="278"/>
        <v>0</v>
      </c>
      <c r="AG45" s="31"/>
      <c r="AH45" s="32">
        <f t="shared" si="279"/>
        <v>0</v>
      </c>
      <c r="AI45" s="31"/>
      <c r="AJ45" s="32">
        <f t="shared" si="280"/>
        <v>0</v>
      </c>
      <c r="AK45" s="31"/>
      <c r="AL45" s="32">
        <f t="shared" si="281"/>
        <v>0</v>
      </c>
      <c r="AM45" s="34"/>
      <c r="AN45" s="32">
        <f t="shared" si="282"/>
        <v>0</v>
      </c>
      <c r="AO45" s="31"/>
      <c r="AP45" s="32">
        <f t="shared" si="283"/>
        <v>0</v>
      </c>
      <c r="AQ45" s="31"/>
      <c r="AR45" s="32">
        <f t="shared" si="284"/>
        <v>0</v>
      </c>
      <c r="AS45" s="31"/>
      <c r="AT45" s="32">
        <f t="shared" si="285"/>
        <v>0</v>
      </c>
      <c r="AU45" s="31"/>
      <c r="AV45" s="32">
        <f t="shared" si="286"/>
        <v>0</v>
      </c>
      <c r="AW45" s="31"/>
      <c r="AX45" s="32">
        <f t="shared" si="287"/>
        <v>0</v>
      </c>
      <c r="AY45" s="31"/>
      <c r="AZ45" s="32">
        <f t="shared" si="288"/>
        <v>0</v>
      </c>
      <c r="BA45" s="31"/>
      <c r="BB45" s="32">
        <f t="shared" si="289"/>
        <v>0</v>
      </c>
      <c r="BC45" s="31"/>
      <c r="BD45" s="32">
        <f t="shared" si="290"/>
        <v>0</v>
      </c>
      <c r="BE45" s="31"/>
      <c r="BF45" s="32">
        <f t="shared" si="291"/>
        <v>0</v>
      </c>
      <c r="BG45" s="31"/>
      <c r="BH45" s="32">
        <f t="shared" si="292"/>
        <v>0</v>
      </c>
      <c r="BI45" s="31"/>
      <c r="BJ45" s="32">
        <f t="shared" si="293"/>
        <v>0</v>
      </c>
      <c r="BK45" s="31"/>
      <c r="BL45" s="32">
        <f t="shared" si="294"/>
        <v>0</v>
      </c>
      <c r="BM45" s="31"/>
      <c r="BN45" s="32">
        <f t="shared" si="295"/>
        <v>0</v>
      </c>
      <c r="BO45" s="31"/>
      <c r="BP45" s="32">
        <f t="shared" si="296"/>
        <v>0</v>
      </c>
      <c r="BQ45" s="31"/>
      <c r="BR45" s="32">
        <f t="shared" si="297"/>
        <v>0</v>
      </c>
      <c r="BS45" s="31"/>
      <c r="BT45" s="32">
        <f t="shared" si="298"/>
        <v>0</v>
      </c>
      <c r="BU45" s="31"/>
      <c r="BV45" s="32">
        <f t="shared" si="299"/>
        <v>0</v>
      </c>
      <c r="BW45" s="31"/>
      <c r="BX45" s="32">
        <f t="shared" si="300"/>
        <v>0</v>
      </c>
      <c r="BY45" s="31"/>
      <c r="BZ45" s="32">
        <f t="shared" si="301"/>
        <v>0</v>
      </c>
      <c r="CA45" s="31"/>
      <c r="CB45" s="32">
        <f t="shared" si="302"/>
        <v>0</v>
      </c>
      <c r="CC45" s="31"/>
      <c r="CD45" s="32">
        <f t="shared" si="303"/>
        <v>0</v>
      </c>
      <c r="CE45" s="31"/>
      <c r="CF45" s="32">
        <f t="shared" si="304"/>
        <v>0</v>
      </c>
      <c r="CG45" s="31"/>
      <c r="CH45" s="32">
        <f t="shared" si="305"/>
        <v>0</v>
      </c>
      <c r="CI45" s="31"/>
      <c r="CJ45" s="32">
        <f t="shared" si="306"/>
        <v>0</v>
      </c>
      <c r="CK45" s="31"/>
      <c r="CL45" s="32">
        <f t="shared" si="307"/>
        <v>0</v>
      </c>
      <c r="CM45" s="31"/>
      <c r="CN45" s="32">
        <f t="shared" si="308"/>
        <v>0</v>
      </c>
      <c r="CO45" s="31"/>
      <c r="CP45" s="32">
        <f t="shared" si="309"/>
        <v>0</v>
      </c>
      <c r="CQ45" s="31"/>
      <c r="CR45" s="32">
        <f t="shared" si="310"/>
        <v>0</v>
      </c>
      <c r="CS45" s="31"/>
      <c r="CT45" s="32">
        <f t="shared" si="311"/>
        <v>0</v>
      </c>
      <c r="CU45" s="31"/>
      <c r="CV45" s="32">
        <f t="shared" si="312"/>
        <v>0</v>
      </c>
      <c r="CW45" s="31"/>
      <c r="CX45" s="32">
        <f t="shared" si="313"/>
        <v>0</v>
      </c>
      <c r="CY45" s="31"/>
      <c r="CZ45" s="32">
        <f t="shared" si="314"/>
        <v>0</v>
      </c>
      <c r="DA45" s="31"/>
      <c r="DB45" s="32">
        <f t="shared" si="315"/>
        <v>0</v>
      </c>
      <c r="DC45" s="31"/>
      <c r="DD45" s="32">
        <f t="shared" si="316"/>
        <v>0</v>
      </c>
      <c r="DE45" s="31"/>
      <c r="DF45" s="32">
        <f t="shared" si="317"/>
        <v>0</v>
      </c>
      <c r="DG45" s="31"/>
      <c r="DH45" s="32">
        <f t="shared" si="318"/>
        <v>0</v>
      </c>
      <c r="DI45" s="31"/>
      <c r="DJ45" s="32">
        <f t="shared" si="319"/>
        <v>0</v>
      </c>
      <c r="DK45" s="31"/>
      <c r="DL45" s="32">
        <v>0</v>
      </c>
      <c r="DM45" s="31"/>
      <c r="DN45" s="32">
        <f t="shared" si="320"/>
        <v>0</v>
      </c>
      <c r="DO45" s="31"/>
      <c r="DP45" s="32">
        <f t="shared" si="321"/>
        <v>0</v>
      </c>
      <c r="DQ45" s="31"/>
      <c r="DR45" s="32">
        <f t="shared" si="322"/>
        <v>0</v>
      </c>
      <c r="DS45" s="31"/>
      <c r="DT45" s="32">
        <f t="shared" si="323"/>
        <v>0</v>
      </c>
      <c r="DU45" s="31"/>
      <c r="DV45" s="32">
        <f t="shared" si="324"/>
        <v>0</v>
      </c>
      <c r="DW45" s="31"/>
      <c r="DX45" s="32">
        <f t="shared" si="325"/>
        <v>0</v>
      </c>
      <c r="DY45" s="31"/>
      <c r="DZ45" s="32">
        <f t="shared" si="326"/>
        <v>0</v>
      </c>
      <c r="EA45" s="31"/>
      <c r="EB45" s="32">
        <f t="shared" si="327"/>
        <v>0</v>
      </c>
      <c r="EC45" s="31"/>
      <c r="ED45" s="32">
        <f t="shared" si="328"/>
        <v>0</v>
      </c>
      <c r="EE45" s="31"/>
      <c r="EF45" s="32">
        <f t="shared" si="329"/>
        <v>0</v>
      </c>
      <c r="EG45" s="31"/>
      <c r="EH45" s="32">
        <f t="shared" si="330"/>
        <v>0</v>
      </c>
      <c r="EI45" s="36">
        <f t="shared" si="331"/>
        <v>0</v>
      </c>
      <c r="EJ45" s="36">
        <f t="shared" si="331"/>
        <v>0</v>
      </c>
      <c r="EL45" s="45"/>
    </row>
    <row r="46" spans="1:142" ht="60" x14ac:dyDescent="0.25">
      <c r="B46" s="19">
        <v>24</v>
      </c>
      <c r="C46" s="40" t="s">
        <v>192</v>
      </c>
      <c r="D46" s="26">
        <v>10127</v>
      </c>
      <c r="E46" s="26">
        <v>10127</v>
      </c>
      <c r="F46" s="26">
        <v>9620</v>
      </c>
      <c r="G46" s="27">
        <v>12.85</v>
      </c>
      <c r="H46" s="28"/>
      <c r="I46" s="29"/>
      <c r="J46" s="26"/>
      <c r="K46" s="26"/>
      <c r="L46" s="26"/>
      <c r="M46" s="26"/>
      <c r="N46" s="30">
        <v>2.57</v>
      </c>
      <c r="O46" s="31"/>
      <c r="P46" s="32">
        <f t="shared" si="270"/>
        <v>0</v>
      </c>
      <c r="Q46" s="31"/>
      <c r="R46" s="32">
        <f t="shared" si="271"/>
        <v>0</v>
      </c>
      <c r="S46" s="33"/>
      <c r="T46" s="32">
        <f t="shared" si="272"/>
        <v>0</v>
      </c>
      <c r="U46" s="31"/>
      <c r="V46" s="32">
        <f t="shared" si="273"/>
        <v>0</v>
      </c>
      <c r="W46" s="31"/>
      <c r="X46" s="32">
        <f t="shared" si="274"/>
        <v>0</v>
      </c>
      <c r="Y46" s="31"/>
      <c r="Z46" s="32">
        <f t="shared" si="275"/>
        <v>0</v>
      </c>
      <c r="AA46" s="31"/>
      <c r="AB46" s="32">
        <f t="shared" si="276"/>
        <v>0</v>
      </c>
      <c r="AC46" s="31"/>
      <c r="AD46" s="32">
        <f t="shared" si="277"/>
        <v>0</v>
      </c>
      <c r="AE46" s="31"/>
      <c r="AF46" s="32">
        <f t="shared" si="278"/>
        <v>0</v>
      </c>
      <c r="AG46" s="31"/>
      <c r="AH46" s="32">
        <f t="shared" si="279"/>
        <v>0</v>
      </c>
      <c r="AI46" s="31"/>
      <c r="AJ46" s="32">
        <f t="shared" si="280"/>
        <v>0</v>
      </c>
      <c r="AK46" s="31"/>
      <c r="AL46" s="32">
        <f t="shared" si="281"/>
        <v>0</v>
      </c>
      <c r="AM46" s="34"/>
      <c r="AN46" s="32">
        <f t="shared" si="282"/>
        <v>0</v>
      </c>
      <c r="AO46" s="31"/>
      <c r="AP46" s="32">
        <f t="shared" si="283"/>
        <v>0</v>
      </c>
      <c r="AQ46" s="31"/>
      <c r="AR46" s="32">
        <f t="shared" si="284"/>
        <v>0</v>
      </c>
      <c r="AS46" s="31"/>
      <c r="AT46" s="32">
        <f t="shared" si="285"/>
        <v>0</v>
      </c>
      <c r="AU46" s="31"/>
      <c r="AV46" s="32">
        <f t="shared" si="286"/>
        <v>0</v>
      </c>
      <c r="AW46" s="31"/>
      <c r="AX46" s="32">
        <f t="shared" si="287"/>
        <v>0</v>
      </c>
      <c r="AY46" s="31"/>
      <c r="AZ46" s="32">
        <f t="shared" si="288"/>
        <v>0</v>
      </c>
      <c r="BA46" s="31"/>
      <c r="BB46" s="32">
        <f t="shared" si="289"/>
        <v>0</v>
      </c>
      <c r="BC46" s="31"/>
      <c r="BD46" s="32">
        <f t="shared" si="290"/>
        <v>0</v>
      </c>
      <c r="BE46" s="31"/>
      <c r="BF46" s="32">
        <f t="shared" si="291"/>
        <v>0</v>
      </c>
      <c r="BG46" s="31"/>
      <c r="BH46" s="32">
        <f t="shared" si="292"/>
        <v>0</v>
      </c>
      <c r="BI46" s="31"/>
      <c r="BJ46" s="32">
        <f t="shared" si="293"/>
        <v>0</v>
      </c>
      <c r="BK46" s="31"/>
      <c r="BL46" s="32">
        <f t="shared" si="294"/>
        <v>0</v>
      </c>
      <c r="BM46" s="31"/>
      <c r="BN46" s="32">
        <f t="shared" si="295"/>
        <v>0</v>
      </c>
      <c r="BO46" s="31"/>
      <c r="BP46" s="32">
        <f t="shared" si="296"/>
        <v>0</v>
      </c>
      <c r="BQ46" s="31"/>
      <c r="BR46" s="32">
        <f t="shared" si="297"/>
        <v>0</v>
      </c>
      <c r="BS46" s="31"/>
      <c r="BT46" s="32">
        <f t="shared" si="298"/>
        <v>0</v>
      </c>
      <c r="BU46" s="31"/>
      <c r="BV46" s="32">
        <f t="shared" si="299"/>
        <v>0</v>
      </c>
      <c r="BW46" s="31"/>
      <c r="BX46" s="32">
        <f t="shared" si="300"/>
        <v>0</v>
      </c>
      <c r="BY46" s="31"/>
      <c r="BZ46" s="32">
        <f t="shared" si="301"/>
        <v>0</v>
      </c>
      <c r="CA46" s="31"/>
      <c r="CB46" s="32">
        <f t="shared" si="302"/>
        <v>0</v>
      </c>
      <c r="CC46" s="31"/>
      <c r="CD46" s="32">
        <f t="shared" si="303"/>
        <v>0</v>
      </c>
      <c r="CE46" s="31"/>
      <c r="CF46" s="32">
        <f t="shared" si="304"/>
        <v>0</v>
      </c>
      <c r="CG46" s="31"/>
      <c r="CH46" s="32">
        <f t="shared" si="305"/>
        <v>0</v>
      </c>
      <c r="CI46" s="31"/>
      <c r="CJ46" s="32">
        <f t="shared" si="306"/>
        <v>0</v>
      </c>
      <c r="CK46" s="31"/>
      <c r="CL46" s="32">
        <f t="shared" si="307"/>
        <v>0</v>
      </c>
      <c r="CM46" s="31"/>
      <c r="CN46" s="32">
        <f t="shared" si="308"/>
        <v>0</v>
      </c>
      <c r="CO46" s="31"/>
      <c r="CP46" s="32">
        <f t="shared" si="309"/>
        <v>0</v>
      </c>
      <c r="CQ46" s="31"/>
      <c r="CR46" s="32">
        <f t="shared" si="310"/>
        <v>0</v>
      </c>
      <c r="CS46" s="31"/>
      <c r="CT46" s="32">
        <f t="shared" si="311"/>
        <v>0</v>
      </c>
      <c r="CU46" s="31"/>
      <c r="CV46" s="32">
        <f t="shared" si="312"/>
        <v>0</v>
      </c>
      <c r="CW46" s="31"/>
      <c r="CX46" s="32">
        <f t="shared" si="313"/>
        <v>0</v>
      </c>
      <c r="CY46" s="31"/>
      <c r="CZ46" s="32">
        <f t="shared" si="314"/>
        <v>0</v>
      </c>
      <c r="DA46" s="31"/>
      <c r="DB46" s="32">
        <f t="shared" si="315"/>
        <v>0</v>
      </c>
      <c r="DC46" s="31"/>
      <c r="DD46" s="32">
        <f t="shared" si="316"/>
        <v>0</v>
      </c>
      <c r="DE46" s="31"/>
      <c r="DF46" s="32">
        <f t="shared" si="317"/>
        <v>0</v>
      </c>
      <c r="DG46" s="31"/>
      <c r="DH46" s="32">
        <f t="shared" si="318"/>
        <v>0</v>
      </c>
      <c r="DI46" s="31"/>
      <c r="DJ46" s="32">
        <f t="shared" si="319"/>
        <v>0</v>
      </c>
      <c r="DK46" s="31"/>
      <c r="DL46" s="32">
        <v>0</v>
      </c>
      <c r="DM46" s="31"/>
      <c r="DN46" s="32">
        <f t="shared" si="320"/>
        <v>0</v>
      </c>
      <c r="DO46" s="31"/>
      <c r="DP46" s="32">
        <f t="shared" si="321"/>
        <v>0</v>
      </c>
      <c r="DQ46" s="31"/>
      <c r="DR46" s="32">
        <f t="shared" si="322"/>
        <v>0</v>
      </c>
      <c r="DS46" s="31"/>
      <c r="DT46" s="32">
        <f t="shared" si="323"/>
        <v>0</v>
      </c>
      <c r="DU46" s="31"/>
      <c r="DV46" s="32">
        <f t="shared" si="324"/>
        <v>0</v>
      </c>
      <c r="DW46" s="31"/>
      <c r="DX46" s="32">
        <f t="shared" si="325"/>
        <v>0</v>
      </c>
      <c r="DY46" s="31"/>
      <c r="DZ46" s="32">
        <f t="shared" si="326"/>
        <v>0</v>
      </c>
      <c r="EA46" s="31"/>
      <c r="EB46" s="32">
        <f t="shared" si="327"/>
        <v>0</v>
      </c>
      <c r="EC46" s="31"/>
      <c r="ED46" s="32">
        <f t="shared" si="328"/>
        <v>0</v>
      </c>
      <c r="EE46" s="31"/>
      <c r="EF46" s="32">
        <f t="shared" si="329"/>
        <v>0</v>
      </c>
      <c r="EG46" s="31"/>
      <c r="EH46" s="32">
        <f t="shared" si="330"/>
        <v>0</v>
      </c>
      <c r="EI46" s="36">
        <f t="shared" si="331"/>
        <v>0</v>
      </c>
      <c r="EJ46" s="36">
        <f t="shared" si="331"/>
        <v>0</v>
      </c>
      <c r="EL46" s="45"/>
    </row>
    <row r="47" spans="1:142" s="2" customFormat="1" x14ac:dyDescent="0.25">
      <c r="B47" s="19">
        <v>25</v>
      </c>
      <c r="C47" s="40" t="s">
        <v>193</v>
      </c>
      <c r="D47" s="26">
        <f>D45</f>
        <v>10127</v>
      </c>
      <c r="E47" s="26">
        <v>10127</v>
      </c>
      <c r="F47" s="26">
        <v>9620</v>
      </c>
      <c r="G47" s="27">
        <v>0.97</v>
      </c>
      <c r="H47" s="38">
        <v>1</v>
      </c>
      <c r="I47" s="39"/>
      <c r="J47" s="26">
        <v>1.4</v>
      </c>
      <c r="K47" s="26">
        <v>1.68</v>
      </c>
      <c r="L47" s="26">
        <v>2.23</v>
      </c>
      <c r="M47" s="26">
        <v>2.39</v>
      </c>
      <c r="N47" s="30">
        <v>2.57</v>
      </c>
      <c r="O47" s="31">
        <v>11</v>
      </c>
      <c r="P47" s="32">
        <f t="shared" si="270"/>
        <v>147742.47154333332</v>
      </c>
      <c r="Q47" s="31"/>
      <c r="R47" s="32">
        <f t="shared" si="271"/>
        <v>0</v>
      </c>
      <c r="S47" s="33"/>
      <c r="T47" s="32">
        <f t="shared" si="272"/>
        <v>0</v>
      </c>
      <c r="U47" s="31"/>
      <c r="V47" s="32">
        <f t="shared" si="273"/>
        <v>0</v>
      </c>
      <c r="W47" s="31"/>
      <c r="X47" s="32">
        <f t="shared" si="274"/>
        <v>0</v>
      </c>
      <c r="Y47" s="31"/>
      <c r="Z47" s="32">
        <f t="shared" si="275"/>
        <v>0</v>
      </c>
      <c r="AA47" s="31"/>
      <c r="AB47" s="32">
        <f t="shared" si="276"/>
        <v>0</v>
      </c>
      <c r="AC47" s="31"/>
      <c r="AD47" s="32">
        <f t="shared" si="277"/>
        <v>0</v>
      </c>
      <c r="AE47" s="31">
        <f>12+2</f>
        <v>14</v>
      </c>
      <c r="AF47" s="32">
        <f t="shared" si="278"/>
        <v>227510.55818399999</v>
      </c>
      <c r="AG47" s="31">
        <v>20</v>
      </c>
      <c r="AH47" s="32">
        <f t="shared" si="279"/>
        <v>325015.08311999997</v>
      </c>
      <c r="AI47" s="31">
        <v>10</v>
      </c>
      <c r="AJ47" s="32">
        <f t="shared" si="280"/>
        <v>162507.54155999998</v>
      </c>
      <c r="AK47" s="31">
        <v>13</v>
      </c>
      <c r="AL47" s="32">
        <f t="shared" si="281"/>
        <v>211259.80402799998</v>
      </c>
      <c r="AM47" s="34"/>
      <c r="AN47" s="32">
        <f t="shared" si="282"/>
        <v>0</v>
      </c>
      <c r="AO47" s="31"/>
      <c r="AP47" s="32">
        <f t="shared" si="283"/>
        <v>0</v>
      </c>
      <c r="AQ47" s="31"/>
      <c r="AR47" s="32">
        <f t="shared" si="284"/>
        <v>0</v>
      </c>
      <c r="AS47" s="31"/>
      <c r="AT47" s="32">
        <f t="shared" si="285"/>
        <v>0</v>
      </c>
      <c r="AU47" s="31"/>
      <c r="AV47" s="32">
        <f t="shared" si="286"/>
        <v>0</v>
      </c>
      <c r="AW47" s="31"/>
      <c r="AX47" s="32">
        <f t="shared" si="287"/>
        <v>0</v>
      </c>
      <c r="AY47" s="31"/>
      <c r="AZ47" s="32">
        <f t="shared" si="288"/>
        <v>0</v>
      </c>
      <c r="BA47" s="31"/>
      <c r="BB47" s="32">
        <f t="shared" si="289"/>
        <v>0</v>
      </c>
      <c r="BC47" s="31">
        <v>5</v>
      </c>
      <c r="BD47" s="32">
        <f t="shared" si="290"/>
        <v>54778.890833333338</v>
      </c>
      <c r="BE47" s="31"/>
      <c r="BF47" s="32">
        <f t="shared" si="291"/>
        <v>0</v>
      </c>
      <c r="BG47" s="31"/>
      <c r="BH47" s="32">
        <f t="shared" si="292"/>
        <v>0</v>
      </c>
      <c r="BI47" s="31">
        <v>40</v>
      </c>
      <c r="BJ47" s="32">
        <f t="shared" si="293"/>
        <v>487279.82333333336</v>
      </c>
      <c r="BK47" s="31"/>
      <c r="BL47" s="32">
        <f t="shared" si="294"/>
        <v>0</v>
      </c>
      <c r="BM47" s="31"/>
      <c r="BN47" s="32">
        <f t="shared" si="295"/>
        <v>0</v>
      </c>
      <c r="BO47" s="31">
        <v>121</v>
      </c>
      <c r="BP47" s="32">
        <f t="shared" si="296"/>
        <v>1381117.4376999997</v>
      </c>
      <c r="BQ47" s="31">
        <v>63</v>
      </c>
      <c r="BR47" s="32">
        <f t="shared" si="297"/>
        <v>767465.72174999991</v>
      </c>
      <c r="BS47" s="31"/>
      <c r="BT47" s="32">
        <f t="shared" si="298"/>
        <v>0</v>
      </c>
      <c r="BU47" s="31">
        <v>23</v>
      </c>
      <c r="BV47" s="32">
        <f t="shared" si="299"/>
        <v>280185.89841666666</v>
      </c>
      <c r="BW47" s="31">
        <v>4</v>
      </c>
      <c r="BX47" s="32">
        <f t="shared" si="300"/>
        <v>48727.982333333333</v>
      </c>
      <c r="BY47" s="31">
        <v>4</v>
      </c>
      <c r="BZ47" s="32">
        <f t="shared" si="301"/>
        <v>48727.982333333333</v>
      </c>
      <c r="CA47" s="31">
        <v>4</v>
      </c>
      <c r="CB47" s="32">
        <f t="shared" si="302"/>
        <v>65844.476880000002</v>
      </c>
      <c r="CC47" s="31">
        <v>200</v>
      </c>
      <c r="CD47" s="32">
        <f t="shared" si="303"/>
        <v>2436399.1166666667</v>
      </c>
      <c r="CE47" s="31"/>
      <c r="CF47" s="32">
        <f t="shared" si="304"/>
        <v>0</v>
      </c>
      <c r="CG47" s="31">
        <v>2</v>
      </c>
      <c r="CH47" s="32">
        <f t="shared" si="305"/>
        <v>26816.425999999999</v>
      </c>
      <c r="CI47" s="31">
        <v>17</v>
      </c>
      <c r="CJ47" s="32">
        <f t="shared" si="306"/>
        <v>289190.70361999999</v>
      </c>
      <c r="CK47" s="31">
        <v>1</v>
      </c>
      <c r="CL47" s="32">
        <f t="shared" si="307"/>
        <v>16139.3644776</v>
      </c>
      <c r="CM47" s="31">
        <v>3</v>
      </c>
      <c r="CN47" s="32">
        <f t="shared" si="308"/>
        <v>40224.638999999996</v>
      </c>
      <c r="CO47" s="31">
        <v>15</v>
      </c>
      <c r="CP47" s="32">
        <f t="shared" si="309"/>
        <v>201123.19500000001</v>
      </c>
      <c r="CQ47" s="31"/>
      <c r="CR47" s="32">
        <f t="shared" si="310"/>
        <v>0</v>
      </c>
      <c r="CS47" s="31">
        <v>2</v>
      </c>
      <c r="CT47" s="32">
        <f t="shared" si="311"/>
        <v>26898.940795999999</v>
      </c>
      <c r="CU47" s="31">
        <v>74</v>
      </c>
      <c r="CV47" s="32">
        <f t="shared" si="312"/>
        <v>992207.76199999987</v>
      </c>
      <c r="CW47" s="31">
        <v>100</v>
      </c>
      <c r="CX47" s="32">
        <f t="shared" si="313"/>
        <v>1340821.2999999998</v>
      </c>
      <c r="CY47" s="31">
        <v>12</v>
      </c>
      <c r="CZ47" s="32">
        <f t="shared" si="314"/>
        <v>160898.55599999998</v>
      </c>
      <c r="DA47" s="35">
        <v>221</v>
      </c>
      <c r="DB47" s="32">
        <f t="shared" si="315"/>
        <v>2623846.6405666666</v>
      </c>
      <c r="DC47" s="31">
        <v>18</v>
      </c>
      <c r="DD47" s="32">
        <f t="shared" si="316"/>
        <v>241347.83399999997</v>
      </c>
      <c r="DE47" s="31"/>
      <c r="DF47" s="32">
        <f t="shared" si="317"/>
        <v>0</v>
      </c>
      <c r="DG47" s="31">
        <f>5-2</f>
        <v>3</v>
      </c>
      <c r="DH47" s="32">
        <f t="shared" si="318"/>
        <v>52832.476132800002</v>
      </c>
      <c r="DI47" s="31">
        <v>8</v>
      </c>
      <c r="DJ47" s="32">
        <f t="shared" si="319"/>
        <v>117167.12643999999</v>
      </c>
      <c r="DK47" s="31"/>
      <c r="DL47" s="32"/>
      <c r="DM47" s="31"/>
      <c r="DN47" s="32">
        <f t="shared" si="320"/>
        <v>0</v>
      </c>
      <c r="DO47" s="31"/>
      <c r="DP47" s="32">
        <f t="shared" si="321"/>
        <v>0</v>
      </c>
      <c r="DQ47" s="31">
        <v>10</v>
      </c>
      <c r="DR47" s="32">
        <f t="shared" si="322"/>
        <v>175613.16500000001</v>
      </c>
      <c r="DS47" s="31"/>
      <c r="DT47" s="32">
        <f t="shared" si="323"/>
        <v>0</v>
      </c>
      <c r="DU47" s="31">
        <f>6+10</f>
        <v>16</v>
      </c>
      <c r="DV47" s="32">
        <f t="shared" si="324"/>
        <v>234334.25287999999</v>
      </c>
      <c r="DW47" s="31"/>
      <c r="DX47" s="32">
        <f t="shared" si="325"/>
        <v>0</v>
      </c>
      <c r="DY47" s="31"/>
      <c r="DZ47" s="32">
        <f t="shared" si="326"/>
        <v>0</v>
      </c>
      <c r="EA47" s="31">
        <v>32</v>
      </c>
      <c r="EB47" s="32">
        <f t="shared" si="327"/>
        <v>754709.91231999989</v>
      </c>
      <c r="EC47" s="31"/>
      <c r="ED47" s="32">
        <f t="shared" si="328"/>
        <v>0</v>
      </c>
      <c r="EE47" s="31"/>
      <c r="EF47" s="32">
        <f t="shared" si="329"/>
        <v>0</v>
      </c>
      <c r="EG47" s="31"/>
      <c r="EH47" s="32">
        <f t="shared" si="330"/>
        <v>0</v>
      </c>
      <c r="EI47" s="36">
        <f t="shared" si="331"/>
        <v>1066</v>
      </c>
      <c r="EJ47" s="36">
        <f t="shared" si="331"/>
        <v>13938735.08291507</v>
      </c>
      <c r="EL47" s="45"/>
    </row>
    <row r="48" spans="1:142" ht="30" x14ac:dyDescent="0.25">
      <c r="B48" s="19">
        <v>26</v>
      </c>
      <c r="C48" s="40" t="s">
        <v>194</v>
      </c>
      <c r="D48" s="26">
        <f t="shared" si="67"/>
        <v>10127</v>
      </c>
      <c r="E48" s="26">
        <v>10127</v>
      </c>
      <c r="F48" s="26">
        <v>9620</v>
      </c>
      <c r="G48" s="27">
        <v>1.1599999999999999</v>
      </c>
      <c r="H48" s="38">
        <v>1</v>
      </c>
      <c r="I48" s="39"/>
      <c r="J48" s="26">
        <v>1.4</v>
      </c>
      <c r="K48" s="26">
        <v>1.68</v>
      </c>
      <c r="L48" s="26">
        <v>2.23</v>
      </c>
      <c r="M48" s="26">
        <v>2.39</v>
      </c>
      <c r="N48" s="30">
        <v>2.57</v>
      </c>
      <c r="O48" s="31">
        <v>0</v>
      </c>
      <c r="P48" s="32">
        <f t="shared" si="270"/>
        <v>0</v>
      </c>
      <c r="Q48" s="31"/>
      <c r="R48" s="32">
        <f t="shared" si="271"/>
        <v>0</v>
      </c>
      <c r="S48" s="33"/>
      <c r="T48" s="32">
        <f t="shared" si="272"/>
        <v>0</v>
      </c>
      <c r="U48" s="31">
        <v>0</v>
      </c>
      <c r="V48" s="32">
        <f t="shared" si="273"/>
        <v>0</v>
      </c>
      <c r="W48" s="31">
        <v>0</v>
      </c>
      <c r="X48" s="32">
        <f t="shared" si="274"/>
        <v>0</v>
      </c>
      <c r="Y48" s="31">
        <v>0</v>
      </c>
      <c r="Z48" s="32">
        <f t="shared" si="275"/>
        <v>0</v>
      </c>
      <c r="AA48" s="31">
        <v>0</v>
      </c>
      <c r="AB48" s="32">
        <f t="shared" si="276"/>
        <v>0</v>
      </c>
      <c r="AC48" s="31"/>
      <c r="AD48" s="32">
        <f t="shared" si="277"/>
        <v>0</v>
      </c>
      <c r="AE48" s="31">
        <v>0</v>
      </c>
      <c r="AF48" s="32">
        <f t="shared" si="278"/>
        <v>0</v>
      </c>
      <c r="AG48" s="31">
        <v>0</v>
      </c>
      <c r="AH48" s="32">
        <f t="shared" si="279"/>
        <v>0</v>
      </c>
      <c r="AI48" s="31"/>
      <c r="AJ48" s="32">
        <f t="shared" si="280"/>
        <v>0</v>
      </c>
      <c r="AK48" s="31">
        <v>0</v>
      </c>
      <c r="AL48" s="32">
        <f t="shared" si="281"/>
        <v>0</v>
      </c>
      <c r="AM48" s="34"/>
      <c r="AN48" s="32">
        <f t="shared" si="282"/>
        <v>0</v>
      </c>
      <c r="AO48" s="31">
        <v>0</v>
      </c>
      <c r="AP48" s="32">
        <f t="shared" si="283"/>
        <v>0</v>
      </c>
      <c r="AQ48" s="31">
        <v>0</v>
      </c>
      <c r="AR48" s="32">
        <f t="shared" si="284"/>
        <v>0</v>
      </c>
      <c r="AS48" s="31"/>
      <c r="AT48" s="32">
        <f t="shared" si="285"/>
        <v>0</v>
      </c>
      <c r="AU48" s="31"/>
      <c r="AV48" s="32">
        <f t="shared" si="286"/>
        <v>0</v>
      </c>
      <c r="AW48" s="31"/>
      <c r="AX48" s="32">
        <f t="shared" si="287"/>
        <v>0</v>
      </c>
      <c r="AY48" s="31"/>
      <c r="AZ48" s="32">
        <f t="shared" si="288"/>
        <v>0</v>
      </c>
      <c r="BA48" s="31"/>
      <c r="BB48" s="32">
        <f t="shared" si="289"/>
        <v>0</v>
      </c>
      <c r="BC48" s="31"/>
      <c r="BD48" s="32">
        <f t="shared" si="290"/>
        <v>0</v>
      </c>
      <c r="BE48" s="31"/>
      <c r="BF48" s="32">
        <f t="shared" si="291"/>
        <v>0</v>
      </c>
      <c r="BG48" s="31"/>
      <c r="BH48" s="32">
        <f t="shared" si="292"/>
        <v>0</v>
      </c>
      <c r="BI48" s="31">
        <v>0</v>
      </c>
      <c r="BJ48" s="32">
        <f t="shared" si="293"/>
        <v>0</v>
      </c>
      <c r="BK48" s="31"/>
      <c r="BL48" s="32">
        <f t="shared" si="294"/>
        <v>0</v>
      </c>
      <c r="BM48" s="31"/>
      <c r="BN48" s="32">
        <f t="shared" si="295"/>
        <v>0</v>
      </c>
      <c r="BO48" s="31">
        <v>2</v>
      </c>
      <c r="BP48" s="32">
        <f t="shared" si="296"/>
        <v>27299.927199999998</v>
      </c>
      <c r="BQ48" s="31"/>
      <c r="BR48" s="32">
        <f t="shared" si="297"/>
        <v>0</v>
      </c>
      <c r="BS48" s="31"/>
      <c r="BT48" s="32">
        <f t="shared" si="298"/>
        <v>0</v>
      </c>
      <c r="BU48" s="31"/>
      <c r="BV48" s="32">
        <f t="shared" si="299"/>
        <v>0</v>
      </c>
      <c r="BW48" s="31">
        <v>0</v>
      </c>
      <c r="BX48" s="32">
        <f t="shared" si="300"/>
        <v>0</v>
      </c>
      <c r="BY48" s="31">
        <v>0</v>
      </c>
      <c r="BZ48" s="32">
        <f t="shared" si="301"/>
        <v>0</v>
      </c>
      <c r="CA48" s="31">
        <v>0</v>
      </c>
      <c r="CB48" s="32">
        <f t="shared" si="302"/>
        <v>0</v>
      </c>
      <c r="CC48" s="31"/>
      <c r="CD48" s="32">
        <f t="shared" si="303"/>
        <v>0</v>
      </c>
      <c r="CE48" s="31"/>
      <c r="CF48" s="32">
        <f t="shared" si="304"/>
        <v>0</v>
      </c>
      <c r="CG48" s="31"/>
      <c r="CH48" s="32">
        <f t="shared" si="305"/>
        <v>0</v>
      </c>
      <c r="CI48" s="31">
        <v>2</v>
      </c>
      <c r="CJ48" s="32">
        <f t="shared" si="306"/>
        <v>40686.624159999999</v>
      </c>
      <c r="CK48" s="31"/>
      <c r="CL48" s="32">
        <f t="shared" si="307"/>
        <v>0</v>
      </c>
      <c r="CM48" s="31"/>
      <c r="CN48" s="32">
        <f t="shared" si="308"/>
        <v>0</v>
      </c>
      <c r="CO48" s="31"/>
      <c r="CP48" s="32">
        <f t="shared" si="309"/>
        <v>0</v>
      </c>
      <c r="CQ48" s="31">
        <v>0</v>
      </c>
      <c r="CR48" s="32">
        <f t="shared" si="310"/>
        <v>0</v>
      </c>
      <c r="CS48" s="31">
        <v>0</v>
      </c>
      <c r="CT48" s="32">
        <f t="shared" si="311"/>
        <v>0</v>
      </c>
      <c r="CU48" s="31"/>
      <c r="CV48" s="32">
        <f t="shared" si="312"/>
        <v>0</v>
      </c>
      <c r="CW48" s="31"/>
      <c r="CX48" s="32">
        <f t="shared" si="313"/>
        <v>0</v>
      </c>
      <c r="CY48" s="31"/>
      <c r="CZ48" s="32">
        <f t="shared" si="314"/>
        <v>0</v>
      </c>
      <c r="DA48" s="31">
        <v>1</v>
      </c>
      <c r="DB48" s="32">
        <f t="shared" si="315"/>
        <v>14198.171866666664</v>
      </c>
      <c r="DC48" s="31"/>
      <c r="DD48" s="32">
        <f t="shared" si="316"/>
        <v>0</v>
      </c>
      <c r="DE48" s="31">
        <v>0</v>
      </c>
      <c r="DF48" s="32">
        <f t="shared" si="317"/>
        <v>0</v>
      </c>
      <c r="DG48" s="31">
        <v>0</v>
      </c>
      <c r="DH48" s="32">
        <f t="shared" si="318"/>
        <v>0</v>
      </c>
      <c r="DI48" s="31">
        <v>0</v>
      </c>
      <c r="DJ48" s="32">
        <f t="shared" si="319"/>
        <v>0</v>
      </c>
      <c r="DK48" s="31"/>
      <c r="DL48" s="32"/>
      <c r="DM48" s="31"/>
      <c r="DN48" s="32">
        <f t="shared" si="320"/>
        <v>0</v>
      </c>
      <c r="DO48" s="31">
        <v>1</v>
      </c>
      <c r="DP48" s="32">
        <f t="shared" si="321"/>
        <v>21060.3684928</v>
      </c>
      <c r="DQ48" s="31"/>
      <c r="DR48" s="32">
        <f t="shared" si="322"/>
        <v>0</v>
      </c>
      <c r="DS48" s="31">
        <v>0</v>
      </c>
      <c r="DT48" s="32">
        <f t="shared" si="323"/>
        <v>0</v>
      </c>
      <c r="DU48" s="31"/>
      <c r="DV48" s="32">
        <f t="shared" si="324"/>
        <v>0</v>
      </c>
      <c r="DW48" s="31">
        <v>0</v>
      </c>
      <c r="DX48" s="32">
        <f t="shared" si="325"/>
        <v>0</v>
      </c>
      <c r="DY48" s="31"/>
      <c r="DZ48" s="32">
        <f t="shared" si="326"/>
        <v>0</v>
      </c>
      <c r="EA48" s="31"/>
      <c r="EB48" s="32">
        <f t="shared" si="327"/>
        <v>0</v>
      </c>
      <c r="EC48" s="31">
        <v>5</v>
      </c>
      <c r="ED48" s="32">
        <f t="shared" si="328"/>
        <v>142666.45119999998</v>
      </c>
      <c r="EE48" s="31">
        <v>0</v>
      </c>
      <c r="EF48" s="32">
        <f t="shared" si="329"/>
        <v>0</v>
      </c>
      <c r="EG48" s="31">
        <v>0</v>
      </c>
      <c r="EH48" s="32">
        <f t="shared" si="330"/>
        <v>0</v>
      </c>
      <c r="EI48" s="36">
        <f t="shared" si="331"/>
        <v>11</v>
      </c>
      <c r="EJ48" s="36">
        <f t="shared" si="331"/>
        <v>245911.54291946668</v>
      </c>
      <c r="EL48" s="45"/>
    </row>
    <row r="49" spans="1:142" ht="30" x14ac:dyDescent="0.25">
      <c r="B49" s="19">
        <v>27</v>
      </c>
      <c r="C49" s="40" t="s">
        <v>195</v>
      </c>
      <c r="D49" s="26">
        <f t="shared" si="67"/>
        <v>10127</v>
      </c>
      <c r="E49" s="26">
        <v>10127</v>
      </c>
      <c r="F49" s="26">
        <v>9620</v>
      </c>
      <c r="G49" s="27">
        <v>0.97</v>
      </c>
      <c r="H49" s="38">
        <v>1</v>
      </c>
      <c r="I49" s="39"/>
      <c r="J49" s="26">
        <v>1.4</v>
      </c>
      <c r="K49" s="26">
        <v>1.68</v>
      </c>
      <c r="L49" s="26">
        <v>2.23</v>
      </c>
      <c r="M49" s="26">
        <v>2.39</v>
      </c>
      <c r="N49" s="30">
        <v>2.57</v>
      </c>
      <c r="O49" s="31"/>
      <c r="P49" s="32">
        <f t="shared" si="270"/>
        <v>0</v>
      </c>
      <c r="Q49" s="31"/>
      <c r="R49" s="32">
        <f t="shared" si="271"/>
        <v>0</v>
      </c>
      <c r="S49" s="33"/>
      <c r="T49" s="32">
        <f t="shared" si="272"/>
        <v>0</v>
      </c>
      <c r="U49" s="31"/>
      <c r="V49" s="32">
        <f t="shared" si="273"/>
        <v>0</v>
      </c>
      <c r="W49" s="31"/>
      <c r="X49" s="32">
        <f t="shared" si="274"/>
        <v>0</v>
      </c>
      <c r="Y49" s="31"/>
      <c r="Z49" s="32">
        <f t="shared" si="275"/>
        <v>0</v>
      </c>
      <c r="AA49" s="31">
        <f>6+29</f>
        <v>35</v>
      </c>
      <c r="AB49" s="32">
        <f t="shared" si="276"/>
        <v>568776.39546000003</v>
      </c>
      <c r="AC49" s="31"/>
      <c r="AD49" s="32">
        <f t="shared" si="277"/>
        <v>0</v>
      </c>
      <c r="AE49" s="31"/>
      <c r="AF49" s="32">
        <f t="shared" si="278"/>
        <v>0</v>
      </c>
      <c r="AG49" s="31"/>
      <c r="AH49" s="32">
        <f t="shared" si="279"/>
        <v>0</v>
      </c>
      <c r="AI49" s="31"/>
      <c r="AJ49" s="32">
        <f t="shared" si="280"/>
        <v>0</v>
      </c>
      <c r="AK49" s="31"/>
      <c r="AL49" s="32">
        <f t="shared" si="281"/>
        <v>0</v>
      </c>
      <c r="AM49" s="34"/>
      <c r="AN49" s="32">
        <f t="shared" si="282"/>
        <v>0</v>
      </c>
      <c r="AO49" s="31"/>
      <c r="AP49" s="32">
        <f t="shared" si="283"/>
        <v>0</v>
      </c>
      <c r="AQ49" s="31"/>
      <c r="AR49" s="32">
        <f t="shared" si="284"/>
        <v>0</v>
      </c>
      <c r="AS49" s="31"/>
      <c r="AT49" s="32">
        <f t="shared" si="285"/>
        <v>0</v>
      </c>
      <c r="AU49" s="31"/>
      <c r="AV49" s="32">
        <f t="shared" si="286"/>
        <v>0</v>
      </c>
      <c r="AW49" s="31"/>
      <c r="AX49" s="32">
        <f t="shared" si="287"/>
        <v>0</v>
      </c>
      <c r="AY49" s="31"/>
      <c r="AZ49" s="32">
        <f t="shared" si="288"/>
        <v>0</v>
      </c>
      <c r="BA49" s="31"/>
      <c r="BB49" s="32">
        <f t="shared" si="289"/>
        <v>0</v>
      </c>
      <c r="BC49" s="31">
        <v>3</v>
      </c>
      <c r="BD49" s="32">
        <f t="shared" si="290"/>
        <v>32867.334499999997</v>
      </c>
      <c r="BE49" s="31">
        <v>22</v>
      </c>
      <c r="BF49" s="32">
        <f t="shared" si="291"/>
        <v>241027.11966666667</v>
      </c>
      <c r="BG49" s="31"/>
      <c r="BH49" s="32">
        <f t="shared" si="292"/>
        <v>0</v>
      </c>
      <c r="BI49" s="31"/>
      <c r="BJ49" s="32">
        <f t="shared" si="293"/>
        <v>0</v>
      </c>
      <c r="BK49" s="31">
        <v>80</v>
      </c>
      <c r="BL49" s="32">
        <f t="shared" si="294"/>
        <v>913135.49600000004</v>
      </c>
      <c r="BM49" s="31"/>
      <c r="BN49" s="32">
        <f t="shared" si="295"/>
        <v>0</v>
      </c>
      <c r="BO49" s="31"/>
      <c r="BP49" s="32">
        <f t="shared" si="296"/>
        <v>0</v>
      </c>
      <c r="BQ49" s="31"/>
      <c r="BR49" s="32">
        <f t="shared" si="297"/>
        <v>0</v>
      </c>
      <c r="BS49" s="31">
        <v>20</v>
      </c>
      <c r="BT49" s="32">
        <f t="shared" si="298"/>
        <v>228283.87400000001</v>
      </c>
      <c r="BU49" s="31"/>
      <c r="BV49" s="32">
        <f t="shared" si="299"/>
        <v>0</v>
      </c>
      <c r="BW49" s="31"/>
      <c r="BX49" s="32">
        <f t="shared" si="300"/>
        <v>0</v>
      </c>
      <c r="BY49" s="31"/>
      <c r="BZ49" s="32">
        <f t="shared" si="301"/>
        <v>0</v>
      </c>
      <c r="CA49" s="31"/>
      <c r="CB49" s="32">
        <f t="shared" si="302"/>
        <v>0</v>
      </c>
      <c r="CC49" s="31"/>
      <c r="CD49" s="32">
        <f t="shared" si="303"/>
        <v>0</v>
      </c>
      <c r="CE49" s="31"/>
      <c r="CF49" s="32">
        <f t="shared" si="304"/>
        <v>0</v>
      </c>
      <c r="CG49" s="31"/>
      <c r="CH49" s="32">
        <f t="shared" si="305"/>
        <v>0</v>
      </c>
      <c r="CI49" s="31"/>
      <c r="CJ49" s="32">
        <f t="shared" si="306"/>
        <v>0</v>
      </c>
      <c r="CK49" s="31"/>
      <c r="CL49" s="32">
        <f t="shared" si="307"/>
        <v>0</v>
      </c>
      <c r="CM49" s="31"/>
      <c r="CN49" s="32">
        <f t="shared" si="308"/>
        <v>0</v>
      </c>
      <c r="CO49" s="31"/>
      <c r="CP49" s="32">
        <f t="shared" si="309"/>
        <v>0</v>
      </c>
      <c r="CQ49" s="31"/>
      <c r="CR49" s="32">
        <f t="shared" si="310"/>
        <v>0</v>
      </c>
      <c r="CS49" s="31"/>
      <c r="CT49" s="32">
        <f t="shared" si="311"/>
        <v>0</v>
      </c>
      <c r="CU49" s="31"/>
      <c r="CV49" s="32">
        <f t="shared" si="312"/>
        <v>0</v>
      </c>
      <c r="CW49" s="31">
        <v>5</v>
      </c>
      <c r="CX49" s="32">
        <f t="shared" si="313"/>
        <v>67041.065000000002</v>
      </c>
      <c r="CY49" s="31">
        <v>2</v>
      </c>
      <c r="CZ49" s="32">
        <f t="shared" si="314"/>
        <v>26816.425999999999</v>
      </c>
      <c r="DA49" s="31"/>
      <c r="DB49" s="32">
        <f t="shared" si="315"/>
        <v>0</v>
      </c>
      <c r="DC49" s="31">
        <v>8</v>
      </c>
      <c r="DD49" s="32">
        <f t="shared" si="316"/>
        <v>107265.704</v>
      </c>
      <c r="DE49" s="31"/>
      <c r="DF49" s="32">
        <f t="shared" si="317"/>
        <v>0</v>
      </c>
      <c r="DG49" s="31"/>
      <c r="DH49" s="32">
        <f t="shared" si="318"/>
        <v>0</v>
      </c>
      <c r="DI49" s="31"/>
      <c r="DJ49" s="32">
        <f t="shared" si="319"/>
        <v>0</v>
      </c>
      <c r="DK49" s="31"/>
      <c r="DL49" s="32">
        <v>0</v>
      </c>
      <c r="DM49" s="31"/>
      <c r="DN49" s="32">
        <f t="shared" si="320"/>
        <v>0</v>
      </c>
      <c r="DO49" s="31"/>
      <c r="DP49" s="32">
        <f t="shared" si="321"/>
        <v>0</v>
      </c>
      <c r="DQ49" s="31"/>
      <c r="DR49" s="32">
        <f t="shared" si="322"/>
        <v>0</v>
      </c>
      <c r="DS49" s="31"/>
      <c r="DT49" s="32">
        <f t="shared" si="323"/>
        <v>0</v>
      </c>
      <c r="DU49" s="31"/>
      <c r="DV49" s="32">
        <f t="shared" si="324"/>
        <v>0</v>
      </c>
      <c r="DW49" s="31"/>
      <c r="DX49" s="32">
        <f t="shared" si="325"/>
        <v>0</v>
      </c>
      <c r="DY49" s="31"/>
      <c r="DZ49" s="32">
        <f t="shared" si="326"/>
        <v>0</v>
      </c>
      <c r="EA49" s="31"/>
      <c r="EB49" s="32">
        <f t="shared" si="327"/>
        <v>0</v>
      </c>
      <c r="EC49" s="31">
        <v>18</v>
      </c>
      <c r="ED49" s="32">
        <f t="shared" si="328"/>
        <v>429475.21343999996</v>
      </c>
      <c r="EE49" s="31"/>
      <c r="EF49" s="32">
        <f t="shared" si="329"/>
        <v>0</v>
      </c>
      <c r="EG49" s="31"/>
      <c r="EH49" s="32">
        <f t="shared" si="330"/>
        <v>0</v>
      </c>
      <c r="EI49" s="36">
        <f t="shared" si="331"/>
        <v>193</v>
      </c>
      <c r="EJ49" s="36">
        <f t="shared" si="331"/>
        <v>2614688.6280666664</v>
      </c>
      <c r="EL49" s="45"/>
    </row>
    <row r="50" spans="1:142" ht="30" x14ac:dyDescent="0.25">
      <c r="B50" s="19">
        <v>28</v>
      </c>
      <c r="C50" s="40" t="s">
        <v>196</v>
      </c>
      <c r="D50" s="26">
        <f t="shared" si="67"/>
        <v>10127</v>
      </c>
      <c r="E50" s="26">
        <v>10127</v>
      </c>
      <c r="F50" s="26">
        <v>9620</v>
      </c>
      <c r="G50" s="27">
        <v>0.52</v>
      </c>
      <c r="H50" s="38">
        <v>1</v>
      </c>
      <c r="I50" s="39"/>
      <c r="J50" s="26">
        <v>1.4</v>
      </c>
      <c r="K50" s="26">
        <v>1.68</v>
      </c>
      <c r="L50" s="26">
        <v>2.23</v>
      </c>
      <c r="M50" s="26">
        <v>2.39</v>
      </c>
      <c r="N50" s="30">
        <v>2.57</v>
      </c>
      <c r="O50" s="31">
        <v>0</v>
      </c>
      <c r="P50" s="32">
        <f t="shared" si="270"/>
        <v>0</v>
      </c>
      <c r="Q50" s="31"/>
      <c r="R50" s="32">
        <f t="shared" si="271"/>
        <v>0</v>
      </c>
      <c r="S50" s="33"/>
      <c r="T50" s="32">
        <f t="shared" si="272"/>
        <v>0</v>
      </c>
      <c r="U50" s="31">
        <v>0</v>
      </c>
      <c r="V50" s="32">
        <f t="shared" si="273"/>
        <v>0</v>
      </c>
      <c r="W50" s="31">
        <v>0</v>
      </c>
      <c r="X50" s="32">
        <f t="shared" si="274"/>
        <v>0</v>
      </c>
      <c r="Y50" s="31">
        <v>0</v>
      </c>
      <c r="Z50" s="32">
        <f t="shared" si="275"/>
        <v>0</v>
      </c>
      <c r="AA50" s="31"/>
      <c r="AB50" s="32">
        <f t="shared" si="276"/>
        <v>0</v>
      </c>
      <c r="AC50" s="31"/>
      <c r="AD50" s="32">
        <f t="shared" si="277"/>
        <v>0</v>
      </c>
      <c r="AE50" s="31">
        <v>0</v>
      </c>
      <c r="AF50" s="32">
        <f t="shared" si="278"/>
        <v>0</v>
      </c>
      <c r="AG50" s="31">
        <v>0</v>
      </c>
      <c r="AH50" s="32">
        <f t="shared" si="279"/>
        <v>0</v>
      </c>
      <c r="AI50" s="31">
        <v>0</v>
      </c>
      <c r="AJ50" s="32">
        <f t="shared" si="280"/>
        <v>0</v>
      </c>
      <c r="AK50" s="31"/>
      <c r="AL50" s="32">
        <f t="shared" si="281"/>
        <v>0</v>
      </c>
      <c r="AM50" s="34"/>
      <c r="AN50" s="32">
        <f t="shared" si="282"/>
        <v>0</v>
      </c>
      <c r="AO50" s="31"/>
      <c r="AP50" s="32">
        <f t="shared" si="283"/>
        <v>0</v>
      </c>
      <c r="AQ50" s="31">
        <v>0</v>
      </c>
      <c r="AR50" s="32">
        <f t="shared" si="284"/>
        <v>0</v>
      </c>
      <c r="AS50" s="31"/>
      <c r="AT50" s="32">
        <f t="shared" si="285"/>
        <v>0</v>
      </c>
      <c r="AU50" s="31"/>
      <c r="AV50" s="32">
        <f t="shared" si="286"/>
        <v>0</v>
      </c>
      <c r="AW50" s="31"/>
      <c r="AX50" s="32">
        <f t="shared" si="287"/>
        <v>0</v>
      </c>
      <c r="AY50" s="31">
        <v>0</v>
      </c>
      <c r="AZ50" s="32">
        <f t="shared" si="288"/>
        <v>0</v>
      </c>
      <c r="BA50" s="31"/>
      <c r="BB50" s="32">
        <f t="shared" si="289"/>
        <v>0</v>
      </c>
      <c r="BC50" s="31"/>
      <c r="BD50" s="32">
        <f t="shared" si="290"/>
        <v>0</v>
      </c>
      <c r="BE50" s="31"/>
      <c r="BF50" s="32">
        <f t="shared" si="291"/>
        <v>0</v>
      </c>
      <c r="BG50" s="31"/>
      <c r="BH50" s="32">
        <f t="shared" si="292"/>
        <v>0</v>
      </c>
      <c r="BI50" s="31"/>
      <c r="BJ50" s="32">
        <f t="shared" si="293"/>
        <v>0</v>
      </c>
      <c r="BK50" s="31"/>
      <c r="BL50" s="32">
        <f t="shared" si="294"/>
        <v>0</v>
      </c>
      <c r="BM50" s="31"/>
      <c r="BN50" s="32">
        <f t="shared" si="295"/>
        <v>0</v>
      </c>
      <c r="BO50" s="31"/>
      <c r="BP50" s="32">
        <f t="shared" si="296"/>
        <v>0</v>
      </c>
      <c r="BQ50" s="31"/>
      <c r="BR50" s="32">
        <f t="shared" si="297"/>
        <v>0</v>
      </c>
      <c r="BS50" s="31"/>
      <c r="BT50" s="32">
        <f t="shared" si="298"/>
        <v>0</v>
      </c>
      <c r="BU50" s="31"/>
      <c r="BV50" s="32">
        <f t="shared" si="299"/>
        <v>0</v>
      </c>
      <c r="BW50" s="31">
        <v>2</v>
      </c>
      <c r="BX50" s="32">
        <f t="shared" si="300"/>
        <v>13061.108666666667</v>
      </c>
      <c r="BY50" s="31">
        <v>6</v>
      </c>
      <c r="BZ50" s="32">
        <f t="shared" si="301"/>
        <v>39183.326000000001</v>
      </c>
      <c r="CA50" s="31"/>
      <c r="CB50" s="32">
        <f t="shared" si="302"/>
        <v>0</v>
      </c>
      <c r="CC50" s="31"/>
      <c r="CD50" s="32">
        <f t="shared" si="303"/>
        <v>0</v>
      </c>
      <c r="CE50" s="31"/>
      <c r="CF50" s="32">
        <f t="shared" si="304"/>
        <v>0</v>
      </c>
      <c r="CG50" s="31"/>
      <c r="CH50" s="32">
        <f t="shared" si="305"/>
        <v>0</v>
      </c>
      <c r="CI50" s="31"/>
      <c r="CJ50" s="32">
        <f t="shared" si="306"/>
        <v>0</v>
      </c>
      <c r="CK50" s="31"/>
      <c r="CL50" s="32">
        <f t="shared" si="307"/>
        <v>0</v>
      </c>
      <c r="CM50" s="31"/>
      <c r="CN50" s="32">
        <f t="shared" si="308"/>
        <v>0</v>
      </c>
      <c r="CO50" s="31"/>
      <c r="CP50" s="32">
        <f t="shared" si="309"/>
        <v>0</v>
      </c>
      <c r="CQ50" s="31"/>
      <c r="CR50" s="32">
        <f t="shared" si="310"/>
        <v>0</v>
      </c>
      <c r="CS50" s="31"/>
      <c r="CT50" s="32">
        <f t="shared" si="311"/>
        <v>0</v>
      </c>
      <c r="CU50" s="31"/>
      <c r="CV50" s="32">
        <f t="shared" si="312"/>
        <v>0</v>
      </c>
      <c r="CW50" s="31">
        <v>200</v>
      </c>
      <c r="CX50" s="32">
        <f t="shared" si="313"/>
        <v>1437581.6</v>
      </c>
      <c r="CY50" s="31">
        <v>8</v>
      </c>
      <c r="CZ50" s="32">
        <f t="shared" si="314"/>
        <v>57503.264000000003</v>
      </c>
      <c r="DA50" s="31">
        <v>2</v>
      </c>
      <c r="DB50" s="32">
        <f t="shared" si="315"/>
        <v>12729.395466666669</v>
      </c>
      <c r="DC50" s="31"/>
      <c r="DD50" s="32">
        <f t="shared" si="316"/>
        <v>0</v>
      </c>
      <c r="DE50" s="31">
        <v>0</v>
      </c>
      <c r="DF50" s="32">
        <f t="shared" si="317"/>
        <v>0</v>
      </c>
      <c r="DG50" s="31"/>
      <c r="DH50" s="32">
        <f t="shared" si="318"/>
        <v>0</v>
      </c>
      <c r="DI50" s="31">
        <v>0</v>
      </c>
      <c r="DJ50" s="32">
        <f t="shared" si="319"/>
        <v>0</v>
      </c>
      <c r="DK50" s="31">
        <v>3</v>
      </c>
      <c r="DL50" s="32">
        <v>28708.5</v>
      </c>
      <c r="DM50" s="31">
        <v>3</v>
      </c>
      <c r="DN50" s="32">
        <f t="shared" si="320"/>
        <v>28322.5645248</v>
      </c>
      <c r="DO50" s="31"/>
      <c r="DP50" s="32">
        <f t="shared" si="321"/>
        <v>0</v>
      </c>
      <c r="DQ50" s="31">
        <v>6</v>
      </c>
      <c r="DR50" s="32">
        <f t="shared" si="322"/>
        <v>56485.884000000005</v>
      </c>
      <c r="DS50" s="31"/>
      <c r="DT50" s="32">
        <f t="shared" si="323"/>
        <v>0</v>
      </c>
      <c r="DU50" s="31"/>
      <c r="DV50" s="32">
        <f t="shared" si="324"/>
        <v>0</v>
      </c>
      <c r="DW50" s="31">
        <v>0</v>
      </c>
      <c r="DX50" s="32">
        <f t="shared" si="325"/>
        <v>0</v>
      </c>
      <c r="DY50" s="31"/>
      <c r="DZ50" s="32">
        <f t="shared" si="326"/>
        <v>0</v>
      </c>
      <c r="EA50" s="31"/>
      <c r="EB50" s="32">
        <f t="shared" si="327"/>
        <v>0</v>
      </c>
      <c r="EC50" s="31"/>
      <c r="ED50" s="32">
        <f t="shared" si="328"/>
        <v>0</v>
      </c>
      <c r="EE50" s="31">
        <v>0</v>
      </c>
      <c r="EF50" s="32">
        <f t="shared" si="329"/>
        <v>0</v>
      </c>
      <c r="EG50" s="31">
        <v>0</v>
      </c>
      <c r="EH50" s="32">
        <f t="shared" si="330"/>
        <v>0</v>
      </c>
      <c r="EI50" s="36">
        <f t="shared" si="331"/>
        <v>230</v>
      </c>
      <c r="EJ50" s="36">
        <f t="shared" si="331"/>
        <v>1673575.6426581335</v>
      </c>
      <c r="EL50" s="45"/>
    </row>
    <row r="51" spans="1:142" ht="30" x14ac:dyDescent="0.25">
      <c r="B51" s="19">
        <v>29</v>
      </c>
      <c r="C51" s="40" t="s">
        <v>197</v>
      </c>
      <c r="D51" s="26">
        <f t="shared" si="67"/>
        <v>10127</v>
      </c>
      <c r="E51" s="26">
        <v>10127</v>
      </c>
      <c r="F51" s="26">
        <v>9620</v>
      </c>
      <c r="G51" s="27">
        <v>0.65</v>
      </c>
      <c r="H51" s="38">
        <v>1</v>
      </c>
      <c r="I51" s="39"/>
      <c r="J51" s="26">
        <v>1.4</v>
      </c>
      <c r="K51" s="26">
        <v>1.68</v>
      </c>
      <c r="L51" s="26">
        <v>2.23</v>
      </c>
      <c r="M51" s="26">
        <v>2.39</v>
      </c>
      <c r="N51" s="30">
        <v>2.57</v>
      </c>
      <c r="O51" s="31"/>
      <c r="P51" s="32">
        <f t="shared" si="270"/>
        <v>0</v>
      </c>
      <c r="Q51" s="31"/>
      <c r="R51" s="32">
        <f t="shared" si="271"/>
        <v>0</v>
      </c>
      <c r="S51" s="33"/>
      <c r="T51" s="32">
        <f t="shared" si="272"/>
        <v>0</v>
      </c>
      <c r="U51" s="31"/>
      <c r="V51" s="32">
        <f t="shared" si="273"/>
        <v>0</v>
      </c>
      <c r="W51" s="31"/>
      <c r="X51" s="32">
        <f t="shared" si="274"/>
        <v>0</v>
      </c>
      <c r="Y51" s="31"/>
      <c r="Z51" s="32">
        <f t="shared" si="275"/>
        <v>0</v>
      </c>
      <c r="AA51" s="31">
        <f>17+13</f>
        <v>30</v>
      </c>
      <c r="AB51" s="32">
        <f t="shared" si="276"/>
        <v>326690.41859999998</v>
      </c>
      <c r="AC51" s="31"/>
      <c r="AD51" s="32">
        <f t="shared" si="277"/>
        <v>0</v>
      </c>
      <c r="AE51" s="31"/>
      <c r="AF51" s="32">
        <f t="shared" si="278"/>
        <v>0</v>
      </c>
      <c r="AG51" s="31"/>
      <c r="AH51" s="32">
        <f t="shared" si="279"/>
        <v>0</v>
      </c>
      <c r="AI51" s="31"/>
      <c r="AJ51" s="32">
        <f t="shared" si="280"/>
        <v>0</v>
      </c>
      <c r="AK51" s="31"/>
      <c r="AL51" s="32">
        <f t="shared" si="281"/>
        <v>0</v>
      </c>
      <c r="AM51" s="34"/>
      <c r="AN51" s="32">
        <f t="shared" si="282"/>
        <v>0</v>
      </c>
      <c r="AO51" s="31"/>
      <c r="AP51" s="32">
        <f t="shared" si="283"/>
        <v>0</v>
      </c>
      <c r="AQ51" s="31"/>
      <c r="AR51" s="32">
        <f t="shared" si="284"/>
        <v>0</v>
      </c>
      <c r="AS51" s="31"/>
      <c r="AT51" s="32">
        <f t="shared" si="285"/>
        <v>0</v>
      </c>
      <c r="AU51" s="31"/>
      <c r="AV51" s="32">
        <f t="shared" si="286"/>
        <v>0</v>
      </c>
      <c r="AW51" s="31"/>
      <c r="AX51" s="32">
        <f t="shared" si="287"/>
        <v>0</v>
      </c>
      <c r="AY51" s="31"/>
      <c r="AZ51" s="32">
        <f t="shared" si="288"/>
        <v>0</v>
      </c>
      <c r="BA51" s="31">
        <v>632</v>
      </c>
      <c r="BB51" s="32">
        <f t="shared" si="289"/>
        <v>4639828.5266666664</v>
      </c>
      <c r="BC51" s="31">
        <v>418</v>
      </c>
      <c r="BD51" s="32">
        <f t="shared" si="290"/>
        <v>3068747.3483333336</v>
      </c>
      <c r="BE51" s="31">
        <v>580</v>
      </c>
      <c r="BF51" s="32">
        <f t="shared" si="291"/>
        <v>4258070.4833333334</v>
      </c>
      <c r="BG51" s="31"/>
      <c r="BH51" s="32">
        <f t="shared" si="292"/>
        <v>0</v>
      </c>
      <c r="BI51" s="31"/>
      <c r="BJ51" s="32">
        <f t="shared" si="293"/>
        <v>0</v>
      </c>
      <c r="BK51" s="31">
        <v>200</v>
      </c>
      <c r="BL51" s="32">
        <f t="shared" si="294"/>
        <v>1529737.3000000003</v>
      </c>
      <c r="BM51" s="31"/>
      <c r="BN51" s="32">
        <f t="shared" si="295"/>
        <v>0</v>
      </c>
      <c r="BO51" s="31"/>
      <c r="BP51" s="32">
        <f t="shared" si="296"/>
        <v>0</v>
      </c>
      <c r="BQ51" s="31"/>
      <c r="BR51" s="32">
        <f t="shared" si="297"/>
        <v>0</v>
      </c>
      <c r="BS51" s="31">
        <v>200</v>
      </c>
      <c r="BT51" s="32">
        <f t="shared" si="298"/>
        <v>1529737.3000000003</v>
      </c>
      <c r="BU51" s="31"/>
      <c r="BV51" s="32">
        <f t="shared" si="299"/>
        <v>0</v>
      </c>
      <c r="BW51" s="31">
        <v>2</v>
      </c>
      <c r="BX51" s="32">
        <f t="shared" si="300"/>
        <v>16326.38583333333</v>
      </c>
      <c r="BY51" s="31">
        <v>6</v>
      </c>
      <c r="BZ51" s="32">
        <f t="shared" si="301"/>
        <v>48979.157500000001</v>
      </c>
      <c r="CA51" s="31">
        <v>2</v>
      </c>
      <c r="CB51" s="32">
        <f t="shared" si="302"/>
        <v>22061.293799999999</v>
      </c>
      <c r="CC51" s="31"/>
      <c r="CD51" s="32">
        <f t="shared" si="303"/>
        <v>0</v>
      </c>
      <c r="CE51" s="31"/>
      <c r="CF51" s="32">
        <f t="shared" si="304"/>
        <v>0</v>
      </c>
      <c r="CG51" s="31"/>
      <c r="CH51" s="32">
        <f t="shared" si="305"/>
        <v>0</v>
      </c>
      <c r="CI51" s="31"/>
      <c r="CJ51" s="32">
        <f t="shared" si="306"/>
        <v>0</v>
      </c>
      <c r="CK51" s="31"/>
      <c r="CL51" s="32">
        <f t="shared" si="307"/>
        <v>0</v>
      </c>
      <c r="CM51" s="31"/>
      <c r="CN51" s="32">
        <f t="shared" si="308"/>
        <v>0</v>
      </c>
      <c r="CO51" s="31"/>
      <c r="CP51" s="32">
        <f t="shared" si="309"/>
        <v>0</v>
      </c>
      <c r="CQ51" s="31"/>
      <c r="CR51" s="32">
        <f t="shared" si="310"/>
        <v>0</v>
      </c>
      <c r="CS51" s="31"/>
      <c r="CT51" s="32">
        <f t="shared" si="311"/>
        <v>0</v>
      </c>
      <c r="CU51" s="31"/>
      <c r="CV51" s="32">
        <f t="shared" si="312"/>
        <v>0</v>
      </c>
      <c r="CW51" s="31">
        <v>100</v>
      </c>
      <c r="CX51" s="32">
        <f t="shared" si="313"/>
        <v>898488.5</v>
      </c>
      <c r="CY51" s="31">
        <v>20</v>
      </c>
      <c r="CZ51" s="32">
        <f t="shared" si="314"/>
        <v>179697.7</v>
      </c>
      <c r="DA51" s="31"/>
      <c r="DB51" s="32">
        <f t="shared" si="315"/>
        <v>0</v>
      </c>
      <c r="DC51" s="31">
        <v>100</v>
      </c>
      <c r="DD51" s="32">
        <f t="shared" si="316"/>
        <v>898488.5</v>
      </c>
      <c r="DE51" s="31"/>
      <c r="DF51" s="32">
        <f t="shared" si="317"/>
        <v>0</v>
      </c>
      <c r="DG51" s="31"/>
      <c r="DH51" s="32">
        <f t="shared" si="318"/>
        <v>0</v>
      </c>
      <c r="DI51" s="31"/>
      <c r="DJ51" s="32">
        <f t="shared" si="319"/>
        <v>0</v>
      </c>
      <c r="DK51" s="31">
        <v>8</v>
      </c>
      <c r="DL51" s="32">
        <v>97320.24</v>
      </c>
      <c r="DM51" s="31">
        <v>40</v>
      </c>
      <c r="DN51" s="32">
        <f t="shared" si="320"/>
        <v>472042.74208</v>
      </c>
      <c r="DO51" s="31"/>
      <c r="DP51" s="32">
        <f t="shared" si="321"/>
        <v>0</v>
      </c>
      <c r="DQ51" s="31">
        <v>10</v>
      </c>
      <c r="DR51" s="32">
        <f t="shared" si="322"/>
        <v>117678.925</v>
      </c>
      <c r="DS51" s="31"/>
      <c r="DT51" s="32">
        <f t="shared" si="323"/>
        <v>0</v>
      </c>
      <c r="DU51" s="31"/>
      <c r="DV51" s="32">
        <f t="shared" si="324"/>
        <v>0</v>
      </c>
      <c r="DW51" s="31"/>
      <c r="DX51" s="32">
        <f t="shared" si="325"/>
        <v>0</v>
      </c>
      <c r="DY51" s="31"/>
      <c r="DZ51" s="32">
        <f t="shared" si="326"/>
        <v>0</v>
      </c>
      <c r="EA51" s="31"/>
      <c r="EB51" s="32">
        <f t="shared" si="327"/>
        <v>0</v>
      </c>
      <c r="EC51" s="31"/>
      <c r="ED51" s="32">
        <f t="shared" si="328"/>
        <v>0</v>
      </c>
      <c r="EE51" s="31"/>
      <c r="EF51" s="32">
        <f t="shared" si="329"/>
        <v>0</v>
      </c>
      <c r="EG51" s="31"/>
      <c r="EH51" s="32">
        <f t="shared" si="330"/>
        <v>0</v>
      </c>
      <c r="EI51" s="36">
        <f t="shared" si="331"/>
        <v>2348</v>
      </c>
      <c r="EJ51" s="36">
        <f t="shared" si="331"/>
        <v>18103894.821146667</v>
      </c>
      <c r="EL51" s="45"/>
    </row>
    <row r="52" spans="1:142" s="59" customFormat="1" x14ac:dyDescent="0.25">
      <c r="A52" s="88">
        <v>13</v>
      </c>
      <c r="B52" s="68"/>
      <c r="C52" s="69" t="s">
        <v>198</v>
      </c>
      <c r="D52" s="76">
        <f t="shared" si="67"/>
        <v>10127</v>
      </c>
      <c r="E52" s="76">
        <v>10127</v>
      </c>
      <c r="F52" s="76">
        <v>9620</v>
      </c>
      <c r="G52" s="85">
        <v>1.49</v>
      </c>
      <c r="H52" s="90">
        <v>1</v>
      </c>
      <c r="I52" s="91"/>
      <c r="J52" s="85">
        <v>1.4</v>
      </c>
      <c r="K52" s="85">
        <v>1.68</v>
      </c>
      <c r="L52" s="85">
        <v>2.23</v>
      </c>
      <c r="M52" s="85">
        <v>2.39</v>
      </c>
      <c r="N52" s="81">
        <v>2.57</v>
      </c>
      <c r="O52" s="83">
        <f>SUM(O53:O54)</f>
        <v>64</v>
      </c>
      <c r="P52" s="83">
        <f t="shared" ref="P52:CA52" si="332">SUM(P53:P54)</f>
        <v>708942.31893333327</v>
      </c>
      <c r="Q52" s="83">
        <f t="shared" si="332"/>
        <v>0</v>
      </c>
      <c r="R52" s="83">
        <f t="shared" si="332"/>
        <v>0</v>
      </c>
      <c r="S52" s="83">
        <f t="shared" si="332"/>
        <v>0</v>
      </c>
      <c r="T52" s="83">
        <f t="shared" si="332"/>
        <v>0</v>
      </c>
      <c r="U52" s="83">
        <f t="shared" si="332"/>
        <v>0</v>
      </c>
      <c r="V52" s="83">
        <f t="shared" si="332"/>
        <v>0</v>
      </c>
      <c r="W52" s="83">
        <f t="shared" si="332"/>
        <v>53</v>
      </c>
      <c r="X52" s="83">
        <f t="shared" si="332"/>
        <v>640692.46453333343</v>
      </c>
      <c r="Y52" s="83">
        <f t="shared" si="332"/>
        <v>0</v>
      </c>
      <c r="Z52" s="83">
        <f t="shared" si="332"/>
        <v>0</v>
      </c>
      <c r="AA52" s="83">
        <f t="shared" si="332"/>
        <v>0</v>
      </c>
      <c r="AB52" s="83">
        <f t="shared" si="332"/>
        <v>0</v>
      </c>
      <c r="AC52" s="83">
        <f t="shared" si="332"/>
        <v>114</v>
      </c>
      <c r="AD52" s="83">
        <f t="shared" si="332"/>
        <v>1273254.9648</v>
      </c>
      <c r="AE52" s="83">
        <f t="shared" si="332"/>
        <v>1038</v>
      </c>
      <c r="AF52" s="83">
        <f t="shared" si="332"/>
        <v>13911985.825920001</v>
      </c>
      <c r="AG52" s="83">
        <f t="shared" si="332"/>
        <v>420</v>
      </c>
      <c r="AH52" s="83">
        <f t="shared" si="332"/>
        <v>5629127.2127999999</v>
      </c>
      <c r="AI52" s="83">
        <f t="shared" si="332"/>
        <v>385</v>
      </c>
      <c r="AJ52" s="83">
        <f t="shared" si="332"/>
        <v>5160033.2784000002</v>
      </c>
      <c r="AK52" s="83">
        <f t="shared" si="332"/>
        <v>842</v>
      </c>
      <c r="AL52" s="83">
        <f t="shared" si="332"/>
        <v>11285059.793280002</v>
      </c>
      <c r="AM52" s="83">
        <f t="shared" si="332"/>
        <v>0</v>
      </c>
      <c r="AN52" s="83">
        <f t="shared" si="332"/>
        <v>0</v>
      </c>
      <c r="AO52" s="83">
        <v>170</v>
      </c>
      <c r="AP52" s="83">
        <f t="shared" si="332"/>
        <v>2278456.2527999999</v>
      </c>
      <c r="AQ52" s="83">
        <f t="shared" si="332"/>
        <v>0</v>
      </c>
      <c r="AR52" s="83">
        <f t="shared" si="332"/>
        <v>0</v>
      </c>
      <c r="AS52" s="83">
        <f t="shared" si="332"/>
        <v>0</v>
      </c>
      <c r="AT52" s="83">
        <f t="shared" si="332"/>
        <v>0</v>
      </c>
      <c r="AU52" s="83">
        <f t="shared" si="332"/>
        <v>0</v>
      </c>
      <c r="AV52" s="83">
        <f t="shared" si="332"/>
        <v>0</v>
      </c>
      <c r="AW52" s="83">
        <f t="shared" si="332"/>
        <v>0</v>
      </c>
      <c r="AX52" s="83">
        <f t="shared" si="332"/>
        <v>0</v>
      </c>
      <c r="AY52" s="83">
        <f t="shared" si="332"/>
        <v>563</v>
      </c>
      <c r="AZ52" s="83">
        <f t="shared" si="332"/>
        <v>7375215.7751999991</v>
      </c>
      <c r="BA52" s="83">
        <f t="shared" si="332"/>
        <v>0</v>
      </c>
      <c r="BB52" s="83">
        <f t="shared" si="332"/>
        <v>0</v>
      </c>
      <c r="BC52" s="83">
        <f t="shared" si="332"/>
        <v>0</v>
      </c>
      <c r="BD52" s="83">
        <f t="shared" si="332"/>
        <v>0</v>
      </c>
      <c r="BE52" s="83">
        <f t="shared" si="332"/>
        <v>0</v>
      </c>
      <c r="BF52" s="83">
        <f t="shared" si="332"/>
        <v>0</v>
      </c>
      <c r="BG52" s="83">
        <f t="shared" si="332"/>
        <v>110</v>
      </c>
      <c r="BH52" s="83">
        <f t="shared" si="332"/>
        <v>993926.2666666666</v>
      </c>
      <c r="BI52" s="83">
        <f t="shared" si="332"/>
        <v>435</v>
      </c>
      <c r="BJ52" s="83">
        <f t="shared" si="332"/>
        <v>4370447.9000000004</v>
      </c>
      <c r="BK52" s="83">
        <f t="shared" si="332"/>
        <v>0</v>
      </c>
      <c r="BL52" s="83">
        <f t="shared" si="332"/>
        <v>0</v>
      </c>
      <c r="BM52" s="83">
        <f t="shared" si="332"/>
        <v>20</v>
      </c>
      <c r="BN52" s="83">
        <f t="shared" si="332"/>
        <v>200940.13333333336</v>
      </c>
      <c r="BO52" s="83">
        <f t="shared" si="332"/>
        <v>1304</v>
      </c>
      <c r="BP52" s="83">
        <f t="shared" si="332"/>
        <v>12275553.472000003</v>
      </c>
      <c r="BQ52" s="83">
        <f t="shared" si="332"/>
        <v>917</v>
      </c>
      <c r="BR52" s="83">
        <f t="shared" si="332"/>
        <v>9213105.1133333333</v>
      </c>
      <c r="BS52" s="83">
        <f t="shared" si="332"/>
        <v>0</v>
      </c>
      <c r="BT52" s="83">
        <f t="shared" si="332"/>
        <v>0</v>
      </c>
      <c r="BU52" s="83">
        <v>354</v>
      </c>
      <c r="BV52" s="83">
        <f t="shared" si="332"/>
        <v>3556640.36</v>
      </c>
      <c r="BW52" s="83">
        <f t="shared" si="332"/>
        <v>287</v>
      </c>
      <c r="BX52" s="83">
        <f t="shared" si="332"/>
        <v>2883490.9133333331</v>
      </c>
      <c r="BY52" s="83">
        <f t="shared" si="332"/>
        <v>244</v>
      </c>
      <c r="BZ52" s="83">
        <f t="shared" si="332"/>
        <v>2451469.626666666</v>
      </c>
      <c r="CA52" s="83">
        <f t="shared" si="332"/>
        <v>814</v>
      </c>
      <c r="CB52" s="83">
        <f t="shared" ref="CB52:EJ52" si="333">SUM(CB53:CB54)</f>
        <v>11051011.1712</v>
      </c>
      <c r="CC52" s="83">
        <f t="shared" si="333"/>
        <v>0</v>
      </c>
      <c r="CD52" s="83">
        <f t="shared" si="333"/>
        <v>0</v>
      </c>
      <c r="CE52" s="83">
        <f t="shared" si="333"/>
        <v>0</v>
      </c>
      <c r="CF52" s="83">
        <f t="shared" si="333"/>
        <v>0</v>
      </c>
      <c r="CG52" s="83">
        <f t="shared" si="333"/>
        <v>75</v>
      </c>
      <c r="CH52" s="83">
        <f t="shared" si="333"/>
        <v>829374</v>
      </c>
      <c r="CI52" s="83">
        <f t="shared" si="333"/>
        <v>537</v>
      </c>
      <c r="CJ52" s="83">
        <f t="shared" si="333"/>
        <v>7534040.4047999997</v>
      </c>
      <c r="CK52" s="83">
        <f t="shared" si="333"/>
        <v>97</v>
      </c>
      <c r="CL52" s="83">
        <f t="shared" si="333"/>
        <v>1291149.158208</v>
      </c>
      <c r="CM52" s="83">
        <f t="shared" si="333"/>
        <v>118</v>
      </c>
      <c r="CN52" s="83">
        <f t="shared" si="333"/>
        <v>1304881.7600000002</v>
      </c>
      <c r="CO52" s="83">
        <f t="shared" si="333"/>
        <v>567</v>
      </c>
      <c r="CP52" s="83">
        <f t="shared" si="333"/>
        <v>6270067.4399999995</v>
      </c>
      <c r="CQ52" s="83">
        <f t="shared" si="333"/>
        <v>0</v>
      </c>
      <c r="CR52" s="83">
        <f t="shared" si="333"/>
        <v>0</v>
      </c>
      <c r="CS52" s="83">
        <f t="shared" si="333"/>
        <v>407</v>
      </c>
      <c r="CT52" s="83">
        <f t="shared" si="333"/>
        <v>4514585.1150399996</v>
      </c>
      <c r="CU52" s="83">
        <f t="shared" si="333"/>
        <v>835</v>
      </c>
      <c r="CV52" s="83">
        <f t="shared" si="333"/>
        <v>9233697.1999999993</v>
      </c>
      <c r="CW52" s="83">
        <f t="shared" si="333"/>
        <v>758</v>
      </c>
      <c r="CX52" s="83">
        <f t="shared" si="333"/>
        <v>8382206.5599999996</v>
      </c>
      <c r="CY52" s="83">
        <f t="shared" si="333"/>
        <v>434</v>
      </c>
      <c r="CZ52" s="83">
        <f t="shared" si="333"/>
        <v>4799310.879999999</v>
      </c>
      <c r="DA52" s="83">
        <f t="shared" si="333"/>
        <v>980</v>
      </c>
      <c r="DB52" s="83">
        <f t="shared" si="333"/>
        <v>9596005.8133333325</v>
      </c>
      <c r="DC52" s="83">
        <f t="shared" si="333"/>
        <v>462</v>
      </c>
      <c r="DD52" s="83">
        <f t="shared" si="333"/>
        <v>5108943.84</v>
      </c>
      <c r="DE52" s="83">
        <f t="shared" si="333"/>
        <v>147</v>
      </c>
      <c r="DF52" s="83">
        <f t="shared" si="333"/>
        <v>1950687.648</v>
      </c>
      <c r="DG52" s="83">
        <f t="shared" si="333"/>
        <v>128</v>
      </c>
      <c r="DH52" s="83">
        <f t="shared" si="333"/>
        <v>1859122.184192</v>
      </c>
      <c r="DI52" s="83">
        <f t="shared" si="333"/>
        <v>206</v>
      </c>
      <c r="DJ52" s="83">
        <f t="shared" si="333"/>
        <v>2488291.5512000006</v>
      </c>
      <c r="DK52" s="83">
        <f t="shared" si="333"/>
        <v>207</v>
      </c>
      <c r="DL52" s="83">
        <f t="shared" si="333"/>
        <v>3031125.75</v>
      </c>
      <c r="DM52" s="83">
        <f t="shared" si="333"/>
        <v>79</v>
      </c>
      <c r="DN52" s="83">
        <f t="shared" si="333"/>
        <v>1147426.9730560002</v>
      </c>
      <c r="DO52" s="83">
        <f t="shared" si="333"/>
        <v>363</v>
      </c>
      <c r="DP52" s="83">
        <f t="shared" si="333"/>
        <v>5272354.319232</v>
      </c>
      <c r="DQ52" s="83">
        <f t="shared" si="333"/>
        <v>668</v>
      </c>
      <c r="DR52" s="83">
        <f t="shared" si="333"/>
        <v>9675018.0800000019</v>
      </c>
      <c r="DS52" s="83">
        <f t="shared" si="333"/>
        <v>9</v>
      </c>
      <c r="DT52" s="83">
        <f t="shared" si="333"/>
        <v>130719.52857600001</v>
      </c>
      <c r="DU52" s="83">
        <f t="shared" si="333"/>
        <v>460</v>
      </c>
      <c r="DV52" s="83">
        <f t="shared" si="333"/>
        <v>5556379.1920000007</v>
      </c>
      <c r="DW52" s="83">
        <f t="shared" si="333"/>
        <v>164</v>
      </c>
      <c r="DX52" s="83">
        <f t="shared" si="333"/>
        <v>1980969.9728000001</v>
      </c>
      <c r="DY52" s="83">
        <f t="shared" si="333"/>
        <v>190</v>
      </c>
      <c r="DZ52" s="83">
        <f t="shared" si="333"/>
        <v>2751876.4000000004</v>
      </c>
      <c r="EA52" s="83">
        <v>39</v>
      </c>
      <c r="EB52" s="83">
        <f t="shared" ref="EB52" si="334">SUM(EB53:EB54)</f>
        <v>758600.16960000002</v>
      </c>
      <c r="EC52" s="83">
        <v>7</v>
      </c>
      <c r="ED52" s="83">
        <f t="shared" ref="ED52" si="335">SUM(ED53:ED54)</f>
        <v>137746.91840000002</v>
      </c>
      <c r="EE52" s="83">
        <f t="shared" si="333"/>
        <v>11</v>
      </c>
      <c r="EF52" s="83">
        <f t="shared" si="333"/>
        <v>287324.14186666667</v>
      </c>
      <c r="EG52" s="83">
        <f t="shared" si="333"/>
        <v>50</v>
      </c>
      <c r="EH52" s="83">
        <f t="shared" si="333"/>
        <v>1481108.0266666668</v>
      </c>
      <c r="EI52" s="83">
        <f t="shared" si="333"/>
        <v>16132</v>
      </c>
      <c r="EJ52" s="83">
        <f t="shared" si="333"/>
        <v>192632365.87017071</v>
      </c>
      <c r="EL52" s="45"/>
    </row>
    <row r="53" spans="1:142" ht="24.75" customHeight="1" x14ac:dyDescent="0.25">
      <c r="B53" s="19">
        <v>30</v>
      </c>
      <c r="C53" s="25" t="s">
        <v>199</v>
      </c>
      <c r="D53" s="26">
        <f t="shared" si="67"/>
        <v>10127</v>
      </c>
      <c r="E53" s="26">
        <v>10127</v>
      </c>
      <c r="F53" s="26">
        <v>9620</v>
      </c>
      <c r="G53" s="27">
        <v>0.8</v>
      </c>
      <c r="H53" s="38">
        <v>1</v>
      </c>
      <c r="I53" s="39"/>
      <c r="J53" s="26">
        <v>1.4</v>
      </c>
      <c r="K53" s="26">
        <v>1.68</v>
      </c>
      <c r="L53" s="26">
        <v>2.23</v>
      </c>
      <c r="M53" s="26">
        <v>2.39</v>
      </c>
      <c r="N53" s="30">
        <v>2.57</v>
      </c>
      <c r="O53" s="31">
        <v>64</v>
      </c>
      <c r="P53" s="32">
        <f t="shared" ref="P53:P54" si="336">(O53/12*1*$D53*$G53*$H53*$J53*P$9)+(O53/12*5*$E53*$G53*$H53*$J53*P$10)+(O53/12*6*$F53*$G53*$H53*$J53*P$10)</f>
        <v>708942.31893333327</v>
      </c>
      <c r="Q53" s="31"/>
      <c r="R53" s="32">
        <f t="shared" ref="R53:R54" si="337">(Q53/12*1*$D53*$G53*$H53*$J53*R$9)+(Q53/12*5*$E53*$G53*$H53*$J53*R$10)+(Q53/12*6*$F53*$G53*$H53*$J53*R$10)</f>
        <v>0</v>
      </c>
      <c r="S53" s="33"/>
      <c r="T53" s="32">
        <f t="shared" ref="T53:T54" si="338">(S53/12*1*$D53*$G53*$H53*$J53*T$9)+(S53/12*5*$E53*$G53*$H53*$J53*T$10)+(S53/12*6*$F53*$G53*$H53*$J53*T$10)</f>
        <v>0</v>
      </c>
      <c r="U53" s="31"/>
      <c r="V53" s="32">
        <f t="shared" ref="V53:V54" si="339">(U53/12*1*$D53*$G53*$H53*$J53*V$9)+(U53/12*5*$E53*$G53*$H53*$J53*V$10)+(U53/12*6*$F53*$G53*$H53*$J53*V$10)</f>
        <v>0</v>
      </c>
      <c r="W53" s="31">
        <v>53</v>
      </c>
      <c r="X53" s="32">
        <f t="shared" ref="X53:X54" si="340">(W53/12*1*$D53*$G53*$H53*$J53*X$9)+(W53/12*5*$E53*$G53*$H53*$J53*X$10)+(W53/12*6*$F53*$G53*$H53*$J53*X$10)</f>
        <v>640692.46453333343</v>
      </c>
      <c r="Y53" s="31"/>
      <c r="Z53" s="32">
        <f t="shared" ref="Z53:Z54" si="341">(Y53/12*1*$D53*$G53*$H53*$J53*Z$9)+(Y53/12*5*$E53*$G53*$H53*$J53*Z$10)+(Y53/12*6*$F53*$G53*$H53*$J53*Z$10)</f>
        <v>0</v>
      </c>
      <c r="AA53" s="31"/>
      <c r="AB53" s="32">
        <f t="shared" ref="AB53:AB54" si="342">(AA53/12*1*$D53*$G53*$H53*$K53*AB$9)+(AA53/12*5*$E53*$G53*$H53*$K53*AB$10)+(AA53/12*6*$F53*$G53*$H53*$K53*AB$10)</f>
        <v>0</v>
      </c>
      <c r="AC53" s="31">
        <v>114</v>
      </c>
      <c r="AD53" s="32">
        <f t="shared" ref="AD53:AD54" si="343">(AC53/12*1*$D53*$G53*$H53*$J53*AD$9)+(AC53/12*5*$E53*$G53*$H53*$J53*AD$10)+(AC53/12*6*$F53*$G53*$H53*$J53*AD$10)</f>
        <v>1273254.9648</v>
      </c>
      <c r="AE53" s="31">
        <f>944+94</f>
        <v>1038</v>
      </c>
      <c r="AF53" s="32">
        <f t="shared" ref="AF53:AF54" si="344">(AE53/12*1*$D53*$G53*$H53*$K53*AF$9)+(AE53/12*5*$E53*$G53*$H53*$K53*AF$10)+(AE53/12*6*$F53*$G53*$H53*$K53*AF$10)</f>
        <v>13911985.825920001</v>
      </c>
      <c r="AG53" s="31">
        <v>420</v>
      </c>
      <c r="AH53" s="32">
        <f t="shared" ref="AH53:AH54" si="345">(AG53/12*1*$D53*$G53*$H53*$K53*AH$9)+(AG53/12*5*$E53*$G53*$H53*$K53*AH$10)+(AG53/12*6*$F53*$G53*$H53*$K53*AH$10)</f>
        <v>5629127.2127999999</v>
      </c>
      <c r="AI53" s="31">
        <v>385</v>
      </c>
      <c r="AJ53" s="32">
        <f t="shared" ref="AJ53:AJ54" si="346">(AI53/12*1*$D53*$G53*$H53*$K53*AJ$9)+(AI53/12*5*$E53*$G53*$H53*$K53*AJ$10)+(AI53/12*6*$F53*$G53*$H53*$K53*AJ$10)</f>
        <v>5160033.2784000002</v>
      </c>
      <c r="AK53" s="31">
        <v>842</v>
      </c>
      <c r="AL53" s="32">
        <f t="shared" ref="AL53:AL54" si="347">(AK53/12*1*$D53*$G53*$H53*$K53*AL$9)+(AK53/12*5*$E53*$G53*$H53*$K53*AL$10)+(AK53/12*6*$F53*$G53*$H53*$K53*AL$10)</f>
        <v>11285059.793280002</v>
      </c>
      <c r="AM53" s="34"/>
      <c r="AN53" s="32">
        <f t="shared" ref="AN53:AN54" si="348">(AM53/12*1*$D53*$G53*$H53*$K53*AN$9)+(AM53/12*5*$E53*$G53*$H53*$K53*AN$10)+(AM53/12*6*$F53*$G53*$H53*$K53*AN$10)</f>
        <v>0</v>
      </c>
      <c r="AO53" s="31">
        <v>170</v>
      </c>
      <c r="AP53" s="32">
        <f t="shared" ref="AP53:AP54" si="349">(AO53/12*1*$D53*$G53*$H53*$K53*AP$9)+(AO53/12*5*$E53*$G53*$H53*$K53*AP$10)+(AO53/12*6*$F53*$G53*$H53*$K53*AP$10)</f>
        <v>2278456.2527999999</v>
      </c>
      <c r="AQ53" s="31"/>
      <c r="AR53" s="32">
        <f t="shared" ref="AR53:AR54" si="350">(AQ53/12*1*$D53*$G53*$H53*$J53*AR$9)+(AQ53/12*5*$E53*$G53*$H53*$J53*AR$10)+(AQ53/12*6*$F53*$G53*$H53*$J53*AR$10)</f>
        <v>0</v>
      </c>
      <c r="AS53" s="31"/>
      <c r="AT53" s="32">
        <f t="shared" ref="AT53:AT54" si="351">(AS53/12*1*$D53*$G53*$H53*$J53*AT$9)+(AS53/12*11*$E53*$G53*$H53*$J53*AT$10)</f>
        <v>0</v>
      </c>
      <c r="AU53" s="31"/>
      <c r="AV53" s="32">
        <f t="shared" ref="AV53:AV54" si="352">(AU53/12*1*$D53*$G53*$H53*$J53*AV$9)+(AU53/12*5*$E53*$G53*$H53*$J53*AV$10)+(AU53/12*6*$F53*$G53*$H53*$J53*AV$10)</f>
        <v>0</v>
      </c>
      <c r="AW53" s="31"/>
      <c r="AX53" s="32">
        <f t="shared" ref="AX53:AX54" si="353">(AW53/12*1*$D53*$G53*$H53*$K53*AX$9)+(AW53/12*5*$E53*$G53*$H53*$K53*AX$10)+(AW53/12*6*$F53*$G53*$H53*$K53*AX$10)</f>
        <v>0</v>
      </c>
      <c r="AY53" s="31">
        <v>563</v>
      </c>
      <c r="AZ53" s="32">
        <f t="shared" ref="AZ53:AZ54" si="354">(AY53/12*1*$D53*$G53*$H53*$J53*AZ$9)+(AY53/12*5*$E53*$G53*$H53*$J53*AZ$10)+(AY53/12*6*$F53*$G53*$H53*$J53*AZ$10)</f>
        <v>7375215.7751999991</v>
      </c>
      <c r="BA53" s="31"/>
      <c r="BB53" s="32">
        <f t="shared" ref="BB53:BB54" si="355">(BA53/12*1*$D53*$G53*$H53*$J53*BB$9)+(BA53/12*5*$E53*$G53*$H53*$J53*BB$10)+(BA53/12*6*$F53*$G53*$H53*$J53*BB$10)</f>
        <v>0</v>
      </c>
      <c r="BC53" s="31"/>
      <c r="BD53" s="32">
        <f t="shared" ref="BD53:BD54" si="356">(BC53/12*1*$D53*$G53*$H53*$J53*BD$9)+(BC53/12*5*$E53*$G53*$H53*$J53*BD$10)+(BC53/12*6*$F53*$G53*$H53*$J53*BD$10)</f>
        <v>0</v>
      </c>
      <c r="BE53" s="31"/>
      <c r="BF53" s="32">
        <f t="shared" ref="BF53:BF54" si="357">(BE53/12*1*$D53*$G53*$H53*$J53*BF$9)+(BE53/12*5*$E53*$G53*$H53*$J53*BF$10)+(BE53/12*6*$F53*$G53*$H53*$J53*BF$10)</f>
        <v>0</v>
      </c>
      <c r="BG53" s="31">
        <v>110</v>
      </c>
      <c r="BH53" s="32">
        <f t="shared" ref="BH53:BH54" si="358">(BG53/12*1*$D53*$G53*$H53*$J53*BH$9)+(BG53/12*5*$E53*$G53*$H53*$J53*BH$10)+(BG53/12*6*$F53*$G53*$H53*$J53*BH$10)</f>
        <v>993926.2666666666</v>
      </c>
      <c r="BI53" s="31">
        <f>435</f>
        <v>435</v>
      </c>
      <c r="BJ53" s="32">
        <f t="shared" ref="BJ53:BJ54" si="359">(BI53/12*1*$D53*$G53*$H53*$J53*BJ$9)+(BI53/12*5*$E53*$G53*$H53*$J53*BJ$10)+(BI53/12*6*$F53*$G53*$H53*$J53*BJ$10)</f>
        <v>4370447.9000000004</v>
      </c>
      <c r="BK53" s="31"/>
      <c r="BL53" s="32">
        <f t="shared" ref="BL53:BL54" si="360">(BK53/12*1*$D53*$G53*$H53*$J53*BL$9)+(BK53/12*4*$E53*$G53*$H53*$J53*BL$10)+(BK53/12*1*$E53*$G53*$H53*$J53*BL$11)+(BK53/12*6*$F53*$G53*$H53*$J53*BL$11)</f>
        <v>0</v>
      </c>
      <c r="BM53" s="31">
        <v>20</v>
      </c>
      <c r="BN53" s="32">
        <f t="shared" ref="BN53:BN54" si="361">(BM53/12*1*$D53*$G53*$H53*$J53*BN$9)+(BM53/12*5*$E53*$G53*$H53*$J53*BN$10)+(BM53/12*6*$F53*$G53*$H53*$J53*BN$10)</f>
        <v>200940.13333333336</v>
      </c>
      <c r="BO53" s="31">
        <v>1304</v>
      </c>
      <c r="BP53" s="32">
        <f t="shared" ref="BP53:BP54" si="362">(BO53/12*1*$D53*$G53*$H53*$J53*BP$9)+(BO53/12*4*$E53*$G53*$H53*$J53*BP$10)+(BO53/12*1*$E53*$G53*$H53*$J53*BP$11)+(BO53/12*6*$F53*$G53*$H53*$J53*BP$11)</f>
        <v>12275553.472000003</v>
      </c>
      <c r="BQ53" s="31">
        <v>917</v>
      </c>
      <c r="BR53" s="32">
        <f t="shared" ref="BR53:BR54" si="363">(BQ53/12*1*$D53*$G53*$H53*$J53*BR$9)+(BQ53/12*5*$E53*$G53*$H53*$J53*BR$10)+(BQ53/12*6*$F53*$G53*$H53*$J53*BR$10)</f>
        <v>9213105.1133333333</v>
      </c>
      <c r="BS53" s="31"/>
      <c r="BT53" s="32">
        <f t="shared" ref="BT53:BT54" si="364">(BS53/12*1*$D53*$G53*$H53*$J53*BT$9)+(BS53/12*4*$E53*$G53*$H53*$J53*BT$10)+(BS53/12*1*$E53*$G53*$H53*$J53*BT$11)+(BS53/12*6*$F53*$G53*$H53*$J53*BT$11)</f>
        <v>0</v>
      </c>
      <c r="BU53" s="31">
        <v>354</v>
      </c>
      <c r="BV53" s="32">
        <f t="shared" ref="BV53:BV54" si="365">(BU53/12*1*$D53*$G53*$H53*$J53*BV$9)+(BU53/12*5*$E53*$G53*$H53*$J53*BV$10)+(BU53/12*6*$F53*$G53*$H53*$J53*BV$10)</f>
        <v>3556640.36</v>
      </c>
      <c r="BW53" s="31">
        <v>287</v>
      </c>
      <c r="BX53" s="32">
        <f t="shared" ref="BX53:BX54" si="366">(BW53/12*1*$D53*$G53*$H53*$J53*BX$9)+(BW53/12*5*$E53*$G53*$H53*$J53*BX$10)+(BW53/12*6*$F53*$G53*$H53*$J53*BX$10)</f>
        <v>2883490.9133333331</v>
      </c>
      <c r="BY53" s="31">
        <v>244</v>
      </c>
      <c r="BZ53" s="32">
        <f t="shared" ref="BZ53:BZ54" si="367">(BY53/12*1*$D53*$G53*$H53*$J53*BZ$9)+(BY53/12*5*$E53*$G53*$H53*$J53*BZ$10)+(BY53/12*6*$F53*$G53*$H53*$J53*BZ$10)</f>
        <v>2451469.626666666</v>
      </c>
      <c r="CA53" s="31">
        <v>814</v>
      </c>
      <c r="CB53" s="32">
        <f t="shared" ref="CB53:CB54" si="368">(CA53/12*1*$D53*$G53*$H53*$K53*CB$9)+(CA53/12*4*$E53*$G53*$H53*$K53*CB$10)+(CA53/12*1*$E53*$G53*$H53*$K53*CB$11)+(CA53/12*6*$F53*$G53*$H53*$K53*CB$11)</f>
        <v>11051011.1712</v>
      </c>
      <c r="CC53" s="31"/>
      <c r="CD53" s="32">
        <f t="shared" ref="CD53:CD54" si="369">(CC53/12*1*$D53*$G53*$H53*$J53*CD$9)+(CC53/12*5*$E53*$G53*$H53*$J53*CD$10)+(CC53/12*6*$F53*$G53*$H53*$J53*CD$10)</f>
        <v>0</v>
      </c>
      <c r="CE53" s="31"/>
      <c r="CF53" s="32">
        <f t="shared" ref="CF53:CF54" si="370">(CE53/12*1*$D53*$G53*$H53*$J53*CF$9)+(CE53/12*5*$E53*$G53*$H53*$J53*CF$10)+(CE53/12*6*$F53*$G53*$H53*$J53*CF$10)</f>
        <v>0</v>
      </c>
      <c r="CG53" s="31">
        <v>75</v>
      </c>
      <c r="CH53" s="32">
        <f t="shared" ref="CH53:CH54" si="371">(CG53/12*1*$D53*$G53*$H53*$J53*CH$9)+(CG53/12*5*$E53*$G53*$H53*$J53*CH$10)+(CG53/12*6*$F53*$G53*$H53*$J53*CH$10)</f>
        <v>829374</v>
      </c>
      <c r="CI53" s="31">
        <v>537</v>
      </c>
      <c r="CJ53" s="32">
        <f t="shared" ref="CJ53:CJ54" si="372">(CI53/12*1*$D53*$G53*$H53*$K53*CJ$9)+(CI53/12*4*$E53*$G53*$H53*$K53*CJ$10)+(CI53/12*1*$E53*$G53*$H53*$K53*CJ$11)+(CI53/12*6*$F53*$G53*$H53*$K53*CJ$11)</f>
        <v>7534040.4047999997</v>
      </c>
      <c r="CK53" s="31">
        <v>97</v>
      </c>
      <c r="CL53" s="32">
        <f t="shared" ref="CL53:CL54" si="373">(CK53/12*1*$D53*$G53*$H53*$K53*CL$9)+(CK53/12*5*$E53*$G53*$H53*$K53*CL$10)+(CK53/12*6*$F53*$G53*$H53*$K53*CL$10)</f>
        <v>1291149.158208</v>
      </c>
      <c r="CM53" s="31">
        <v>118</v>
      </c>
      <c r="CN53" s="32">
        <f t="shared" ref="CN53:CN54" si="374">(CM53/12*1*$D53*$G53*$H53*$J53*CN$9)+(CM53/12*5*$E53*$G53*$H53*$J53*CN$10)+(CM53/12*6*$F53*$G53*$H53*$J53*CN$10)</f>
        <v>1304881.7600000002</v>
      </c>
      <c r="CO53" s="43">
        <v>567</v>
      </c>
      <c r="CP53" s="32">
        <f t="shared" ref="CP53:CP54" si="375">(CO53/12*1*$D53*$G53*$H53*$J53*CP$9)+(CO53/12*5*$E53*$G53*$H53*$J53*CP$10)+(CO53/12*6*$F53*$G53*$H53*$J53*CP$10)</f>
        <v>6270067.4399999995</v>
      </c>
      <c r="CQ53" s="31"/>
      <c r="CR53" s="32">
        <f t="shared" ref="CR53:CR54" si="376">(CQ53/12*1*$D53*$G53*$H53*$J53*CR$9)+(CQ53/12*5*$E53*$G53*$H53*$J53*CR$10)+(CQ53/12*6*$F53*$G53*$H53*$J53*CR$10)</f>
        <v>0</v>
      </c>
      <c r="CS53" s="31">
        <v>407</v>
      </c>
      <c r="CT53" s="32">
        <f>(CS53/12*1*$D53*$G53*$H53*$J53*CT$9)+(CS53/12*5*$E53*$G53*$H53*$J53*CT$10)+(CS53/12*6*$F53*$G53*$H53*$J53*CT$10)</f>
        <v>4514585.1150399996</v>
      </c>
      <c r="CU53" s="31">
        <v>835</v>
      </c>
      <c r="CV53" s="32">
        <f>(CU53/12*1*$D53*$G53*$H53*$J53*CV$9)+(CU53/12*5*$E53*$G53*$H53*$J53*CV$10)+(CU53/12*6*$F53*$G53*$H53*$J53*CV$10)</f>
        <v>9233697.1999999993</v>
      </c>
      <c r="CW53" s="31">
        <v>758</v>
      </c>
      <c r="CX53" s="32">
        <f t="shared" ref="CX53:CX54" si="377">(CW53/12*1*$D53*$G53*$H53*$J53*CX$9)+(CW53/12*5*$E53*$G53*$H53*$J53*CX$10)+(CW53/12*6*$F53*$G53*$H53*$J53*CX$10)</f>
        <v>8382206.5599999996</v>
      </c>
      <c r="CY53" s="31">
        <v>434</v>
      </c>
      <c r="CZ53" s="32">
        <f t="shared" ref="CZ53:CZ54" si="378">(CY53/12*1*$D53*$G53*$H53*$J53*CZ$9)+(CY53/12*5*$E53*$G53*$H53*$J53*CZ$10)+(CY53/12*6*$F53*$G53*$H53*$J53*CZ$10)</f>
        <v>4799310.879999999</v>
      </c>
      <c r="DA53" s="35">
        <v>980</v>
      </c>
      <c r="DB53" s="32">
        <f t="shared" ref="DB53:DB54" si="379">(DA53/12*1*$D53*$G53*$H53*$J53*DB$9)+(DA53/12*4*$E53*$G53*$H53*$J53*DB$10)+(DA53/12*1*$E53*$G53*$H53*$J53*DB$11)+(DA53/12*6*$F53*$G53*$H53*$J53*DB$11)</f>
        <v>9596005.8133333325</v>
      </c>
      <c r="DC53" s="31">
        <v>462</v>
      </c>
      <c r="DD53" s="32">
        <f t="shared" ref="DD53:DD54" si="380">(DC53/12*1*$D53*$G53*$H53*$J53*DD$9)+(DC53/12*5*$E53*$G53*$H53*$J53*DD$10)+(DC53/12*6*$F53*$G53*$H53*$J53*DD$10)</f>
        <v>5108943.84</v>
      </c>
      <c r="DE53" s="31">
        <v>147</v>
      </c>
      <c r="DF53" s="32">
        <f t="shared" ref="DF53:DF54" si="381">(DE53/12*1*$D53*$G53*$H53*$K53*DF$9)+(DE53/12*5*$E53*$G53*$H53*$K53*DF$10)+(DE53/12*6*$F53*$G53*$H53*$K53*DF$10)</f>
        <v>1950687.648</v>
      </c>
      <c r="DG53" s="31">
        <v>128</v>
      </c>
      <c r="DH53" s="32">
        <f t="shared" ref="DH53:DH54" si="382">(DG53/12*1*$D53*$G53*$H53*$K53*DH$9)+(DG53/12*5*$E53*$G53*$H53*$K53*DH$10)+(DG53/12*6*$F53*$G53*$H53*$K53*DH$10)</f>
        <v>1859122.184192</v>
      </c>
      <c r="DI53" s="31">
        <f>163+43</f>
        <v>206</v>
      </c>
      <c r="DJ53" s="32">
        <f t="shared" ref="DJ53:DJ54" si="383">(DI53/12*1*$D53*$G53*$H53*$J53*DJ$9)+(DI53/12*5*$E53*$G53*$H53*$J53*DJ$10)+(DI53/12*6*$F53*$G53*$H53*$J53*DJ$10)</f>
        <v>2488291.5512000006</v>
      </c>
      <c r="DK53" s="31">
        <v>207</v>
      </c>
      <c r="DL53" s="32">
        <v>3031125.75</v>
      </c>
      <c r="DM53" s="31">
        <v>79</v>
      </c>
      <c r="DN53" s="32">
        <f>(DM53/12*1*$D53*$G53*$H53*$K53*DN$9)+(DM53/12*5*$E53*$G53*$H53*$K53*DN$10)+(DM53/12*6*$F53*$G53*$H53*$K53*DN$10)</f>
        <v>1147426.9730560002</v>
      </c>
      <c r="DO53" s="31">
        <v>363</v>
      </c>
      <c r="DP53" s="32">
        <f>(DO53/12*1*$D53*$G53*$H53*$K53*DP$9)+(DO53/12*5*$E53*$G53*$H53*$K53*DP$10)+(DO53/12*6*$F53*$G53*$H53*$K53*DP$10)</f>
        <v>5272354.319232</v>
      </c>
      <c r="DQ53" s="31">
        <v>668</v>
      </c>
      <c r="DR53" s="32">
        <f t="shared" ref="DR53:DR54" si="384">(DQ53/12*1*$D53*$G53*$H53*$K53*DR$9)+(DQ53/12*5*$E53*$G53*$H53*$K53*DR$10)+(DQ53/12*6*$F53*$G53*$H53*$K53*DR$10)</f>
        <v>9675018.0800000019</v>
      </c>
      <c r="DS53" s="31">
        <v>9</v>
      </c>
      <c r="DT53" s="32">
        <f t="shared" ref="DT53:DT54" si="385">(DS53/12*1*$D53*$G53*$H53*$K53*DT$9)+(DS53/12*5*$E53*$G53*$H53*$K53*DT$10)+(DS53/12*6*$F53*$G53*$H53*$K53*DT$10)</f>
        <v>130719.52857600001</v>
      </c>
      <c r="DU53" s="31">
        <v>460</v>
      </c>
      <c r="DV53" s="32">
        <f t="shared" ref="DV53:DV54" si="386">(DU53/12*1*$D53*$G53*$H53*$J53*DV$9)+(DU53/12*5*$E53*$G53*$H53*$J53*DV$10)+(DU53/12*6*$F53*$G53*$H53*$J53*DV$10)</f>
        <v>5556379.1920000007</v>
      </c>
      <c r="DW53" s="31">
        <v>164</v>
      </c>
      <c r="DX53" s="32">
        <f t="shared" ref="DX53:DX54" si="387">(DW53/12*1*$D53*$G53*$H53*$J53*DX$9)+(DW53/12*5*$E53*$G53*$H53*$J53*DX$10)+(DW53/12*6*$F53*$G53*$H53*$J53*DX$10)</f>
        <v>1980969.9728000001</v>
      </c>
      <c r="DY53" s="31">
        <v>190</v>
      </c>
      <c r="DZ53" s="32">
        <f t="shared" ref="DZ53:DZ54" si="388">(DY53/12*1*$D53*$G53*$H53*$K53*DZ$9)+(DY53/12*5*$E53*$G53*$H53*$K53*DZ$10)+(DY53/12*6*$F53*$G53*$H53*$K53*DZ$10)</f>
        <v>2751876.4000000004</v>
      </c>
      <c r="EA53" s="31">
        <v>39</v>
      </c>
      <c r="EB53" s="32">
        <f t="shared" ref="EB53:EB54" si="389">(EA53/12*1*$D53*$G53*$H53*$K53*EB$9)+(EA53/12*5*$E53*$G53*$H53*$K53*EB$10)+(EA53/12*6*$F53*$G53*$H53*$K53*EB$10)</f>
        <v>758600.16960000002</v>
      </c>
      <c r="EC53" s="31">
        <v>7</v>
      </c>
      <c r="ED53" s="32">
        <f t="shared" ref="ED53:ED54" si="390">(EC53/12*1*$D53*$G53*$H53*$K53*ED$9)+(EC53/12*5*$E53*$G53*$H53*$K53*ED$10)+(EC53/12*6*$F53*$G53*$H53*$K53*ED$10)</f>
        <v>137746.91840000002</v>
      </c>
      <c r="EE53" s="31">
        <v>11</v>
      </c>
      <c r="EF53" s="32">
        <f t="shared" ref="EF53:EF54" si="391">(EE53/12*1*$D53*$G53*$H53*$L53*EF$9)+(EE53/12*5*$E53*$G53*$H53*$L53*EF$10)+(EE53/12*6*$F53*$G53*$H53*$L53*EF$10)</f>
        <v>287324.14186666667</v>
      </c>
      <c r="EG53" s="31">
        <v>50</v>
      </c>
      <c r="EH53" s="32">
        <f t="shared" ref="EH53:EH54" si="392">(EG53/12*1*$D53*$G53*$H53*$M53*EH$9)+(EG53/12*5*$E53*$G53*$H53*$N53*EH$10)+(EG53/12*6*$F53*$G53*$H53*$N53*EH$10)</f>
        <v>1481108.0266666668</v>
      </c>
      <c r="EI53" s="36">
        <f t="shared" ref="EI53:EJ54" si="393">SUM(S53,Y53,U53,O53,Q53,BW53,CS53,DI53,DW53,BY53,DU53,BI53,AY53,AQ53,AS53,AU53,BK53,CQ53,W53,EC53,DG53,CA53,EA53,CI53,DK53,DM53,DQ53,DO53,AE53,AG53,AI53,AK53,AA53,AM53,AO53,CK53,EE53,EG53,AW53,DY53,BO53,BA53,BC53,CU53,CW53,CY53,DA53,DC53,BQ53,BE53,BS53,BG53,BU53,CM53,CG53,CO53,AC53,CC53,DE53,,BM53,DS53,CE53)</f>
        <v>16132</v>
      </c>
      <c r="EJ53" s="36">
        <f t="shared" si="393"/>
        <v>192632365.87017071</v>
      </c>
      <c r="EL53" s="45"/>
    </row>
    <row r="54" spans="1:142" ht="30" x14ac:dyDescent="0.25">
      <c r="B54" s="19">
        <v>31</v>
      </c>
      <c r="C54" s="25" t="s">
        <v>200</v>
      </c>
      <c r="D54" s="26">
        <v>10127</v>
      </c>
      <c r="E54" s="26">
        <v>10127</v>
      </c>
      <c r="F54" s="26">
        <v>9620</v>
      </c>
      <c r="G54" s="27">
        <v>3.39</v>
      </c>
      <c r="H54" s="28">
        <v>1</v>
      </c>
      <c r="I54" s="29"/>
      <c r="J54" s="26">
        <v>1.4</v>
      </c>
      <c r="K54" s="26">
        <v>1.68</v>
      </c>
      <c r="L54" s="26">
        <v>2.23</v>
      </c>
      <c r="M54" s="26">
        <v>2.39</v>
      </c>
      <c r="N54" s="30">
        <v>2.57</v>
      </c>
      <c r="O54" s="41"/>
      <c r="P54" s="32">
        <f t="shared" si="336"/>
        <v>0</v>
      </c>
      <c r="Q54" s="41"/>
      <c r="R54" s="32">
        <f t="shared" si="337"/>
        <v>0</v>
      </c>
      <c r="S54" s="33"/>
      <c r="T54" s="32">
        <f t="shared" si="338"/>
        <v>0</v>
      </c>
      <c r="U54" s="41"/>
      <c r="V54" s="32">
        <f t="shared" si="339"/>
        <v>0</v>
      </c>
      <c r="W54" s="41"/>
      <c r="X54" s="32">
        <f t="shared" si="340"/>
        <v>0</v>
      </c>
      <c r="Y54" s="41"/>
      <c r="Z54" s="32">
        <f t="shared" si="341"/>
        <v>0</v>
      </c>
      <c r="AA54" s="41"/>
      <c r="AB54" s="32">
        <f t="shared" si="342"/>
        <v>0</v>
      </c>
      <c r="AC54" s="41"/>
      <c r="AD54" s="32">
        <f t="shared" si="343"/>
        <v>0</v>
      </c>
      <c r="AE54" s="41"/>
      <c r="AF54" s="32">
        <f t="shared" si="344"/>
        <v>0</v>
      </c>
      <c r="AG54" s="41"/>
      <c r="AH54" s="32">
        <f t="shared" si="345"/>
        <v>0</v>
      </c>
      <c r="AI54" s="41"/>
      <c r="AJ54" s="32">
        <f t="shared" si="346"/>
        <v>0</v>
      </c>
      <c r="AK54" s="41"/>
      <c r="AL54" s="32">
        <f t="shared" si="347"/>
        <v>0</v>
      </c>
      <c r="AM54" s="42"/>
      <c r="AN54" s="32">
        <f t="shared" si="348"/>
        <v>0</v>
      </c>
      <c r="AO54" s="41"/>
      <c r="AP54" s="32">
        <f t="shared" si="349"/>
        <v>0</v>
      </c>
      <c r="AQ54" s="41"/>
      <c r="AR54" s="32">
        <f t="shared" si="350"/>
        <v>0</v>
      </c>
      <c r="AS54" s="41"/>
      <c r="AT54" s="32">
        <f t="shared" si="351"/>
        <v>0</v>
      </c>
      <c r="AU54" s="41"/>
      <c r="AV54" s="32">
        <f t="shared" si="352"/>
        <v>0</v>
      </c>
      <c r="AW54" s="41"/>
      <c r="AX54" s="32">
        <f t="shared" si="353"/>
        <v>0</v>
      </c>
      <c r="AY54" s="41"/>
      <c r="AZ54" s="32">
        <f t="shared" si="354"/>
        <v>0</v>
      </c>
      <c r="BA54" s="41"/>
      <c r="BB54" s="32">
        <f t="shared" si="355"/>
        <v>0</v>
      </c>
      <c r="BC54" s="41"/>
      <c r="BD54" s="32">
        <f t="shared" si="356"/>
        <v>0</v>
      </c>
      <c r="BE54" s="41"/>
      <c r="BF54" s="32">
        <f t="shared" si="357"/>
        <v>0</v>
      </c>
      <c r="BG54" s="41"/>
      <c r="BH54" s="32">
        <f t="shared" si="358"/>
        <v>0</v>
      </c>
      <c r="BI54" s="31"/>
      <c r="BJ54" s="32">
        <f t="shared" si="359"/>
        <v>0</v>
      </c>
      <c r="BK54" s="41"/>
      <c r="BL54" s="32">
        <f t="shared" si="360"/>
        <v>0</v>
      </c>
      <c r="BM54" s="41"/>
      <c r="BN54" s="32">
        <f t="shared" si="361"/>
        <v>0</v>
      </c>
      <c r="BO54" s="41"/>
      <c r="BP54" s="32">
        <f t="shared" si="362"/>
        <v>0</v>
      </c>
      <c r="BQ54" s="41"/>
      <c r="BR54" s="32">
        <f t="shared" si="363"/>
        <v>0</v>
      </c>
      <c r="BS54" s="41"/>
      <c r="BT54" s="32">
        <f t="shared" si="364"/>
        <v>0</v>
      </c>
      <c r="BU54" s="41"/>
      <c r="BV54" s="32">
        <f t="shared" si="365"/>
        <v>0</v>
      </c>
      <c r="BW54" s="41"/>
      <c r="BX54" s="32">
        <f t="shared" si="366"/>
        <v>0</v>
      </c>
      <c r="BY54" s="41"/>
      <c r="BZ54" s="32">
        <f t="shared" si="367"/>
        <v>0</v>
      </c>
      <c r="CA54" s="41"/>
      <c r="CB54" s="32">
        <f t="shared" si="368"/>
        <v>0</v>
      </c>
      <c r="CC54" s="41"/>
      <c r="CD54" s="32">
        <f t="shared" si="369"/>
        <v>0</v>
      </c>
      <c r="CE54" s="41"/>
      <c r="CF54" s="32">
        <f t="shared" si="370"/>
        <v>0</v>
      </c>
      <c r="CG54" s="41"/>
      <c r="CH54" s="32">
        <f t="shared" si="371"/>
        <v>0</v>
      </c>
      <c r="CI54" s="41"/>
      <c r="CJ54" s="32">
        <f t="shared" si="372"/>
        <v>0</v>
      </c>
      <c r="CK54" s="41"/>
      <c r="CL54" s="32">
        <f t="shared" si="373"/>
        <v>0</v>
      </c>
      <c r="CM54" s="41"/>
      <c r="CN54" s="32">
        <f t="shared" si="374"/>
        <v>0</v>
      </c>
      <c r="CO54" s="41"/>
      <c r="CP54" s="32">
        <f t="shared" si="375"/>
        <v>0</v>
      </c>
      <c r="CQ54" s="41"/>
      <c r="CR54" s="32">
        <f t="shared" si="376"/>
        <v>0</v>
      </c>
      <c r="CS54" s="41"/>
      <c r="CT54" s="32">
        <f>(CS54/12*1*$D54*$G54*$H54*$J54*CT$9)+(CS54/12*5*$E54*$G54*$H54*$J54*CT$10)+(CS54/12*6*$F54*$G54*$H54*$J54*CT$10)</f>
        <v>0</v>
      </c>
      <c r="CU54" s="41"/>
      <c r="CV54" s="32">
        <f>(CU54/12*1*$D54*$G54*$H54*$J54*CV$9)+(CU54/12*5*$E54*$G54*$H54*$J54*CV$10)+(CU54/12*6*$F54*$G54*$H54*$J54*CV$10)</f>
        <v>0</v>
      </c>
      <c r="CW54" s="41"/>
      <c r="CX54" s="32">
        <f t="shared" si="377"/>
        <v>0</v>
      </c>
      <c r="CY54" s="41"/>
      <c r="CZ54" s="32">
        <f t="shared" si="378"/>
        <v>0</v>
      </c>
      <c r="DA54" s="41"/>
      <c r="DB54" s="32">
        <f t="shared" si="379"/>
        <v>0</v>
      </c>
      <c r="DC54" s="41"/>
      <c r="DD54" s="32">
        <f t="shared" si="380"/>
        <v>0</v>
      </c>
      <c r="DE54" s="41"/>
      <c r="DF54" s="32">
        <f t="shared" si="381"/>
        <v>0</v>
      </c>
      <c r="DG54" s="41"/>
      <c r="DH54" s="32">
        <f t="shared" si="382"/>
        <v>0</v>
      </c>
      <c r="DI54" s="41"/>
      <c r="DJ54" s="32">
        <f t="shared" si="383"/>
        <v>0</v>
      </c>
      <c r="DK54" s="41"/>
      <c r="DL54" s="32">
        <v>0</v>
      </c>
      <c r="DM54" s="41"/>
      <c r="DN54" s="32">
        <f>(DM54/12*1*$D54*$G54*$H54*$K54*DN$9)+(DM54/12*5*$E54*$G54*$H54*$K54*DN$10)+(DM54/12*6*$F54*$G54*$H54*$K54*DN$10)</f>
        <v>0</v>
      </c>
      <c r="DO54" s="41"/>
      <c r="DP54" s="32">
        <f>(DO54/12*1*$D54*$G54*$H54*$K54*DP$9)+(DO54/12*5*$E54*$G54*$H54*$K54*DP$10)+(DO54/12*6*$F54*$G54*$H54*$K54*DP$10)</f>
        <v>0</v>
      </c>
      <c r="DQ54" s="41"/>
      <c r="DR54" s="32">
        <f t="shared" si="384"/>
        <v>0</v>
      </c>
      <c r="DS54" s="41"/>
      <c r="DT54" s="32">
        <f t="shared" si="385"/>
        <v>0</v>
      </c>
      <c r="DU54" s="41"/>
      <c r="DV54" s="32">
        <f t="shared" si="386"/>
        <v>0</v>
      </c>
      <c r="DW54" s="41"/>
      <c r="DX54" s="32">
        <f t="shared" si="387"/>
        <v>0</v>
      </c>
      <c r="DY54" s="41"/>
      <c r="DZ54" s="32">
        <f t="shared" si="388"/>
        <v>0</v>
      </c>
      <c r="EA54" s="41"/>
      <c r="EB54" s="32">
        <f t="shared" si="389"/>
        <v>0</v>
      </c>
      <c r="EC54" s="41"/>
      <c r="ED54" s="32">
        <f t="shared" si="390"/>
        <v>0</v>
      </c>
      <c r="EE54" s="41"/>
      <c r="EF54" s="32">
        <f t="shared" si="391"/>
        <v>0</v>
      </c>
      <c r="EG54" s="41"/>
      <c r="EH54" s="32">
        <f t="shared" si="392"/>
        <v>0</v>
      </c>
      <c r="EI54" s="36">
        <f t="shared" si="393"/>
        <v>0</v>
      </c>
      <c r="EJ54" s="36">
        <f t="shared" si="393"/>
        <v>0</v>
      </c>
      <c r="EL54" s="45"/>
    </row>
    <row r="55" spans="1:142" s="59" customFormat="1" x14ac:dyDescent="0.25">
      <c r="A55" s="88">
        <v>14</v>
      </c>
      <c r="B55" s="68"/>
      <c r="C55" s="94" t="s">
        <v>201</v>
      </c>
      <c r="D55" s="76">
        <f>D53</f>
        <v>10127</v>
      </c>
      <c r="E55" s="76">
        <v>10127</v>
      </c>
      <c r="F55" s="76">
        <v>9620</v>
      </c>
      <c r="G55" s="92"/>
      <c r="H55" s="90"/>
      <c r="I55" s="91"/>
      <c r="J55" s="85"/>
      <c r="K55" s="85"/>
      <c r="L55" s="85"/>
      <c r="M55" s="85"/>
      <c r="N55" s="81">
        <v>2.57</v>
      </c>
      <c r="O55" s="93">
        <f>SUM(O56:O57)</f>
        <v>0</v>
      </c>
      <c r="P55" s="93">
        <f t="shared" ref="P55:CA55" si="394">SUM(P56:P57)</f>
        <v>0</v>
      </c>
      <c r="Q55" s="93">
        <f t="shared" si="394"/>
        <v>0</v>
      </c>
      <c r="R55" s="93">
        <f t="shared" si="394"/>
        <v>0</v>
      </c>
      <c r="S55" s="93">
        <f t="shared" si="394"/>
        <v>0</v>
      </c>
      <c r="T55" s="93">
        <f t="shared" si="394"/>
        <v>0</v>
      </c>
      <c r="U55" s="93">
        <f t="shared" si="394"/>
        <v>0</v>
      </c>
      <c r="V55" s="93">
        <f t="shared" si="394"/>
        <v>0</v>
      </c>
      <c r="W55" s="93">
        <f t="shared" si="394"/>
        <v>0</v>
      </c>
      <c r="X55" s="93">
        <f t="shared" si="394"/>
        <v>0</v>
      </c>
      <c r="Y55" s="93">
        <f t="shared" si="394"/>
        <v>0</v>
      </c>
      <c r="Z55" s="93">
        <f t="shared" si="394"/>
        <v>0</v>
      </c>
      <c r="AA55" s="93">
        <f t="shared" si="394"/>
        <v>0</v>
      </c>
      <c r="AB55" s="93">
        <f t="shared" si="394"/>
        <v>0</v>
      </c>
      <c r="AC55" s="93">
        <f t="shared" si="394"/>
        <v>0</v>
      </c>
      <c r="AD55" s="93">
        <f t="shared" si="394"/>
        <v>0</v>
      </c>
      <c r="AE55" s="93">
        <f t="shared" si="394"/>
        <v>0</v>
      </c>
      <c r="AF55" s="93">
        <f t="shared" si="394"/>
        <v>0</v>
      </c>
      <c r="AG55" s="93">
        <f t="shared" si="394"/>
        <v>0</v>
      </c>
      <c r="AH55" s="93">
        <f t="shared" si="394"/>
        <v>0</v>
      </c>
      <c r="AI55" s="93">
        <f t="shared" si="394"/>
        <v>0</v>
      </c>
      <c r="AJ55" s="93">
        <f t="shared" si="394"/>
        <v>0</v>
      </c>
      <c r="AK55" s="93">
        <f t="shared" si="394"/>
        <v>0</v>
      </c>
      <c r="AL55" s="93">
        <f t="shared" si="394"/>
        <v>0</v>
      </c>
      <c r="AM55" s="93">
        <f t="shared" si="394"/>
        <v>0</v>
      </c>
      <c r="AN55" s="93">
        <f t="shared" si="394"/>
        <v>0</v>
      </c>
      <c r="AO55" s="93">
        <v>0</v>
      </c>
      <c r="AP55" s="93">
        <f t="shared" si="394"/>
        <v>0</v>
      </c>
      <c r="AQ55" s="93">
        <f t="shared" si="394"/>
        <v>0</v>
      </c>
      <c r="AR55" s="93">
        <f t="shared" si="394"/>
        <v>0</v>
      </c>
      <c r="AS55" s="93">
        <f t="shared" si="394"/>
        <v>0</v>
      </c>
      <c r="AT55" s="93">
        <f t="shared" si="394"/>
        <v>0</v>
      </c>
      <c r="AU55" s="93">
        <f t="shared" si="394"/>
        <v>0</v>
      </c>
      <c r="AV55" s="93">
        <f t="shared" si="394"/>
        <v>0</v>
      </c>
      <c r="AW55" s="93">
        <f t="shared" si="394"/>
        <v>0</v>
      </c>
      <c r="AX55" s="93">
        <f t="shared" si="394"/>
        <v>0</v>
      </c>
      <c r="AY55" s="93">
        <f t="shared" si="394"/>
        <v>0</v>
      </c>
      <c r="AZ55" s="93">
        <f t="shared" si="394"/>
        <v>0</v>
      </c>
      <c r="BA55" s="93">
        <f t="shared" si="394"/>
        <v>0</v>
      </c>
      <c r="BB55" s="93">
        <f t="shared" si="394"/>
        <v>0</v>
      </c>
      <c r="BC55" s="93">
        <f t="shared" si="394"/>
        <v>0</v>
      </c>
      <c r="BD55" s="93">
        <f t="shared" si="394"/>
        <v>0</v>
      </c>
      <c r="BE55" s="93">
        <f t="shared" si="394"/>
        <v>0</v>
      </c>
      <c r="BF55" s="93">
        <f t="shared" si="394"/>
        <v>0</v>
      </c>
      <c r="BG55" s="93">
        <f t="shared" si="394"/>
        <v>0</v>
      </c>
      <c r="BH55" s="93">
        <f t="shared" si="394"/>
        <v>0</v>
      </c>
      <c r="BI55" s="93">
        <f t="shared" si="394"/>
        <v>0</v>
      </c>
      <c r="BJ55" s="93">
        <f t="shared" si="394"/>
        <v>0</v>
      </c>
      <c r="BK55" s="93">
        <f t="shared" si="394"/>
        <v>0</v>
      </c>
      <c r="BL55" s="93">
        <f t="shared" si="394"/>
        <v>0</v>
      </c>
      <c r="BM55" s="93">
        <f t="shared" si="394"/>
        <v>0</v>
      </c>
      <c r="BN55" s="93">
        <f t="shared" si="394"/>
        <v>0</v>
      </c>
      <c r="BO55" s="93">
        <f t="shared" si="394"/>
        <v>0</v>
      </c>
      <c r="BP55" s="93">
        <f t="shared" si="394"/>
        <v>0</v>
      </c>
      <c r="BQ55" s="93">
        <f t="shared" si="394"/>
        <v>0</v>
      </c>
      <c r="BR55" s="93">
        <f t="shared" si="394"/>
        <v>0</v>
      </c>
      <c r="BS55" s="93">
        <f t="shared" si="394"/>
        <v>0</v>
      </c>
      <c r="BT55" s="93">
        <f t="shared" si="394"/>
        <v>0</v>
      </c>
      <c r="BU55" s="93">
        <v>0</v>
      </c>
      <c r="BV55" s="93">
        <f t="shared" si="394"/>
        <v>0</v>
      </c>
      <c r="BW55" s="93">
        <f t="shared" si="394"/>
        <v>0</v>
      </c>
      <c r="BX55" s="93">
        <f t="shared" si="394"/>
        <v>0</v>
      </c>
      <c r="BY55" s="93">
        <f t="shared" si="394"/>
        <v>0</v>
      </c>
      <c r="BZ55" s="93">
        <f t="shared" si="394"/>
        <v>0</v>
      </c>
      <c r="CA55" s="93">
        <f t="shared" si="394"/>
        <v>0</v>
      </c>
      <c r="CB55" s="93">
        <f t="shared" ref="CB55:EJ55" si="395">SUM(CB56:CB57)</f>
        <v>0</v>
      </c>
      <c r="CC55" s="93">
        <f t="shared" si="395"/>
        <v>0</v>
      </c>
      <c r="CD55" s="93">
        <f t="shared" si="395"/>
        <v>0</v>
      </c>
      <c r="CE55" s="93">
        <f t="shared" si="395"/>
        <v>0</v>
      </c>
      <c r="CF55" s="93">
        <f t="shared" si="395"/>
        <v>0</v>
      </c>
      <c r="CG55" s="93">
        <f t="shared" si="395"/>
        <v>0</v>
      </c>
      <c r="CH55" s="93">
        <f t="shared" si="395"/>
        <v>0</v>
      </c>
      <c r="CI55" s="93">
        <f t="shared" si="395"/>
        <v>0</v>
      </c>
      <c r="CJ55" s="93">
        <f t="shared" si="395"/>
        <v>0</v>
      </c>
      <c r="CK55" s="93">
        <f t="shared" si="395"/>
        <v>0</v>
      </c>
      <c r="CL55" s="93">
        <f t="shared" si="395"/>
        <v>0</v>
      </c>
      <c r="CM55" s="93">
        <f t="shared" si="395"/>
        <v>0</v>
      </c>
      <c r="CN55" s="93">
        <f t="shared" si="395"/>
        <v>0</v>
      </c>
      <c r="CO55" s="93">
        <f t="shared" si="395"/>
        <v>80</v>
      </c>
      <c r="CP55" s="93">
        <f t="shared" si="395"/>
        <v>2825400.76</v>
      </c>
      <c r="CQ55" s="93">
        <f t="shared" si="395"/>
        <v>0</v>
      </c>
      <c r="CR55" s="93">
        <f t="shared" si="395"/>
        <v>0</v>
      </c>
      <c r="CS55" s="93">
        <f t="shared" si="395"/>
        <v>0</v>
      </c>
      <c r="CT55" s="93">
        <f t="shared" si="395"/>
        <v>0</v>
      </c>
      <c r="CU55" s="93">
        <f t="shared" si="395"/>
        <v>0</v>
      </c>
      <c r="CV55" s="93">
        <f t="shared" si="395"/>
        <v>0</v>
      </c>
      <c r="CW55" s="93">
        <f t="shared" si="395"/>
        <v>0</v>
      </c>
      <c r="CX55" s="93">
        <f t="shared" si="395"/>
        <v>0</v>
      </c>
      <c r="CY55" s="93">
        <f t="shared" si="395"/>
        <v>0</v>
      </c>
      <c r="CZ55" s="93">
        <f t="shared" si="395"/>
        <v>0</v>
      </c>
      <c r="DA55" s="93">
        <f t="shared" si="395"/>
        <v>0</v>
      </c>
      <c r="DB55" s="93">
        <f t="shared" si="395"/>
        <v>0</v>
      </c>
      <c r="DC55" s="93">
        <f t="shared" si="395"/>
        <v>0</v>
      </c>
      <c r="DD55" s="93">
        <f t="shared" si="395"/>
        <v>0</v>
      </c>
      <c r="DE55" s="93">
        <f t="shared" si="395"/>
        <v>0</v>
      </c>
      <c r="DF55" s="93">
        <f t="shared" si="395"/>
        <v>0</v>
      </c>
      <c r="DG55" s="93">
        <f t="shared" si="395"/>
        <v>0</v>
      </c>
      <c r="DH55" s="93">
        <f t="shared" si="395"/>
        <v>0</v>
      </c>
      <c r="DI55" s="93">
        <v>0</v>
      </c>
      <c r="DJ55" s="93">
        <f t="shared" si="395"/>
        <v>0</v>
      </c>
      <c r="DK55" s="93">
        <f t="shared" si="395"/>
        <v>0</v>
      </c>
      <c r="DL55" s="93">
        <f t="shared" si="395"/>
        <v>0</v>
      </c>
      <c r="DM55" s="93">
        <f t="shared" si="395"/>
        <v>0</v>
      </c>
      <c r="DN55" s="93">
        <f t="shared" si="395"/>
        <v>0</v>
      </c>
      <c r="DO55" s="93">
        <f t="shared" si="395"/>
        <v>0</v>
      </c>
      <c r="DP55" s="93">
        <f t="shared" si="395"/>
        <v>0</v>
      </c>
      <c r="DQ55" s="93">
        <f t="shared" si="395"/>
        <v>0</v>
      </c>
      <c r="DR55" s="93">
        <f t="shared" si="395"/>
        <v>0</v>
      </c>
      <c r="DS55" s="93">
        <f t="shared" si="395"/>
        <v>0</v>
      </c>
      <c r="DT55" s="93">
        <f t="shared" si="395"/>
        <v>0</v>
      </c>
      <c r="DU55" s="93">
        <f t="shared" si="395"/>
        <v>0</v>
      </c>
      <c r="DV55" s="93">
        <f t="shared" si="395"/>
        <v>0</v>
      </c>
      <c r="DW55" s="93">
        <f t="shared" si="395"/>
        <v>0</v>
      </c>
      <c r="DX55" s="93">
        <f t="shared" si="395"/>
        <v>0</v>
      </c>
      <c r="DY55" s="93">
        <f t="shared" si="395"/>
        <v>0</v>
      </c>
      <c r="DZ55" s="93">
        <f t="shared" si="395"/>
        <v>0</v>
      </c>
      <c r="EA55" s="93">
        <v>0</v>
      </c>
      <c r="EB55" s="93">
        <f t="shared" ref="EB55" si="396">SUM(EB56:EB57)</f>
        <v>0</v>
      </c>
      <c r="EC55" s="93">
        <v>0</v>
      </c>
      <c r="ED55" s="93">
        <f t="shared" ref="ED55" si="397">SUM(ED56:ED57)</f>
        <v>0</v>
      </c>
      <c r="EE55" s="93">
        <f t="shared" si="395"/>
        <v>0</v>
      </c>
      <c r="EF55" s="93">
        <f t="shared" si="395"/>
        <v>0</v>
      </c>
      <c r="EG55" s="93">
        <f t="shared" si="395"/>
        <v>0</v>
      </c>
      <c r="EH55" s="93">
        <f t="shared" si="395"/>
        <v>0</v>
      </c>
      <c r="EI55" s="83">
        <f t="shared" si="395"/>
        <v>80</v>
      </c>
      <c r="EJ55" s="83">
        <f t="shared" si="395"/>
        <v>2825400.76</v>
      </c>
      <c r="EL55" s="45"/>
    </row>
    <row r="56" spans="1:142" ht="30" x14ac:dyDescent="0.25">
      <c r="B56" s="11">
        <v>32</v>
      </c>
      <c r="C56" s="25" t="s">
        <v>202</v>
      </c>
      <c r="D56" s="26">
        <f t="shared" si="67"/>
        <v>10127</v>
      </c>
      <c r="E56" s="26">
        <v>10127</v>
      </c>
      <c r="F56" s="26">
        <v>9620</v>
      </c>
      <c r="G56" s="27">
        <v>1.53</v>
      </c>
      <c r="H56" s="38">
        <v>1</v>
      </c>
      <c r="I56" s="39"/>
      <c r="J56" s="26">
        <v>1.4</v>
      </c>
      <c r="K56" s="26">
        <v>1.68</v>
      </c>
      <c r="L56" s="26">
        <v>2.23</v>
      </c>
      <c r="M56" s="26">
        <v>2.39</v>
      </c>
      <c r="N56" s="30">
        <v>2.57</v>
      </c>
      <c r="O56" s="31"/>
      <c r="P56" s="32">
        <f t="shared" ref="P56:P57" si="398">(O56/12*1*$D56*$G56*$H56*$J56*P$9)+(O56/12*5*$E56*$G56*$H56*$J56*P$10)+(O56/12*6*$F56*$G56*$H56*$J56*P$10)</f>
        <v>0</v>
      </c>
      <c r="Q56" s="31"/>
      <c r="R56" s="32">
        <f t="shared" ref="R56:R57" si="399">(Q56/12*1*$D56*$G56*$H56*$J56*R$9)+(Q56/12*5*$E56*$G56*$H56*$J56*R$10)+(Q56/12*6*$F56*$G56*$H56*$J56*R$10)</f>
        <v>0</v>
      </c>
      <c r="S56" s="33"/>
      <c r="T56" s="32">
        <f t="shared" ref="T56:T57" si="400">(S56/12*1*$D56*$G56*$H56*$J56*T$9)+(S56/12*5*$E56*$G56*$H56*$J56*T$10)+(S56/12*6*$F56*$G56*$H56*$J56*T$10)</f>
        <v>0</v>
      </c>
      <c r="U56" s="31"/>
      <c r="V56" s="32">
        <f t="shared" ref="V56:V57" si="401">(U56/12*1*$D56*$G56*$H56*$J56*V$9)+(U56/12*5*$E56*$G56*$H56*$J56*V$10)+(U56/12*6*$F56*$G56*$H56*$J56*V$10)</f>
        <v>0</v>
      </c>
      <c r="W56" s="31"/>
      <c r="X56" s="32">
        <f t="shared" ref="X56:X57" si="402">(W56/12*1*$D56*$G56*$H56*$J56*X$9)+(W56/12*5*$E56*$G56*$H56*$J56*X$10)+(W56/12*6*$F56*$G56*$H56*$J56*X$10)</f>
        <v>0</v>
      </c>
      <c r="Y56" s="31"/>
      <c r="Z56" s="32">
        <f t="shared" ref="Z56:Z57" si="403">(Y56/12*1*$D56*$G56*$H56*$J56*Z$9)+(Y56/12*5*$E56*$G56*$H56*$J56*Z$10)+(Y56/12*6*$F56*$G56*$H56*$J56*Z$10)</f>
        <v>0</v>
      </c>
      <c r="AA56" s="31"/>
      <c r="AB56" s="32">
        <f t="shared" ref="AB56:AB57" si="404">(AA56/12*1*$D56*$G56*$H56*$K56*AB$9)+(AA56/12*5*$E56*$G56*$H56*$K56*AB$10)+(AA56/12*6*$F56*$G56*$H56*$K56*AB$10)</f>
        <v>0</v>
      </c>
      <c r="AC56" s="31"/>
      <c r="AD56" s="32">
        <f t="shared" ref="AD56:AD57" si="405">(AC56/12*1*$D56*$G56*$H56*$J56*AD$9)+(AC56/12*5*$E56*$G56*$H56*$J56*AD$10)+(AC56/12*6*$F56*$G56*$H56*$J56*AD$10)</f>
        <v>0</v>
      </c>
      <c r="AE56" s="31"/>
      <c r="AF56" s="32">
        <f t="shared" ref="AF56:AF57" si="406">(AE56/12*1*$D56*$G56*$H56*$K56*AF$9)+(AE56/12*5*$E56*$G56*$H56*$K56*AF$10)+(AE56/12*6*$F56*$G56*$H56*$K56*AF$10)</f>
        <v>0</v>
      </c>
      <c r="AG56" s="31"/>
      <c r="AH56" s="32">
        <f t="shared" ref="AH56:AH57" si="407">(AG56/12*1*$D56*$G56*$H56*$K56*AH$9)+(AG56/12*5*$E56*$G56*$H56*$K56*AH$10)+(AG56/12*6*$F56*$G56*$H56*$K56*AH$10)</f>
        <v>0</v>
      </c>
      <c r="AI56" s="31"/>
      <c r="AJ56" s="32">
        <f t="shared" ref="AJ56:AJ57" si="408">(AI56/12*1*$D56*$G56*$H56*$K56*AJ$9)+(AI56/12*5*$E56*$G56*$H56*$K56*AJ$10)+(AI56/12*6*$F56*$G56*$H56*$K56*AJ$10)</f>
        <v>0</v>
      </c>
      <c r="AK56" s="31"/>
      <c r="AL56" s="32">
        <f t="shared" ref="AL56:AL57" si="409">(AK56/12*1*$D56*$G56*$H56*$K56*AL$9)+(AK56/12*5*$E56*$G56*$H56*$K56*AL$10)+(AK56/12*6*$F56*$G56*$H56*$K56*AL$10)</f>
        <v>0</v>
      </c>
      <c r="AM56" s="34"/>
      <c r="AN56" s="32">
        <f t="shared" ref="AN56:AN57" si="410">(AM56/12*1*$D56*$G56*$H56*$K56*AN$9)+(AM56/12*5*$E56*$G56*$H56*$K56*AN$10)+(AM56/12*6*$F56*$G56*$H56*$K56*AN$10)</f>
        <v>0</v>
      </c>
      <c r="AO56" s="31"/>
      <c r="AP56" s="32">
        <f t="shared" ref="AP56:AP57" si="411">(AO56/12*1*$D56*$G56*$H56*$K56*AP$9)+(AO56/12*5*$E56*$G56*$H56*$K56*AP$10)+(AO56/12*6*$F56*$G56*$H56*$K56*AP$10)</f>
        <v>0</v>
      </c>
      <c r="AQ56" s="31"/>
      <c r="AR56" s="32">
        <f t="shared" ref="AR56:AR57" si="412">(AQ56/12*1*$D56*$G56*$H56*$J56*AR$9)+(AQ56/12*5*$E56*$G56*$H56*$J56*AR$10)+(AQ56/12*6*$F56*$G56*$H56*$J56*AR$10)</f>
        <v>0</v>
      </c>
      <c r="AS56" s="31"/>
      <c r="AT56" s="32">
        <f t="shared" ref="AT56:AT57" si="413">(AS56/12*1*$D56*$G56*$H56*$J56*AT$9)+(AS56/12*11*$E56*$G56*$H56*$J56*AT$10)</f>
        <v>0</v>
      </c>
      <c r="AU56" s="31"/>
      <c r="AV56" s="32">
        <f t="shared" ref="AV56:AV57" si="414">(AU56/12*1*$D56*$G56*$H56*$J56*AV$9)+(AU56/12*5*$E56*$G56*$H56*$J56*AV$10)+(AU56/12*6*$F56*$G56*$H56*$J56*AV$10)</f>
        <v>0</v>
      </c>
      <c r="AW56" s="31"/>
      <c r="AX56" s="32">
        <f t="shared" ref="AX56:AX57" si="415">(AW56/12*1*$D56*$G56*$H56*$K56*AX$9)+(AW56/12*5*$E56*$G56*$H56*$K56*AX$10)+(AW56/12*6*$F56*$G56*$H56*$K56*AX$10)</f>
        <v>0</v>
      </c>
      <c r="AY56" s="31"/>
      <c r="AZ56" s="32">
        <f t="shared" ref="AZ56:AZ57" si="416">(AY56/12*1*$D56*$G56*$H56*$J56*AZ$9)+(AY56/12*5*$E56*$G56*$H56*$J56*AZ$10)+(AY56/12*6*$F56*$G56*$H56*$J56*AZ$10)</f>
        <v>0</v>
      </c>
      <c r="BA56" s="31"/>
      <c r="BB56" s="32">
        <f t="shared" ref="BB56:BB57" si="417">(BA56/12*1*$D56*$G56*$H56*$J56*BB$9)+(BA56/12*5*$E56*$G56*$H56*$J56*BB$10)+(BA56/12*6*$F56*$G56*$H56*$J56*BB$10)</f>
        <v>0</v>
      </c>
      <c r="BC56" s="31"/>
      <c r="BD56" s="32">
        <f t="shared" ref="BD56:BD57" si="418">(BC56/12*1*$D56*$G56*$H56*$J56*BD$9)+(BC56/12*5*$E56*$G56*$H56*$J56*BD$10)+(BC56/12*6*$F56*$G56*$H56*$J56*BD$10)</f>
        <v>0</v>
      </c>
      <c r="BE56" s="31"/>
      <c r="BF56" s="32">
        <f t="shared" ref="BF56:BF57" si="419">(BE56/12*1*$D56*$G56*$H56*$J56*BF$9)+(BE56/12*5*$E56*$G56*$H56*$J56*BF$10)+(BE56/12*6*$F56*$G56*$H56*$J56*BF$10)</f>
        <v>0</v>
      </c>
      <c r="BG56" s="31"/>
      <c r="BH56" s="32">
        <f t="shared" ref="BH56:BH57" si="420">(BG56/12*1*$D56*$G56*$H56*$J56*BH$9)+(BG56/12*5*$E56*$G56*$H56*$J56*BH$10)+(BG56/12*6*$F56*$G56*$H56*$J56*BH$10)</f>
        <v>0</v>
      </c>
      <c r="BI56" s="31"/>
      <c r="BJ56" s="32">
        <f t="shared" ref="BJ56:BJ57" si="421">(BI56/12*1*$D56*$G56*$H56*$J56*BJ$9)+(BI56/12*5*$E56*$G56*$H56*$J56*BJ$10)+(BI56/12*6*$F56*$G56*$H56*$J56*BJ$10)</f>
        <v>0</v>
      </c>
      <c r="BK56" s="31"/>
      <c r="BL56" s="32">
        <f t="shared" ref="BL56:BL57" si="422">(BK56/12*1*$D56*$G56*$H56*$J56*BL$9)+(BK56/12*4*$E56*$G56*$H56*$J56*BL$10)+(BK56/12*1*$E56*$G56*$H56*$J56*BL$11)+(BK56/12*6*$F56*$G56*$H56*$J56*BL$11)</f>
        <v>0</v>
      </c>
      <c r="BM56" s="31"/>
      <c r="BN56" s="32">
        <f t="shared" ref="BN56:BN57" si="423">(BM56/12*1*$D56*$G56*$H56*$J56*BN$9)+(BM56/12*5*$E56*$G56*$H56*$J56*BN$10)+(BM56/12*6*$F56*$G56*$H56*$J56*BN$10)</f>
        <v>0</v>
      </c>
      <c r="BO56" s="31"/>
      <c r="BP56" s="32">
        <f t="shared" ref="BP56:BP57" si="424">(BO56/12*1*$D56*$G56*$H56*$J56*BP$9)+(BO56/12*4*$E56*$G56*$H56*$J56*BP$10)+(BO56/12*1*$E56*$G56*$H56*$J56*BP$11)+(BO56/12*6*$F56*$G56*$H56*$J56*BP$11)</f>
        <v>0</v>
      </c>
      <c r="BQ56" s="31"/>
      <c r="BR56" s="32">
        <f t="shared" ref="BR56:BR57" si="425">(BQ56/12*1*$D56*$G56*$H56*$J56*BR$9)+(BQ56/12*5*$E56*$G56*$H56*$J56*BR$10)+(BQ56/12*6*$F56*$G56*$H56*$J56*BR$10)</f>
        <v>0</v>
      </c>
      <c r="BS56" s="31"/>
      <c r="BT56" s="32">
        <f t="shared" ref="BT56:BT57" si="426">(BS56/12*1*$D56*$G56*$H56*$J56*BT$9)+(BS56/12*4*$E56*$G56*$H56*$J56*BT$10)+(BS56/12*1*$E56*$G56*$H56*$J56*BT$11)+(BS56/12*6*$F56*$G56*$H56*$J56*BT$11)</f>
        <v>0</v>
      </c>
      <c r="BU56" s="31"/>
      <c r="BV56" s="32">
        <f t="shared" ref="BV56:BV57" si="427">(BU56/12*1*$D56*$G56*$H56*$J56*BV$9)+(BU56/12*5*$E56*$G56*$H56*$J56*BV$10)+(BU56/12*6*$F56*$G56*$H56*$J56*BV$10)</f>
        <v>0</v>
      </c>
      <c r="BW56" s="31"/>
      <c r="BX56" s="32">
        <f t="shared" ref="BX56:BX57" si="428">(BW56/12*1*$D56*$G56*$H56*$J56*BX$9)+(BW56/12*5*$E56*$G56*$H56*$J56*BX$10)+(BW56/12*6*$F56*$G56*$H56*$J56*BX$10)</f>
        <v>0</v>
      </c>
      <c r="BY56" s="31"/>
      <c r="BZ56" s="32">
        <f t="shared" ref="BZ56:BZ57" si="429">(BY56/12*1*$D56*$G56*$H56*$J56*BZ$9)+(BY56/12*5*$E56*$G56*$H56*$J56*BZ$10)+(BY56/12*6*$F56*$G56*$H56*$J56*BZ$10)</f>
        <v>0</v>
      </c>
      <c r="CA56" s="31"/>
      <c r="CB56" s="32">
        <f t="shared" ref="CB56:CB57" si="430">(CA56/12*1*$D56*$G56*$H56*$K56*CB$9)+(CA56/12*4*$E56*$G56*$H56*$K56*CB$10)+(CA56/12*1*$E56*$G56*$H56*$K56*CB$11)+(CA56/12*6*$F56*$G56*$H56*$K56*CB$11)</f>
        <v>0</v>
      </c>
      <c r="CC56" s="31"/>
      <c r="CD56" s="32">
        <f t="shared" ref="CD56:CD57" si="431">(CC56/12*1*$D56*$G56*$H56*$J56*CD$9)+(CC56/12*5*$E56*$G56*$H56*$J56*CD$10)+(CC56/12*6*$F56*$G56*$H56*$J56*CD$10)</f>
        <v>0</v>
      </c>
      <c r="CE56" s="31"/>
      <c r="CF56" s="32">
        <f t="shared" ref="CF56:CF57" si="432">(CE56/12*1*$D56*$G56*$H56*$J56*CF$9)+(CE56/12*5*$E56*$G56*$H56*$J56*CF$10)+(CE56/12*6*$F56*$G56*$H56*$J56*CF$10)</f>
        <v>0</v>
      </c>
      <c r="CG56" s="31"/>
      <c r="CH56" s="32">
        <f t="shared" ref="CH56:CH57" si="433">(CG56/12*1*$D56*$G56*$H56*$J56*CH$9)+(CG56/12*5*$E56*$G56*$H56*$J56*CH$10)+(CG56/12*6*$F56*$G56*$H56*$J56*CH$10)</f>
        <v>0</v>
      </c>
      <c r="CI56" s="31"/>
      <c r="CJ56" s="32">
        <f t="shared" ref="CJ56:CJ57" si="434">(CI56/12*1*$D56*$G56*$H56*$K56*CJ$9)+(CI56/12*4*$E56*$G56*$H56*$K56*CJ$10)+(CI56/12*1*$E56*$G56*$H56*$K56*CJ$11)+(CI56/12*6*$F56*$G56*$H56*$K56*CJ$11)</f>
        <v>0</v>
      </c>
      <c r="CK56" s="31"/>
      <c r="CL56" s="32">
        <f t="shared" ref="CL56:CL57" si="435">(CK56/12*1*$D56*$G56*$H56*$K56*CL$9)+(CK56/12*5*$E56*$G56*$H56*$K56*CL$10)+(CK56/12*6*$F56*$G56*$H56*$K56*CL$10)</f>
        <v>0</v>
      </c>
      <c r="CM56" s="31"/>
      <c r="CN56" s="32">
        <f t="shared" ref="CN56:CN57" si="436">(CM56/12*1*$D56*$G56*$H56*$J56*CN$9)+(CM56/12*5*$E56*$G56*$H56*$J56*CN$10)+(CM56/12*6*$F56*$G56*$H56*$J56*CN$10)</f>
        <v>0</v>
      </c>
      <c r="CO56" s="31">
        <v>30</v>
      </c>
      <c r="CP56" s="32">
        <f t="shared" ref="CP56:CP57" si="437">(CO56/12*1*$D56*$G56*$H56*$J56*CP$9)+(CO56/12*5*$E56*$G56*$H56*$J56*CP$10)+(CO56/12*6*$F56*$G56*$H56*$J56*CP$10)</f>
        <v>634471.11</v>
      </c>
      <c r="CQ56" s="31"/>
      <c r="CR56" s="32">
        <f t="shared" ref="CR56:CR57" si="438">(CQ56/12*1*$D56*$G56*$H56*$J56*CR$9)+(CQ56/12*5*$E56*$G56*$H56*$J56*CR$10)+(CQ56/12*6*$F56*$G56*$H56*$J56*CR$10)</f>
        <v>0</v>
      </c>
      <c r="CS56" s="31"/>
      <c r="CT56" s="32">
        <f>(CS56/12*1*$D56*$G56*$H56*$J56*CT$9)+(CS56/12*5*$E56*$G56*$H56*$J56*CT$10)+(CS56/12*6*$F56*$G56*$H56*$J56*CT$10)</f>
        <v>0</v>
      </c>
      <c r="CU56" s="31"/>
      <c r="CV56" s="32">
        <f>(CU56/12*1*$D56*$G56*$H56*$J56*CV$9)+(CU56/12*5*$E56*$G56*$H56*$J56*CV$10)+(CU56/12*6*$F56*$G56*$H56*$J56*CV$10)</f>
        <v>0</v>
      </c>
      <c r="CW56" s="31"/>
      <c r="CX56" s="32">
        <f t="shared" ref="CX56:CX57" si="439">(CW56/12*1*$D56*$G56*$H56*$J56*CX$9)+(CW56/12*5*$E56*$G56*$H56*$J56*CX$10)+(CW56/12*6*$F56*$G56*$H56*$J56*CX$10)</f>
        <v>0</v>
      </c>
      <c r="CY56" s="31"/>
      <c r="CZ56" s="32">
        <f t="shared" ref="CZ56:CZ57" si="440">(CY56/12*1*$D56*$G56*$H56*$J56*CZ$9)+(CY56/12*5*$E56*$G56*$H56*$J56*CZ$10)+(CY56/12*6*$F56*$G56*$H56*$J56*CZ$10)</f>
        <v>0</v>
      </c>
      <c r="DA56" s="31"/>
      <c r="DB56" s="32">
        <f t="shared" ref="DB56:DB57" si="441">(DA56/12*1*$D56*$G56*$H56*$J56*DB$9)+(DA56/12*4*$E56*$G56*$H56*$J56*DB$10)+(DA56/12*1*$E56*$G56*$H56*$J56*DB$11)+(DA56/12*6*$F56*$G56*$H56*$J56*DB$11)</f>
        <v>0</v>
      </c>
      <c r="DC56" s="31"/>
      <c r="DD56" s="32">
        <f t="shared" ref="DD56:DD57" si="442">(DC56/12*1*$D56*$G56*$H56*$J56*DD$9)+(DC56/12*5*$E56*$G56*$H56*$J56*DD$10)+(DC56/12*6*$F56*$G56*$H56*$J56*DD$10)</f>
        <v>0</v>
      </c>
      <c r="DE56" s="31"/>
      <c r="DF56" s="32">
        <f t="shared" ref="DF56:DF57" si="443">(DE56/12*1*$D56*$G56*$H56*$K56*DF$9)+(DE56/12*5*$E56*$G56*$H56*$K56*DF$10)+(DE56/12*6*$F56*$G56*$H56*$K56*DF$10)</f>
        <v>0</v>
      </c>
      <c r="DG56" s="31"/>
      <c r="DH56" s="32">
        <f t="shared" ref="DH56:DH57" si="444">(DG56/12*1*$D56*$G56*$H56*$K56*DH$9)+(DG56/12*5*$E56*$G56*$H56*$K56*DH$10)+(DG56/12*6*$F56*$G56*$H56*$K56*DH$10)</f>
        <v>0</v>
      </c>
      <c r="DI56" s="31"/>
      <c r="DJ56" s="32">
        <f t="shared" ref="DJ56:DJ57" si="445">(DI56/12*1*$D56*$G56*$H56*$J56*DJ$9)+(DI56/12*5*$E56*$G56*$H56*$J56*DJ$10)+(DI56/12*6*$F56*$G56*$H56*$J56*DJ$10)</f>
        <v>0</v>
      </c>
      <c r="DK56" s="31"/>
      <c r="DL56" s="32">
        <v>0</v>
      </c>
      <c r="DM56" s="31"/>
      <c r="DN56" s="32">
        <f>(DM56/12*1*$D56*$G56*$H56*$K56*DN$9)+(DM56/12*5*$E56*$G56*$H56*$K56*DN$10)+(DM56/12*6*$F56*$G56*$H56*$K56*DN$10)</f>
        <v>0</v>
      </c>
      <c r="DO56" s="31"/>
      <c r="DP56" s="32">
        <f>(DO56/12*1*$D56*$G56*$H56*$K56*DP$9)+(DO56/12*5*$E56*$G56*$H56*$K56*DP$10)+(DO56/12*6*$F56*$G56*$H56*$K56*DP$10)</f>
        <v>0</v>
      </c>
      <c r="DQ56" s="31"/>
      <c r="DR56" s="32">
        <f t="shared" ref="DR56:DR57" si="446">(DQ56/12*1*$D56*$G56*$H56*$K56*DR$9)+(DQ56/12*5*$E56*$G56*$H56*$K56*DR$10)+(DQ56/12*6*$F56*$G56*$H56*$K56*DR$10)</f>
        <v>0</v>
      </c>
      <c r="DS56" s="31"/>
      <c r="DT56" s="32">
        <f t="shared" ref="DT56:DT57" si="447">(DS56/12*1*$D56*$G56*$H56*$K56*DT$9)+(DS56/12*5*$E56*$G56*$H56*$K56*DT$10)+(DS56/12*6*$F56*$G56*$H56*$K56*DT$10)</f>
        <v>0</v>
      </c>
      <c r="DU56" s="35"/>
      <c r="DV56" s="32">
        <f t="shared" ref="DV56:DV57" si="448">(DU56/12*1*$D56*$G56*$H56*$J56*DV$9)+(DU56/12*5*$E56*$G56*$H56*$J56*DV$10)+(DU56/12*6*$F56*$G56*$H56*$J56*DV$10)</f>
        <v>0</v>
      </c>
      <c r="DW56" s="31"/>
      <c r="DX56" s="32">
        <f t="shared" ref="DX56:DX57" si="449">(DW56/12*1*$D56*$G56*$H56*$J56*DX$9)+(DW56/12*5*$E56*$G56*$H56*$J56*DX$10)+(DW56/12*6*$F56*$G56*$H56*$J56*DX$10)</f>
        <v>0</v>
      </c>
      <c r="DY56" s="31"/>
      <c r="DZ56" s="32">
        <f t="shared" ref="DZ56:DZ57" si="450">(DY56/12*1*$D56*$G56*$H56*$K56*DZ$9)+(DY56/12*5*$E56*$G56*$H56*$K56*DZ$10)+(DY56/12*6*$F56*$G56*$H56*$K56*DZ$10)</f>
        <v>0</v>
      </c>
      <c r="EA56" s="31"/>
      <c r="EB56" s="32">
        <f t="shared" ref="EB56:EB57" si="451">(EA56/12*1*$D56*$G56*$H56*$K56*EB$9)+(EA56/12*5*$E56*$G56*$H56*$K56*EB$10)+(EA56/12*6*$F56*$G56*$H56*$K56*EB$10)</f>
        <v>0</v>
      </c>
      <c r="EC56" s="31"/>
      <c r="ED56" s="32">
        <f t="shared" ref="ED56:ED57" si="452">(EC56/12*1*$D56*$G56*$H56*$K56*ED$9)+(EC56/12*5*$E56*$G56*$H56*$K56*ED$10)+(EC56/12*6*$F56*$G56*$H56*$K56*ED$10)</f>
        <v>0</v>
      </c>
      <c r="EE56" s="31"/>
      <c r="EF56" s="32">
        <f t="shared" ref="EF56:EF57" si="453">(EE56/12*1*$D56*$G56*$H56*$L56*EF$9)+(EE56/12*5*$E56*$G56*$H56*$L56*EF$10)+(EE56/12*6*$F56*$G56*$H56*$L56*EF$10)</f>
        <v>0</v>
      </c>
      <c r="EG56" s="31"/>
      <c r="EH56" s="32">
        <f t="shared" ref="EH56:EH57" si="454">(EG56/12*1*$D56*$G56*$H56*$M56*EH$9)+(EG56/12*5*$E56*$G56*$H56*$N56*EH$10)+(EG56/12*6*$F56*$G56*$H56*$N56*EH$10)</f>
        <v>0</v>
      </c>
      <c r="EI56" s="36">
        <f t="shared" ref="EI56:EJ57" si="455">SUM(S56,Y56,U56,O56,Q56,BW56,CS56,DI56,DW56,BY56,DU56,BI56,AY56,AQ56,AS56,AU56,BK56,CQ56,W56,EC56,DG56,CA56,EA56,CI56,DK56,DM56,DQ56,DO56,AE56,AG56,AI56,AK56,AA56,AM56,AO56,CK56,EE56,EG56,AW56,DY56,BO56,BA56,BC56,CU56,CW56,CY56,DA56,DC56,BQ56,BE56,BS56,BG56,BU56,CM56,CG56,CO56,AC56,CC56,DE56,,BM56,DS56,CE56)</f>
        <v>30</v>
      </c>
      <c r="EJ56" s="36">
        <f t="shared" si="455"/>
        <v>634471.11</v>
      </c>
      <c r="EL56" s="45"/>
    </row>
    <row r="57" spans="1:142" ht="30" x14ac:dyDescent="0.25">
      <c r="B57" s="11">
        <v>33</v>
      </c>
      <c r="C57" s="25" t="s">
        <v>203</v>
      </c>
      <c r="D57" s="26">
        <f t="shared" si="67"/>
        <v>10127</v>
      </c>
      <c r="E57" s="26">
        <v>10127</v>
      </c>
      <c r="F57" s="26">
        <v>9620</v>
      </c>
      <c r="G57" s="27">
        <v>3.17</v>
      </c>
      <c r="H57" s="38">
        <v>1</v>
      </c>
      <c r="I57" s="39"/>
      <c r="J57" s="26">
        <v>1.4</v>
      </c>
      <c r="K57" s="26">
        <v>1.68</v>
      </c>
      <c r="L57" s="26">
        <v>2.23</v>
      </c>
      <c r="M57" s="26">
        <v>2.39</v>
      </c>
      <c r="N57" s="30">
        <v>2.57</v>
      </c>
      <c r="O57" s="31"/>
      <c r="P57" s="32">
        <f t="shared" si="398"/>
        <v>0</v>
      </c>
      <c r="Q57" s="31"/>
      <c r="R57" s="32">
        <f t="shared" si="399"/>
        <v>0</v>
      </c>
      <c r="S57" s="33"/>
      <c r="T57" s="32">
        <f t="shared" si="400"/>
        <v>0</v>
      </c>
      <c r="U57" s="31"/>
      <c r="V57" s="32">
        <f t="shared" si="401"/>
        <v>0</v>
      </c>
      <c r="W57" s="31"/>
      <c r="X57" s="32">
        <f t="shared" si="402"/>
        <v>0</v>
      </c>
      <c r="Y57" s="31"/>
      <c r="Z57" s="32">
        <f t="shared" si="403"/>
        <v>0</v>
      </c>
      <c r="AA57" s="31"/>
      <c r="AB57" s="32">
        <f t="shared" si="404"/>
        <v>0</v>
      </c>
      <c r="AC57" s="31"/>
      <c r="AD57" s="32">
        <f t="shared" si="405"/>
        <v>0</v>
      </c>
      <c r="AE57" s="31"/>
      <c r="AF57" s="32">
        <f t="shared" si="406"/>
        <v>0</v>
      </c>
      <c r="AG57" s="31"/>
      <c r="AH57" s="32">
        <f t="shared" si="407"/>
        <v>0</v>
      </c>
      <c r="AI57" s="31"/>
      <c r="AJ57" s="32">
        <f t="shared" si="408"/>
        <v>0</v>
      </c>
      <c r="AK57" s="31"/>
      <c r="AL57" s="32">
        <f t="shared" si="409"/>
        <v>0</v>
      </c>
      <c r="AM57" s="34"/>
      <c r="AN57" s="32">
        <f t="shared" si="410"/>
        <v>0</v>
      </c>
      <c r="AO57" s="31"/>
      <c r="AP57" s="32">
        <f t="shared" si="411"/>
        <v>0</v>
      </c>
      <c r="AQ57" s="31"/>
      <c r="AR57" s="32">
        <f t="shared" si="412"/>
        <v>0</v>
      </c>
      <c r="AS57" s="31"/>
      <c r="AT57" s="32">
        <f t="shared" si="413"/>
        <v>0</v>
      </c>
      <c r="AU57" s="31"/>
      <c r="AV57" s="32">
        <f t="shared" si="414"/>
        <v>0</v>
      </c>
      <c r="AW57" s="31"/>
      <c r="AX57" s="32">
        <f t="shared" si="415"/>
        <v>0</v>
      </c>
      <c r="AY57" s="31"/>
      <c r="AZ57" s="32">
        <f t="shared" si="416"/>
        <v>0</v>
      </c>
      <c r="BA57" s="31"/>
      <c r="BB57" s="32">
        <f t="shared" si="417"/>
        <v>0</v>
      </c>
      <c r="BC57" s="31"/>
      <c r="BD57" s="32">
        <f t="shared" si="418"/>
        <v>0</v>
      </c>
      <c r="BE57" s="31"/>
      <c r="BF57" s="32">
        <f t="shared" si="419"/>
        <v>0</v>
      </c>
      <c r="BG57" s="31"/>
      <c r="BH57" s="32">
        <f t="shared" si="420"/>
        <v>0</v>
      </c>
      <c r="BI57" s="31"/>
      <c r="BJ57" s="32">
        <f t="shared" si="421"/>
        <v>0</v>
      </c>
      <c r="BK57" s="31"/>
      <c r="BL57" s="32">
        <f t="shared" si="422"/>
        <v>0</v>
      </c>
      <c r="BM57" s="31"/>
      <c r="BN57" s="32">
        <f t="shared" si="423"/>
        <v>0</v>
      </c>
      <c r="BO57" s="31"/>
      <c r="BP57" s="32">
        <f t="shared" si="424"/>
        <v>0</v>
      </c>
      <c r="BQ57" s="31"/>
      <c r="BR57" s="32">
        <f t="shared" si="425"/>
        <v>0</v>
      </c>
      <c r="BS57" s="31"/>
      <c r="BT57" s="32">
        <f t="shared" si="426"/>
        <v>0</v>
      </c>
      <c r="BU57" s="31"/>
      <c r="BV57" s="32">
        <f t="shared" si="427"/>
        <v>0</v>
      </c>
      <c r="BW57" s="31"/>
      <c r="BX57" s="32">
        <f t="shared" si="428"/>
        <v>0</v>
      </c>
      <c r="BY57" s="31"/>
      <c r="BZ57" s="32">
        <f t="shared" si="429"/>
        <v>0</v>
      </c>
      <c r="CA57" s="31"/>
      <c r="CB57" s="32">
        <f t="shared" si="430"/>
        <v>0</v>
      </c>
      <c r="CC57" s="31"/>
      <c r="CD57" s="32">
        <f t="shared" si="431"/>
        <v>0</v>
      </c>
      <c r="CE57" s="31"/>
      <c r="CF57" s="32">
        <f t="shared" si="432"/>
        <v>0</v>
      </c>
      <c r="CG57" s="31"/>
      <c r="CH57" s="32">
        <f t="shared" si="433"/>
        <v>0</v>
      </c>
      <c r="CI57" s="31"/>
      <c r="CJ57" s="32">
        <f t="shared" si="434"/>
        <v>0</v>
      </c>
      <c r="CK57" s="31"/>
      <c r="CL57" s="32">
        <f t="shared" si="435"/>
        <v>0</v>
      </c>
      <c r="CM57" s="31"/>
      <c r="CN57" s="32">
        <f t="shared" si="436"/>
        <v>0</v>
      </c>
      <c r="CO57" s="43">
        <v>50</v>
      </c>
      <c r="CP57" s="32">
        <f t="shared" si="437"/>
        <v>2190929.65</v>
      </c>
      <c r="CQ57" s="31"/>
      <c r="CR57" s="32">
        <f t="shared" si="438"/>
        <v>0</v>
      </c>
      <c r="CS57" s="31"/>
      <c r="CT57" s="32">
        <f>(CS57/12*1*$D57*$G57*$H57*$J57*CT$9)+(CS57/12*5*$E57*$G57*$H57*$J57*CT$10)+(CS57/12*6*$F57*$G57*$H57*$J57*CT$10)</f>
        <v>0</v>
      </c>
      <c r="CU57" s="31"/>
      <c r="CV57" s="32">
        <f>(CU57/12*1*$D57*$G57*$H57*$J57*CV$9)+(CU57/12*5*$E57*$G57*$H57*$J57*CV$10)+(CU57/12*6*$F57*$G57*$H57*$J57*CV$10)</f>
        <v>0</v>
      </c>
      <c r="CW57" s="31"/>
      <c r="CX57" s="32">
        <f t="shared" si="439"/>
        <v>0</v>
      </c>
      <c r="CY57" s="31"/>
      <c r="CZ57" s="32">
        <f t="shared" si="440"/>
        <v>0</v>
      </c>
      <c r="DA57" s="31"/>
      <c r="DB57" s="32">
        <f t="shared" si="441"/>
        <v>0</v>
      </c>
      <c r="DC57" s="31"/>
      <c r="DD57" s="32">
        <f t="shared" si="442"/>
        <v>0</v>
      </c>
      <c r="DE57" s="31"/>
      <c r="DF57" s="32">
        <f t="shared" si="443"/>
        <v>0</v>
      </c>
      <c r="DG57" s="31"/>
      <c r="DH57" s="32">
        <f t="shared" si="444"/>
        <v>0</v>
      </c>
      <c r="DI57" s="31"/>
      <c r="DJ57" s="32">
        <f t="shared" si="445"/>
        <v>0</v>
      </c>
      <c r="DK57" s="31"/>
      <c r="DL57" s="32">
        <v>0</v>
      </c>
      <c r="DM57" s="31"/>
      <c r="DN57" s="32">
        <f>(DM57/12*1*$D57*$G57*$H57*$K57*DN$9)+(DM57/12*5*$E57*$G57*$H57*$K57*DN$10)+(DM57/12*6*$F57*$G57*$H57*$K57*DN$10)</f>
        <v>0</v>
      </c>
      <c r="DO57" s="31"/>
      <c r="DP57" s="32">
        <f>(DO57/12*1*$D57*$G57*$H57*$K57*DP$9)+(DO57/12*5*$E57*$G57*$H57*$K57*DP$10)+(DO57/12*6*$F57*$G57*$H57*$K57*DP$10)</f>
        <v>0</v>
      </c>
      <c r="DQ57" s="31"/>
      <c r="DR57" s="32">
        <f t="shared" si="446"/>
        <v>0</v>
      </c>
      <c r="DS57" s="31"/>
      <c r="DT57" s="32">
        <f t="shared" si="447"/>
        <v>0</v>
      </c>
      <c r="DU57" s="35"/>
      <c r="DV57" s="32">
        <f t="shared" si="448"/>
        <v>0</v>
      </c>
      <c r="DW57" s="31"/>
      <c r="DX57" s="32">
        <f t="shared" si="449"/>
        <v>0</v>
      </c>
      <c r="DY57" s="31"/>
      <c r="DZ57" s="32">
        <f t="shared" si="450"/>
        <v>0</v>
      </c>
      <c r="EA57" s="31"/>
      <c r="EB57" s="32">
        <f t="shared" si="451"/>
        <v>0</v>
      </c>
      <c r="EC57" s="31"/>
      <c r="ED57" s="32">
        <f t="shared" si="452"/>
        <v>0</v>
      </c>
      <c r="EE57" s="31"/>
      <c r="EF57" s="32">
        <f t="shared" si="453"/>
        <v>0</v>
      </c>
      <c r="EG57" s="31"/>
      <c r="EH57" s="32">
        <f t="shared" si="454"/>
        <v>0</v>
      </c>
      <c r="EI57" s="36">
        <f t="shared" si="455"/>
        <v>50</v>
      </c>
      <c r="EJ57" s="36">
        <f t="shared" si="455"/>
        <v>2190929.65</v>
      </c>
      <c r="EL57" s="45"/>
    </row>
    <row r="58" spans="1:142" s="59" customFormat="1" x14ac:dyDescent="0.25">
      <c r="A58" s="88">
        <v>15</v>
      </c>
      <c r="B58" s="68"/>
      <c r="C58" s="69" t="s">
        <v>204</v>
      </c>
      <c r="D58" s="76">
        <f t="shared" si="67"/>
        <v>10127</v>
      </c>
      <c r="E58" s="76">
        <v>10127</v>
      </c>
      <c r="F58" s="76">
        <v>9620</v>
      </c>
      <c r="G58" s="92"/>
      <c r="H58" s="90"/>
      <c r="I58" s="91"/>
      <c r="J58" s="85"/>
      <c r="K58" s="85"/>
      <c r="L58" s="85"/>
      <c r="M58" s="85"/>
      <c r="N58" s="81">
        <v>2.57</v>
      </c>
      <c r="O58" s="83">
        <f>SUM(O59:O61)</f>
        <v>12</v>
      </c>
      <c r="P58" s="83">
        <f t="shared" ref="P58:CA58" si="456">SUM(P59:P61)</f>
        <v>162835.18887999997</v>
      </c>
      <c r="Q58" s="83">
        <f t="shared" si="456"/>
        <v>0</v>
      </c>
      <c r="R58" s="83">
        <f t="shared" si="456"/>
        <v>0</v>
      </c>
      <c r="S58" s="83">
        <f t="shared" si="456"/>
        <v>0</v>
      </c>
      <c r="T58" s="83">
        <f t="shared" si="456"/>
        <v>0</v>
      </c>
      <c r="U58" s="83">
        <f t="shared" si="456"/>
        <v>0</v>
      </c>
      <c r="V58" s="83">
        <f t="shared" si="456"/>
        <v>0</v>
      </c>
      <c r="W58" s="83">
        <f t="shared" si="456"/>
        <v>4</v>
      </c>
      <c r="X58" s="83">
        <f t="shared" si="456"/>
        <v>59233.831626666666</v>
      </c>
      <c r="Y58" s="83">
        <f t="shared" si="456"/>
        <v>0</v>
      </c>
      <c r="Z58" s="83">
        <f t="shared" si="456"/>
        <v>0</v>
      </c>
      <c r="AA58" s="83">
        <f t="shared" si="456"/>
        <v>192</v>
      </c>
      <c r="AB58" s="83">
        <f t="shared" si="456"/>
        <v>3152311.2391679999</v>
      </c>
      <c r="AC58" s="83">
        <f t="shared" si="456"/>
        <v>0</v>
      </c>
      <c r="AD58" s="83">
        <f t="shared" si="456"/>
        <v>0</v>
      </c>
      <c r="AE58" s="83">
        <f t="shared" si="456"/>
        <v>75</v>
      </c>
      <c r="AF58" s="83">
        <f t="shared" si="456"/>
        <v>1231371.5778000001</v>
      </c>
      <c r="AG58" s="83">
        <f t="shared" si="456"/>
        <v>28</v>
      </c>
      <c r="AH58" s="83">
        <f t="shared" si="456"/>
        <v>459712.055712</v>
      </c>
      <c r="AI58" s="83">
        <f t="shared" si="456"/>
        <v>18</v>
      </c>
      <c r="AJ58" s="83">
        <f t="shared" si="456"/>
        <v>295529.17867199995</v>
      </c>
      <c r="AK58" s="83">
        <f t="shared" si="456"/>
        <v>84</v>
      </c>
      <c r="AL58" s="83">
        <f t="shared" si="456"/>
        <v>1379136.167136</v>
      </c>
      <c r="AM58" s="83">
        <f t="shared" si="456"/>
        <v>0</v>
      </c>
      <c r="AN58" s="83">
        <f t="shared" si="456"/>
        <v>0</v>
      </c>
      <c r="AO58" s="83">
        <v>80</v>
      </c>
      <c r="AP58" s="83">
        <f t="shared" si="456"/>
        <v>1313463.0163199999</v>
      </c>
      <c r="AQ58" s="83">
        <f t="shared" si="456"/>
        <v>0</v>
      </c>
      <c r="AR58" s="83">
        <f t="shared" si="456"/>
        <v>0</v>
      </c>
      <c r="AS58" s="83">
        <f t="shared" si="456"/>
        <v>0</v>
      </c>
      <c r="AT58" s="83">
        <f t="shared" si="456"/>
        <v>0</v>
      </c>
      <c r="AU58" s="83">
        <f t="shared" si="456"/>
        <v>0</v>
      </c>
      <c r="AV58" s="83">
        <f t="shared" si="456"/>
        <v>0</v>
      </c>
      <c r="AW58" s="83">
        <f t="shared" si="456"/>
        <v>0</v>
      </c>
      <c r="AX58" s="83">
        <f t="shared" si="456"/>
        <v>0</v>
      </c>
      <c r="AY58" s="83">
        <f t="shared" si="456"/>
        <v>50</v>
      </c>
      <c r="AZ58" s="83">
        <f t="shared" si="456"/>
        <v>802365.83700000006</v>
      </c>
      <c r="BA58" s="83">
        <f t="shared" si="456"/>
        <v>0</v>
      </c>
      <c r="BB58" s="83">
        <f t="shared" si="456"/>
        <v>0</v>
      </c>
      <c r="BC58" s="83">
        <f t="shared" si="456"/>
        <v>308</v>
      </c>
      <c r="BD58" s="83">
        <f t="shared" si="456"/>
        <v>3409167.0946666668</v>
      </c>
      <c r="BE58" s="83">
        <f t="shared" si="456"/>
        <v>0</v>
      </c>
      <c r="BF58" s="83">
        <f t="shared" si="456"/>
        <v>0</v>
      </c>
      <c r="BG58" s="83">
        <f t="shared" si="456"/>
        <v>10</v>
      </c>
      <c r="BH58" s="83">
        <f t="shared" si="456"/>
        <v>113469.65933333334</v>
      </c>
      <c r="BI58" s="83">
        <f t="shared" si="456"/>
        <v>25</v>
      </c>
      <c r="BJ58" s="83">
        <f t="shared" si="456"/>
        <v>307689.57916666672</v>
      </c>
      <c r="BK58" s="83">
        <f t="shared" si="456"/>
        <v>0</v>
      </c>
      <c r="BL58" s="83">
        <f t="shared" si="456"/>
        <v>0</v>
      </c>
      <c r="BM58" s="83">
        <f t="shared" si="456"/>
        <v>0</v>
      </c>
      <c r="BN58" s="83">
        <f t="shared" si="456"/>
        <v>0</v>
      </c>
      <c r="BO58" s="83">
        <f t="shared" si="456"/>
        <v>104</v>
      </c>
      <c r="BP58" s="83">
        <f t="shared" si="456"/>
        <v>1199314.0432</v>
      </c>
      <c r="BQ58" s="83">
        <f t="shared" si="456"/>
        <v>70</v>
      </c>
      <c r="BR58" s="83">
        <f t="shared" si="456"/>
        <v>861530.82166666654</v>
      </c>
      <c r="BS58" s="83">
        <f t="shared" si="456"/>
        <v>40</v>
      </c>
      <c r="BT58" s="83">
        <f t="shared" si="456"/>
        <v>461274.63200000004</v>
      </c>
      <c r="BU58" s="83">
        <v>100</v>
      </c>
      <c r="BV58" s="83">
        <f t="shared" si="456"/>
        <v>1230758.3166666669</v>
      </c>
      <c r="BW58" s="83">
        <f t="shared" si="456"/>
        <v>8</v>
      </c>
      <c r="BX58" s="83">
        <f t="shared" si="456"/>
        <v>98460.665333333338</v>
      </c>
      <c r="BY58" s="83">
        <f t="shared" si="456"/>
        <v>4</v>
      </c>
      <c r="BZ58" s="83">
        <f t="shared" si="456"/>
        <v>49230.332666666669</v>
      </c>
      <c r="CA58" s="83">
        <f t="shared" si="456"/>
        <v>122</v>
      </c>
      <c r="CB58" s="83">
        <f t="shared" ref="CB58:EJ58" si="457">SUM(CB59:CB61)</f>
        <v>2028960.2205600003</v>
      </c>
      <c r="CC58" s="83">
        <f t="shared" si="457"/>
        <v>0</v>
      </c>
      <c r="CD58" s="83">
        <f t="shared" si="457"/>
        <v>0</v>
      </c>
      <c r="CE58" s="83">
        <f t="shared" si="457"/>
        <v>0</v>
      </c>
      <c r="CF58" s="83">
        <f t="shared" si="457"/>
        <v>0</v>
      </c>
      <c r="CG58" s="83">
        <f t="shared" si="457"/>
        <v>26</v>
      </c>
      <c r="CH58" s="83">
        <f t="shared" si="457"/>
        <v>352207.49199999997</v>
      </c>
      <c r="CI58" s="83">
        <f t="shared" si="457"/>
        <v>40</v>
      </c>
      <c r="CJ58" s="83">
        <f t="shared" si="457"/>
        <v>687463.64960000012</v>
      </c>
      <c r="CK58" s="83">
        <f t="shared" si="457"/>
        <v>0</v>
      </c>
      <c r="CL58" s="83">
        <f t="shared" si="457"/>
        <v>0</v>
      </c>
      <c r="CM58" s="83">
        <f t="shared" si="457"/>
        <v>39</v>
      </c>
      <c r="CN58" s="83">
        <f t="shared" si="457"/>
        <v>528311.2379999999</v>
      </c>
      <c r="CO58" s="83">
        <f t="shared" si="457"/>
        <v>131</v>
      </c>
      <c r="CP58" s="83">
        <f t="shared" si="457"/>
        <v>1774583.9019999998</v>
      </c>
      <c r="CQ58" s="83">
        <f t="shared" si="457"/>
        <v>0</v>
      </c>
      <c r="CR58" s="83">
        <f t="shared" si="457"/>
        <v>0</v>
      </c>
      <c r="CS58" s="83">
        <f t="shared" si="457"/>
        <v>24</v>
      </c>
      <c r="CT58" s="83">
        <f t="shared" si="457"/>
        <v>326114.99356799998</v>
      </c>
      <c r="CU58" s="83">
        <f t="shared" si="457"/>
        <v>6</v>
      </c>
      <c r="CV58" s="83">
        <f t="shared" si="457"/>
        <v>81278.651999999987</v>
      </c>
      <c r="CW58" s="83">
        <f t="shared" si="457"/>
        <v>68</v>
      </c>
      <c r="CX58" s="83">
        <f t="shared" si="457"/>
        <v>921158.05599999998</v>
      </c>
      <c r="CY58" s="83">
        <f t="shared" si="457"/>
        <v>108</v>
      </c>
      <c r="CZ58" s="83">
        <f t="shared" si="457"/>
        <v>1463015.736</v>
      </c>
      <c r="DA58" s="83">
        <f t="shared" si="457"/>
        <v>60</v>
      </c>
      <c r="DB58" s="83">
        <f t="shared" si="457"/>
        <v>719700.43599999987</v>
      </c>
      <c r="DC58" s="83">
        <f t="shared" si="457"/>
        <v>4</v>
      </c>
      <c r="DD58" s="83">
        <f t="shared" si="457"/>
        <v>54185.767999999996</v>
      </c>
      <c r="DE58" s="83">
        <f t="shared" si="457"/>
        <v>40</v>
      </c>
      <c r="DF58" s="83">
        <f t="shared" si="457"/>
        <v>650229.21600000001</v>
      </c>
      <c r="DG58" s="83">
        <f t="shared" si="457"/>
        <v>20</v>
      </c>
      <c r="DH58" s="83">
        <f t="shared" si="457"/>
        <v>355847.605568</v>
      </c>
      <c r="DI58" s="83">
        <f t="shared" si="457"/>
        <v>3</v>
      </c>
      <c r="DJ58" s="83">
        <f t="shared" si="457"/>
        <v>44390.63811</v>
      </c>
      <c r="DK58" s="83">
        <f t="shared" si="457"/>
        <v>39</v>
      </c>
      <c r="DL58" s="83">
        <f t="shared" si="457"/>
        <v>687291.6</v>
      </c>
      <c r="DM58" s="83">
        <f t="shared" si="457"/>
        <v>20</v>
      </c>
      <c r="DN58" s="83">
        <f t="shared" si="457"/>
        <v>355847.605568</v>
      </c>
      <c r="DO58" s="83">
        <f t="shared" si="457"/>
        <v>36</v>
      </c>
      <c r="DP58" s="83">
        <f t="shared" si="457"/>
        <v>640525.6900224</v>
      </c>
      <c r="DQ58" s="83">
        <f t="shared" si="457"/>
        <v>104</v>
      </c>
      <c r="DR58" s="83">
        <f t="shared" si="457"/>
        <v>1845205.5439999998</v>
      </c>
      <c r="DS58" s="83">
        <f t="shared" si="457"/>
        <v>50</v>
      </c>
      <c r="DT58" s="83">
        <f t="shared" si="457"/>
        <v>889619.01392000006</v>
      </c>
      <c r="DU58" s="83">
        <f t="shared" si="457"/>
        <v>32</v>
      </c>
      <c r="DV58" s="83">
        <f t="shared" si="457"/>
        <v>473500.13984000002</v>
      </c>
      <c r="DW58" s="83">
        <f t="shared" si="457"/>
        <v>2</v>
      </c>
      <c r="DX58" s="83">
        <f t="shared" si="457"/>
        <v>29593.758740000001</v>
      </c>
      <c r="DY58" s="83">
        <f t="shared" si="457"/>
        <v>8</v>
      </c>
      <c r="DZ58" s="83">
        <f t="shared" si="457"/>
        <v>141938.88800000004</v>
      </c>
      <c r="EA58" s="83">
        <v>18</v>
      </c>
      <c r="EB58" s="83">
        <f t="shared" ref="EB58" si="458">SUM(EB59:EB61)</f>
        <v>428900.86511999997</v>
      </c>
      <c r="EC58" s="83">
        <v>0</v>
      </c>
      <c r="ED58" s="83">
        <f t="shared" ref="ED58" si="459">SUM(ED59:ED61)</f>
        <v>0</v>
      </c>
      <c r="EE58" s="83">
        <f t="shared" si="457"/>
        <v>0</v>
      </c>
      <c r="EF58" s="83">
        <f t="shared" si="457"/>
        <v>0</v>
      </c>
      <c r="EG58" s="83">
        <f t="shared" si="457"/>
        <v>71</v>
      </c>
      <c r="EH58" s="83">
        <f t="shared" si="457"/>
        <v>2576387.4123866665</v>
      </c>
      <c r="EI58" s="83">
        <f t="shared" si="457"/>
        <v>2283</v>
      </c>
      <c r="EJ58" s="83">
        <f t="shared" si="457"/>
        <v>34643111.358017735</v>
      </c>
      <c r="EL58" s="45"/>
    </row>
    <row r="59" spans="1:142" ht="30" x14ac:dyDescent="0.25">
      <c r="B59" s="19">
        <v>34</v>
      </c>
      <c r="C59" s="40" t="s">
        <v>205</v>
      </c>
      <c r="D59" s="26">
        <f t="shared" si="67"/>
        <v>10127</v>
      </c>
      <c r="E59" s="26">
        <v>10127</v>
      </c>
      <c r="F59" s="26">
        <v>9620</v>
      </c>
      <c r="G59" s="27">
        <v>0.98</v>
      </c>
      <c r="H59" s="38">
        <v>1</v>
      </c>
      <c r="I59" s="39"/>
      <c r="J59" s="26">
        <v>1.4</v>
      </c>
      <c r="K59" s="26">
        <v>1.68</v>
      </c>
      <c r="L59" s="26">
        <v>2.23</v>
      </c>
      <c r="M59" s="26">
        <v>2.39</v>
      </c>
      <c r="N59" s="30">
        <v>2.57</v>
      </c>
      <c r="O59" s="31">
        <v>12</v>
      </c>
      <c r="P59" s="32">
        <f t="shared" ref="P59:P61" si="460">(O59/12*1*$D59*$G59*$H59*$J59*P$9)+(O59/12*5*$E59*$G59*$H59*$J59*P$10)+(O59/12*6*$F59*$G59*$H59*$J59*P$10)</f>
        <v>162835.18887999997</v>
      </c>
      <c r="Q59" s="31"/>
      <c r="R59" s="32">
        <f t="shared" ref="R59:R61" si="461">(Q59/12*1*$D59*$G59*$H59*$J59*R$9)+(Q59/12*5*$E59*$G59*$H59*$J59*R$10)+(Q59/12*6*$F59*$G59*$H59*$J59*R$10)</f>
        <v>0</v>
      </c>
      <c r="S59" s="33"/>
      <c r="T59" s="32">
        <f t="shared" ref="T59:T61" si="462">(S59/12*1*$D59*$G59*$H59*$J59*T$9)+(S59/12*5*$E59*$G59*$H59*$J59*T$10)+(S59/12*6*$F59*$G59*$H59*$J59*T$10)</f>
        <v>0</v>
      </c>
      <c r="U59" s="31"/>
      <c r="V59" s="32">
        <f t="shared" ref="V59:V61" si="463">(U59/12*1*$D59*$G59*$H59*$J59*V$9)+(U59/12*5*$E59*$G59*$H59*$J59*V$10)+(U59/12*6*$F59*$G59*$H59*$J59*V$10)</f>
        <v>0</v>
      </c>
      <c r="W59" s="31">
        <v>4</v>
      </c>
      <c r="X59" s="32">
        <f t="shared" ref="X59:X61" si="464">(W59/12*1*$D59*$G59*$H59*$J59*X$9)+(W59/12*5*$E59*$G59*$H59*$J59*X$10)+(W59/12*6*$F59*$G59*$H59*$J59*X$10)</f>
        <v>59233.831626666666</v>
      </c>
      <c r="Y59" s="31"/>
      <c r="Z59" s="32">
        <f t="shared" ref="Z59:Z61" si="465">(Y59/12*1*$D59*$G59*$H59*$J59*Z$9)+(Y59/12*5*$E59*$G59*$H59*$J59*Z$10)+(Y59/12*6*$F59*$G59*$H59*$J59*Z$10)</f>
        <v>0</v>
      </c>
      <c r="AA59" s="31">
        <f>152+40</f>
        <v>192</v>
      </c>
      <c r="AB59" s="32">
        <f t="shared" ref="AB59:AB61" si="466">(AA59/12*1*$D59*$G59*$H59*$K59*AB$9)+(AA59/12*5*$E59*$G59*$H59*$K59*AB$10)+(AA59/12*6*$F59*$G59*$H59*$K59*AB$10)</f>
        <v>3152311.2391679999</v>
      </c>
      <c r="AC59" s="31"/>
      <c r="AD59" s="32">
        <f t="shared" ref="AD59:AD61" si="467">(AC59/12*1*$D59*$G59*$H59*$J59*AD$9)+(AC59/12*5*$E59*$G59*$H59*$J59*AD$10)+(AC59/12*6*$F59*$G59*$H59*$J59*AD$10)</f>
        <v>0</v>
      </c>
      <c r="AE59" s="31">
        <f>74+1</f>
        <v>75</v>
      </c>
      <c r="AF59" s="32">
        <f t="shared" ref="AF59:AF61" si="468">(AE59/12*1*$D59*$G59*$H59*$K59*AF$9)+(AE59/12*5*$E59*$G59*$H59*$K59*AF$10)+(AE59/12*6*$F59*$G59*$H59*$K59*AF$10)</f>
        <v>1231371.5778000001</v>
      </c>
      <c r="AG59" s="31">
        <v>28</v>
      </c>
      <c r="AH59" s="32">
        <f t="shared" ref="AH59:AH61" si="469">(AG59/12*1*$D59*$G59*$H59*$K59*AH$9)+(AG59/12*5*$E59*$G59*$H59*$K59*AH$10)+(AG59/12*6*$F59*$G59*$H59*$K59*AH$10)</f>
        <v>459712.055712</v>
      </c>
      <c r="AI59" s="31">
        <v>18</v>
      </c>
      <c r="AJ59" s="32">
        <f t="shared" ref="AJ59:AJ61" si="470">(AI59/12*1*$D59*$G59*$H59*$K59*AJ$9)+(AI59/12*5*$E59*$G59*$H59*$K59*AJ$10)+(AI59/12*6*$F59*$G59*$H59*$K59*AJ$10)</f>
        <v>295529.17867199995</v>
      </c>
      <c r="AK59" s="31">
        <v>84</v>
      </c>
      <c r="AL59" s="32">
        <f t="shared" ref="AL59:AL61" si="471">(AK59/12*1*$D59*$G59*$H59*$K59*AL$9)+(AK59/12*5*$E59*$G59*$H59*$K59*AL$10)+(AK59/12*6*$F59*$G59*$H59*$K59*AL$10)</f>
        <v>1379136.167136</v>
      </c>
      <c r="AM59" s="34"/>
      <c r="AN59" s="32">
        <f t="shared" ref="AN59:AN61" si="472">(AM59/12*1*$D59*$G59*$H59*$K59*AN$9)+(AM59/12*5*$E59*$G59*$H59*$K59*AN$10)+(AM59/12*6*$F59*$G59*$H59*$K59*AN$10)</f>
        <v>0</v>
      </c>
      <c r="AO59" s="31">
        <v>80</v>
      </c>
      <c r="AP59" s="32">
        <f t="shared" ref="AP59:AP61" si="473">(AO59/12*1*$D59*$G59*$H59*$K59*AP$9)+(AO59/12*5*$E59*$G59*$H59*$K59*AP$10)+(AO59/12*6*$F59*$G59*$H59*$K59*AP$10)</f>
        <v>1313463.0163199999</v>
      </c>
      <c r="AQ59" s="31"/>
      <c r="AR59" s="32">
        <f t="shared" ref="AR59:AR61" si="474">(AQ59/12*1*$D59*$G59*$H59*$J59*AR$9)+(AQ59/12*5*$E59*$G59*$H59*$J59*AR$10)+(AQ59/12*6*$F59*$G59*$H59*$J59*AR$10)</f>
        <v>0</v>
      </c>
      <c r="AS59" s="31"/>
      <c r="AT59" s="32">
        <f t="shared" ref="AT59:AT61" si="475">(AS59/12*1*$D59*$G59*$H59*$J59*AT$9)+(AS59/12*11*$E59*$G59*$H59*$J59*AT$10)</f>
        <v>0</v>
      </c>
      <c r="AU59" s="31"/>
      <c r="AV59" s="32">
        <f t="shared" ref="AV59:AV61" si="476">(AU59/12*1*$D59*$G59*$H59*$J59*AV$9)+(AU59/12*5*$E59*$G59*$H59*$J59*AV$10)+(AU59/12*6*$F59*$G59*$H59*$J59*AV$10)</f>
        <v>0</v>
      </c>
      <c r="AW59" s="31"/>
      <c r="AX59" s="32">
        <f t="shared" ref="AX59:AX61" si="477">(AW59/12*1*$D59*$G59*$H59*$K59*AX$9)+(AW59/12*5*$E59*$G59*$H59*$K59*AX$10)+(AW59/12*6*$F59*$G59*$H59*$K59*AX$10)</f>
        <v>0</v>
      </c>
      <c r="AY59" s="31">
        <v>50</v>
      </c>
      <c r="AZ59" s="32">
        <f t="shared" ref="AZ59:AZ61" si="478">(AY59/12*1*$D59*$G59*$H59*$J59*AZ$9)+(AY59/12*5*$E59*$G59*$H59*$J59*AZ$10)+(AY59/12*6*$F59*$G59*$H59*$J59*AZ$10)</f>
        <v>802365.83700000006</v>
      </c>
      <c r="BA59" s="31"/>
      <c r="BB59" s="32">
        <f t="shared" ref="BB59:BB61" si="479">(BA59/12*1*$D59*$G59*$H59*$J59*BB$9)+(BA59/12*5*$E59*$G59*$H59*$J59*BB$10)+(BA59/12*6*$F59*$G59*$H59*$J59*BB$10)</f>
        <v>0</v>
      </c>
      <c r="BC59" s="31">
        <v>308</v>
      </c>
      <c r="BD59" s="32">
        <f t="shared" ref="BD59:BD61" si="480">(BC59/12*1*$D59*$G59*$H59*$J59*BD$9)+(BC59/12*5*$E59*$G59*$H59*$J59*BD$10)+(BC59/12*6*$F59*$G59*$H59*$J59*BD$10)</f>
        <v>3409167.0946666668</v>
      </c>
      <c r="BE59" s="31"/>
      <c r="BF59" s="32">
        <f t="shared" ref="BF59:BF61" si="481">(BE59/12*1*$D59*$G59*$H59*$J59*BF$9)+(BE59/12*5*$E59*$G59*$H59*$J59*BF$10)+(BE59/12*6*$F59*$G59*$H59*$J59*BF$10)</f>
        <v>0</v>
      </c>
      <c r="BG59" s="31">
        <v>10</v>
      </c>
      <c r="BH59" s="32">
        <f t="shared" ref="BH59" si="482">(BG59/12*1*$D59*$G59*$H59*$J59*BH$9)+(BG59/12*11*$E59*$G59*$H59*$J59*BH$10)</f>
        <v>113469.65933333334</v>
      </c>
      <c r="BI59" s="31">
        <f>25+0</f>
        <v>25</v>
      </c>
      <c r="BJ59" s="32">
        <f t="shared" ref="BJ59:BJ61" si="483">(BI59/12*1*$D59*$G59*$H59*$J59*BJ$9)+(BI59/12*5*$E59*$G59*$H59*$J59*BJ$10)+(BI59/12*6*$F59*$G59*$H59*$J59*BJ$10)</f>
        <v>307689.57916666672</v>
      </c>
      <c r="BK59" s="31"/>
      <c r="BL59" s="32">
        <f t="shared" ref="BL59:BL61" si="484">(BK59/12*1*$D59*$G59*$H59*$J59*BL$9)+(BK59/12*4*$E59*$G59*$H59*$J59*BL$10)+(BK59/12*1*$E59*$G59*$H59*$J59*BL$11)+(BK59/12*6*$F59*$G59*$H59*$J59*BL$11)</f>
        <v>0</v>
      </c>
      <c r="BM59" s="31"/>
      <c r="BN59" s="32">
        <f t="shared" ref="BN59:BN61" si="485">(BM59/12*1*$D59*$G59*$H59*$J59*BN$9)+(BM59/12*5*$E59*$G59*$H59*$J59*BN$10)+(BM59/12*6*$F59*$G59*$H59*$J59*BN$10)</f>
        <v>0</v>
      </c>
      <c r="BO59" s="31">
        <v>104</v>
      </c>
      <c r="BP59" s="32">
        <f t="shared" ref="BP59:BP61" si="486">(BO59/12*1*$D59*$G59*$H59*$J59*BP$9)+(BO59/12*4*$E59*$G59*$H59*$J59*BP$10)+(BO59/12*1*$E59*$G59*$H59*$J59*BP$11)+(BO59/12*6*$F59*$G59*$H59*$J59*BP$11)</f>
        <v>1199314.0432</v>
      </c>
      <c r="BQ59" s="31">
        <v>70</v>
      </c>
      <c r="BR59" s="32">
        <f t="shared" ref="BR59:BR61" si="487">(BQ59/12*1*$D59*$G59*$H59*$J59*BR$9)+(BQ59/12*5*$E59*$G59*$H59*$J59*BR$10)+(BQ59/12*6*$F59*$G59*$H59*$J59*BR$10)</f>
        <v>861530.82166666654</v>
      </c>
      <c r="BS59" s="31">
        <v>40</v>
      </c>
      <c r="BT59" s="32">
        <f t="shared" ref="BT59:BT61" si="488">(BS59/12*1*$D59*$G59*$H59*$J59*BT$9)+(BS59/12*4*$E59*$G59*$H59*$J59*BT$10)+(BS59/12*1*$E59*$G59*$H59*$J59*BT$11)+(BS59/12*6*$F59*$G59*$H59*$J59*BT$11)</f>
        <v>461274.63200000004</v>
      </c>
      <c r="BU59" s="31">
        <v>100</v>
      </c>
      <c r="BV59" s="32">
        <f t="shared" ref="BV59:BV61" si="489">(BU59/12*1*$D59*$G59*$H59*$J59*BV$9)+(BU59/12*5*$E59*$G59*$H59*$J59*BV$10)+(BU59/12*6*$F59*$G59*$H59*$J59*BV$10)</f>
        <v>1230758.3166666669</v>
      </c>
      <c r="BW59" s="31">
        <v>8</v>
      </c>
      <c r="BX59" s="32">
        <f t="shared" ref="BX59:BX61" si="490">(BW59/12*1*$D59*$G59*$H59*$J59*BX$9)+(BW59/12*5*$E59*$G59*$H59*$J59*BX$10)+(BW59/12*6*$F59*$G59*$H59*$J59*BX$10)</f>
        <v>98460.665333333338</v>
      </c>
      <c r="BY59" s="31">
        <v>4</v>
      </c>
      <c r="BZ59" s="32">
        <f t="shared" ref="BZ59:BZ61" si="491">(BY59/12*1*$D59*$G59*$H59*$J59*BZ$9)+(BY59/12*5*$E59*$G59*$H59*$J59*BZ$10)+(BY59/12*6*$F59*$G59*$H59*$J59*BZ$10)</f>
        <v>49230.332666666669</v>
      </c>
      <c r="CA59" s="31">
        <v>122</v>
      </c>
      <c r="CB59" s="32">
        <f t="shared" ref="CB59:CB61" si="492">(CA59/12*1*$D59*$G59*$H59*$K59*CB$9)+(CA59/12*4*$E59*$G59*$H59*$K59*CB$10)+(CA59/12*1*$E59*$G59*$H59*$K59*CB$11)+(CA59/12*6*$F59*$G59*$H59*$K59*CB$11)</f>
        <v>2028960.2205600003</v>
      </c>
      <c r="CC59" s="31"/>
      <c r="CD59" s="32">
        <f t="shared" ref="CD59:CD61" si="493">(CC59/12*1*$D59*$G59*$H59*$J59*CD$9)+(CC59/12*5*$E59*$G59*$H59*$J59*CD$10)+(CC59/12*6*$F59*$G59*$H59*$J59*CD$10)</f>
        <v>0</v>
      </c>
      <c r="CE59" s="31"/>
      <c r="CF59" s="32">
        <f t="shared" ref="CF59:CF61" si="494">(CE59/12*1*$D59*$G59*$H59*$J59*CF$9)+(CE59/12*5*$E59*$G59*$H59*$J59*CF$10)+(CE59/12*6*$F59*$G59*$H59*$J59*CF$10)</f>
        <v>0</v>
      </c>
      <c r="CG59" s="31">
        <v>26</v>
      </c>
      <c r="CH59" s="32">
        <f t="shared" ref="CH59:CH61" si="495">(CG59/12*1*$D59*$G59*$H59*$J59*CH$9)+(CG59/12*5*$E59*$G59*$H59*$J59*CH$10)+(CG59/12*6*$F59*$G59*$H59*$J59*CH$10)</f>
        <v>352207.49199999997</v>
      </c>
      <c r="CI59" s="31">
        <v>40</v>
      </c>
      <c r="CJ59" s="32">
        <f t="shared" ref="CJ59:CJ61" si="496">(CI59/12*1*$D59*$G59*$H59*$K59*CJ$9)+(CI59/12*4*$E59*$G59*$H59*$K59*CJ$10)+(CI59/12*1*$E59*$G59*$H59*$K59*CJ$11)+(CI59/12*6*$F59*$G59*$H59*$K59*CJ$11)</f>
        <v>687463.64960000012</v>
      </c>
      <c r="CK59" s="31"/>
      <c r="CL59" s="32">
        <f t="shared" ref="CL59:CL61" si="497">(CK59/12*1*$D59*$G59*$H59*$K59*CL$9)+(CK59/12*5*$E59*$G59*$H59*$K59*CL$10)+(CK59/12*6*$F59*$G59*$H59*$K59*CL$10)</f>
        <v>0</v>
      </c>
      <c r="CM59" s="31">
        <v>39</v>
      </c>
      <c r="CN59" s="32">
        <f t="shared" ref="CN59:CN61" si="498">(CM59/12*1*$D59*$G59*$H59*$J59*CN$9)+(CM59/12*5*$E59*$G59*$H59*$J59*CN$10)+(CM59/12*6*$F59*$G59*$H59*$J59*CN$10)</f>
        <v>528311.2379999999</v>
      </c>
      <c r="CO59" s="43">
        <v>131</v>
      </c>
      <c r="CP59" s="32">
        <f t="shared" ref="CP59:CP61" si="499">(CO59/12*1*$D59*$G59*$H59*$J59*CP$9)+(CO59/12*5*$E59*$G59*$H59*$J59*CP$10)+(CO59/12*6*$F59*$G59*$H59*$J59*CP$10)</f>
        <v>1774583.9019999998</v>
      </c>
      <c r="CQ59" s="31"/>
      <c r="CR59" s="32">
        <f t="shared" ref="CR59:CR61" si="500">(CQ59/12*1*$D59*$G59*$H59*$J59*CR$9)+(CQ59/12*5*$E59*$G59*$H59*$J59*CR$10)+(CQ59/12*6*$F59*$G59*$H59*$J59*CR$10)</f>
        <v>0</v>
      </c>
      <c r="CS59" s="31">
        <v>24</v>
      </c>
      <c r="CT59" s="32">
        <f>(CS59/12*1*$D59*$G59*$H59*$J59*CT$9)+(CS59/12*5*$E59*$G59*$H59*$J59*CT$10)+(CS59/12*6*$F59*$G59*$H59*$J59*CT$10)</f>
        <v>326114.99356799998</v>
      </c>
      <c r="CU59" s="31">
        <v>6</v>
      </c>
      <c r="CV59" s="32">
        <f>(CU59/12*1*$D59*$G59*$H59*$J59*CV$9)+(CU59/12*5*$E59*$G59*$H59*$J59*CV$10)+(CU59/12*6*$F59*$G59*$H59*$J59*CV$10)</f>
        <v>81278.651999999987</v>
      </c>
      <c r="CW59" s="31">
        <v>68</v>
      </c>
      <c r="CX59" s="32">
        <f t="shared" ref="CX59:CX61" si="501">(CW59/12*1*$D59*$G59*$H59*$J59*CX$9)+(CW59/12*5*$E59*$G59*$H59*$J59*CX$10)+(CW59/12*6*$F59*$G59*$H59*$J59*CX$10)</f>
        <v>921158.05599999998</v>
      </c>
      <c r="CY59" s="31">
        <v>108</v>
      </c>
      <c r="CZ59" s="32">
        <f t="shared" ref="CZ59:CZ61" si="502">(CY59/12*1*$D59*$G59*$H59*$J59*CZ$9)+(CY59/12*5*$E59*$G59*$H59*$J59*CZ$10)+(CY59/12*6*$F59*$G59*$H59*$J59*CZ$10)</f>
        <v>1463015.736</v>
      </c>
      <c r="DA59" s="31">
        <v>60</v>
      </c>
      <c r="DB59" s="32">
        <f t="shared" ref="DB59:DB61" si="503">(DA59/12*1*$D59*$G59*$H59*$J59*DB$9)+(DA59/12*4*$E59*$G59*$H59*$J59*DB$10)+(DA59/12*1*$E59*$G59*$H59*$J59*DB$11)+(DA59/12*6*$F59*$G59*$H59*$J59*DB$11)</f>
        <v>719700.43599999987</v>
      </c>
      <c r="DC59" s="31">
        <v>4</v>
      </c>
      <c r="DD59" s="32">
        <f t="shared" ref="DD59:DD61" si="504">(DC59/12*1*$D59*$G59*$H59*$J59*DD$9)+(DC59/12*5*$E59*$G59*$H59*$J59*DD$10)+(DC59/12*6*$F59*$G59*$H59*$J59*DD$10)</f>
        <v>54185.767999999996</v>
      </c>
      <c r="DE59" s="31">
        <v>40</v>
      </c>
      <c r="DF59" s="32">
        <f t="shared" ref="DF59:DF61" si="505">(DE59/12*1*$D59*$G59*$H59*$K59*DF$9)+(DE59/12*5*$E59*$G59*$H59*$K59*DF$10)+(DE59/12*6*$F59*$G59*$H59*$K59*DF$10)</f>
        <v>650229.21600000001</v>
      </c>
      <c r="DG59" s="31">
        <v>20</v>
      </c>
      <c r="DH59" s="32">
        <f t="shared" ref="DH59:DH61" si="506">(DG59/12*1*$D59*$G59*$H59*$K59*DH$9)+(DG59/12*5*$E59*$G59*$H59*$K59*DH$10)+(DG59/12*6*$F59*$G59*$H59*$K59*DH$10)</f>
        <v>355847.605568</v>
      </c>
      <c r="DI59" s="31">
        <v>3</v>
      </c>
      <c r="DJ59" s="32">
        <f t="shared" ref="DJ59:DJ61" si="507">(DI59/12*1*$D59*$G59*$H59*$J59*DJ$9)+(DI59/12*5*$E59*$G59*$H59*$J59*DJ$10)+(DI59/12*6*$F59*$G59*$H59*$J59*DJ$10)</f>
        <v>44390.63811</v>
      </c>
      <c r="DK59" s="31">
        <v>39</v>
      </c>
      <c r="DL59" s="32">
        <v>687291.6</v>
      </c>
      <c r="DM59" s="31">
        <v>20</v>
      </c>
      <c r="DN59" s="32">
        <f>(DM59/12*1*$D59*$G59*$H59*$K59*DN$9)+(DM59/12*5*$E59*$G59*$H59*$K59*DN$10)+(DM59/12*6*$F59*$G59*$H59*$K59*DN$10)</f>
        <v>355847.605568</v>
      </c>
      <c r="DO59" s="31">
        <v>36</v>
      </c>
      <c r="DP59" s="32">
        <f>(DO59/12*1*$D59*$G59*$H59*$K59*DP$9)+(DO59/12*5*$E59*$G59*$H59*$K59*DP$10)+(DO59/12*6*$F59*$G59*$H59*$K59*DP$10)</f>
        <v>640525.6900224</v>
      </c>
      <c r="DQ59" s="31">
        <v>104</v>
      </c>
      <c r="DR59" s="32">
        <f t="shared" ref="DR59:DR61" si="508">(DQ59/12*1*$D59*$G59*$H59*$K59*DR$9)+(DQ59/12*5*$E59*$G59*$H59*$K59*DR$10)+(DQ59/12*6*$F59*$G59*$H59*$K59*DR$10)</f>
        <v>1845205.5439999998</v>
      </c>
      <c r="DS59" s="31">
        <v>50</v>
      </c>
      <c r="DT59" s="32">
        <f t="shared" ref="DT59:DT61" si="509">(DS59/12*1*$D59*$G59*$H59*$K59*DT$9)+(DS59/12*5*$E59*$G59*$H59*$K59*DT$10)+(DS59/12*6*$F59*$G59*$H59*$K59*DT$10)</f>
        <v>889619.01392000006</v>
      </c>
      <c r="DU59" s="31">
        <v>32</v>
      </c>
      <c r="DV59" s="32">
        <f t="shared" ref="DV59:DV61" si="510">(DU59/12*1*$D59*$G59*$H59*$J59*DV$9)+(DU59/12*5*$E59*$G59*$H59*$J59*DV$10)+(DU59/12*6*$F59*$G59*$H59*$J59*DV$10)</f>
        <v>473500.13984000002</v>
      </c>
      <c r="DW59" s="31">
        <v>2</v>
      </c>
      <c r="DX59" s="32">
        <f t="shared" ref="DX59:DX61" si="511">(DW59/12*1*$D59*$G59*$H59*$J59*DX$9)+(DW59/12*5*$E59*$G59*$H59*$J59*DX$10)+(DW59/12*6*$F59*$G59*$H59*$J59*DX$10)</f>
        <v>29593.758740000001</v>
      </c>
      <c r="DY59" s="31">
        <v>8</v>
      </c>
      <c r="DZ59" s="32">
        <f t="shared" ref="DZ59:DZ61" si="512">(DY59/12*1*$D59*$G59*$H59*$K59*DZ$9)+(DY59/12*5*$E59*$G59*$H59*$K59*DZ$10)+(DY59/12*6*$F59*$G59*$H59*$K59*DZ$10)</f>
        <v>141938.88800000004</v>
      </c>
      <c r="EA59" s="31">
        <v>18</v>
      </c>
      <c r="EB59" s="32">
        <f t="shared" ref="EB59:EB61" si="513">(EA59/12*1*$D59*$G59*$H59*$K59*EB$9)+(EA59/12*5*$E59*$G59*$H59*$K59*EB$10)+(EA59/12*6*$F59*$G59*$H59*$K59*EB$10)</f>
        <v>428900.86511999997</v>
      </c>
      <c r="EC59" s="31"/>
      <c r="ED59" s="32">
        <f t="shared" ref="ED59:ED61" si="514">(EC59/12*1*$D59*$G59*$H59*$K59*ED$9)+(EC59/12*5*$E59*$G59*$H59*$K59*ED$10)+(EC59/12*6*$F59*$G59*$H59*$K59*ED$10)</f>
        <v>0</v>
      </c>
      <c r="EE59" s="31"/>
      <c r="EF59" s="32">
        <f t="shared" ref="EF59:EF61" si="515">(EE59/12*1*$D59*$G59*$H59*$L59*EF$9)+(EE59/12*5*$E59*$G59*$H59*$L59*EF$10)+(EE59/12*6*$F59*$G59*$H59*$L59*EF$10)</f>
        <v>0</v>
      </c>
      <c r="EG59" s="31">
        <v>71</v>
      </c>
      <c r="EH59" s="32">
        <f t="shared" ref="EH59:EH61" si="516">(EG59/12*1*$D59*$G59*$H59*$M59*EH$9)+(EG59/12*5*$E59*$G59*$H59*$N59*EH$10)+(EG59/12*6*$F59*$G59*$H59*$N59*EH$10)</f>
        <v>2576387.4123866665</v>
      </c>
      <c r="EI59" s="36">
        <f t="shared" ref="EI59:EJ61" si="517">SUM(S59,Y59,U59,O59,Q59,BW59,CS59,DI59,DW59,BY59,DU59,BI59,AY59,AQ59,AS59,AU59,BK59,CQ59,W59,EC59,DG59,CA59,EA59,CI59,DK59,DM59,DQ59,DO59,AE59,AG59,AI59,AK59,AA59,AM59,AO59,CK59,EE59,EG59,AW59,DY59,BO59,BA59,BC59,CU59,CW59,CY59,DA59,DC59,BQ59,BE59,BS59,BG59,BU59,CM59,CG59,CO59,AC59,CC59,DE59,,BM59,DS59,CE59)</f>
        <v>2283</v>
      </c>
      <c r="EJ59" s="36">
        <f t="shared" si="517"/>
        <v>34643111.358017735</v>
      </c>
      <c r="EL59" s="45"/>
    </row>
    <row r="60" spans="1:142" ht="45" x14ac:dyDescent="0.25">
      <c r="B60" s="19">
        <v>35</v>
      </c>
      <c r="C60" s="40" t="s">
        <v>206</v>
      </c>
      <c r="D60" s="26">
        <f t="shared" si="67"/>
        <v>10127</v>
      </c>
      <c r="E60" s="26">
        <v>10127</v>
      </c>
      <c r="F60" s="26">
        <v>9620</v>
      </c>
      <c r="G60" s="27">
        <v>2.79</v>
      </c>
      <c r="H60" s="38">
        <v>1</v>
      </c>
      <c r="I60" s="39"/>
      <c r="J60" s="26">
        <v>1.4</v>
      </c>
      <c r="K60" s="26">
        <v>1.68</v>
      </c>
      <c r="L60" s="26">
        <v>2.23</v>
      </c>
      <c r="M60" s="26">
        <v>2.39</v>
      </c>
      <c r="N60" s="30">
        <v>2.57</v>
      </c>
      <c r="O60" s="31"/>
      <c r="P60" s="32">
        <f t="shared" si="460"/>
        <v>0</v>
      </c>
      <c r="Q60" s="31"/>
      <c r="R60" s="32">
        <f t="shared" si="461"/>
        <v>0</v>
      </c>
      <c r="S60" s="33"/>
      <c r="T60" s="32">
        <f t="shared" si="462"/>
        <v>0</v>
      </c>
      <c r="U60" s="31"/>
      <c r="V60" s="32">
        <f t="shared" si="463"/>
        <v>0</v>
      </c>
      <c r="W60" s="31"/>
      <c r="X60" s="32">
        <f t="shared" si="464"/>
        <v>0</v>
      </c>
      <c r="Y60" s="31"/>
      <c r="Z60" s="32">
        <f t="shared" si="465"/>
        <v>0</v>
      </c>
      <c r="AA60" s="31"/>
      <c r="AB60" s="32">
        <f t="shared" si="466"/>
        <v>0</v>
      </c>
      <c r="AC60" s="31"/>
      <c r="AD60" s="32">
        <f t="shared" si="467"/>
        <v>0</v>
      </c>
      <c r="AE60" s="31"/>
      <c r="AF60" s="32">
        <f t="shared" si="468"/>
        <v>0</v>
      </c>
      <c r="AG60" s="31"/>
      <c r="AH60" s="32">
        <f t="shared" si="469"/>
        <v>0</v>
      </c>
      <c r="AI60" s="31"/>
      <c r="AJ60" s="32">
        <f t="shared" si="470"/>
        <v>0</v>
      </c>
      <c r="AK60" s="31"/>
      <c r="AL60" s="32">
        <f t="shared" si="471"/>
        <v>0</v>
      </c>
      <c r="AM60" s="34"/>
      <c r="AN60" s="32">
        <f t="shared" si="472"/>
        <v>0</v>
      </c>
      <c r="AO60" s="31"/>
      <c r="AP60" s="32">
        <f t="shared" si="473"/>
        <v>0</v>
      </c>
      <c r="AQ60" s="31"/>
      <c r="AR60" s="32">
        <f t="shared" si="474"/>
        <v>0</v>
      </c>
      <c r="AS60" s="31"/>
      <c r="AT60" s="32">
        <f t="shared" si="475"/>
        <v>0</v>
      </c>
      <c r="AU60" s="31"/>
      <c r="AV60" s="32">
        <f t="shared" si="476"/>
        <v>0</v>
      </c>
      <c r="AW60" s="31"/>
      <c r="AX60" s="32">
        <f t="shared" si="477"/>
        <v>0</v>
      </c>
      <c r="AY60" s="31"/>
      <c r="AZ60" s="32">
        <f t="shared" si="478"/>
        <v>0</v>
      </c>
      <c r="BA60" s="31"/>
      <c r="BB60" s="32">
        <f t="shared" si="479"/>
        <v>0</v>
      </c>
      <c r="BC60" s="31"/>
      <c r="BD60" s="32">
        <f t="shared" si="480"/>
        <v>0</v>
      </c>
      <c r="BE60" s="31"/>
      <c r="BF60" s="32">
        <f t="shared" si="481"/>
        <v>0</v>
      </c>
      <c r="BG60" s="31"/>
      <c r="BH60" s="32">
        <f t="shared" ref="BH60:BH61" si="518">(BG60/12*1*$D60*$G60*$H60*$J60*BH$9)+(BG60/12*5*$E60*$G60*$H60*$J60*BH$10)+(BG60/12*6*$F60*$G60*$H60*$J60*BH$10)</f>
        <v>0</v>
      </c>
      <c r="BI60" s="31"/>
      <c r="BJ60" s="32">
        <f t="shared" si="483"/>
        <v>0</v>
      </c>
      <c r="BK60" s="31"/>
      <c r="BL60" s="32">
        <f t="shared" si="484"/>
        <v>0</v>
      </c>
      <c r="BM60" s="31"/>
      <c r="BN60" s="32">
        <f t="shared" si="485"/>
        <v>0</v>
      </c>
      <c r="BO60" s="31"/>
      <c r="BP60" s="32">
        <f t="shared" si="486"/>
        <v>0</v>
      </c>
      <c r="BQ60" s="31"/>
      <c r="BR60" s="32">
        <f t="shared" si="487"/>
        <v>0</v>
      </c>
      <c r="BS60" s="31"/>
      <c r="BT60" s="32">
        <f t="shared" si="488"/>
        <v>0</v>
      </c>
      <c r="BU60" s="31"/>
      <c r="BV60" s="32">
        <f t="shared" si="489"/>
        <v>0</v>
      </c>
      <c r="BW60" s="31"/>
      <c r="BX60" s="32">
        <f t="shared" si="490"/>
        <v>0</v>
      </c>
      <c r="BY60" s="31"/>
      <c r="BZ60" s="32">
        <f t="shared" si="491"/>
        <v>0</v>
      </c>
      <c r="CA60" s="31"/>
      <c r="CB60" s="32">
        <f t="shared" si="492"/>
        <v>0</v>
      </c>
      <c r="CC60" s="31"/>
      <c r="CD60" s="32">
        <f t="shared" si="493"/>
        <v>0</v>
      </c>
      <c r="CE60" s="31"/>
      <c r="CF60" s="32">
        <f t="shared" si="494"/>
        <v>0</v>
      </c>
      <c r="CG60" s="31"/>
      <c r="CH60" s="32">
        <f t="shared" si="495"/>
        <v>0</v>
      </c>
      <c r="CI60" s="31"/>
      <c r="CJ60" s="32">
        <f t="shared" si="496"/>
        <v>0</v>
      </c>
      <c r="CK60" s="31"/>
      <c r="CL60" s="32">
        <f t="shared" si="497"/>
        <v>0</v>
      </c>
      <c r="CM60" s="31"/>
      <c r="CN60" s="32">
        <f t="shared" si="498"/>
        <v>0</v>
      </c>
      <c r="CO60" s="31"/>
      <c r="CP60" s="32">
        <f t="shared" si="499"/>
        <v>0</v>
      </c>
      <c r="CQ60" s="31"/>
      <c r="CR60" s="32">
        <f t="shared" si="500"/>
        <v>0</v>
      </c>
      <c r="CS60" s="31"/>
      <c r="CT60" s="32">
        <f>(CS60/12*1*$D60*$G60*$H60*$J60*CT$9)+(CS60/12*5*$E60*$G60*$H60*$J60*CT$10)+(CS60/12*6*$F60*$G60*$H60*$J60*CT$10)</f>
        <v>0</v>
      </c>
      <c r="CU60" s="31"/>
      <c r="CV60" s="32">
        <f>(CU60/12*1*$D60*$G60*$H60*$J60*CV$9)+(CU60/12*5*$E60*$G60*$H60*$J60*CV$10)+(CU60/12*6*$F60*$G60*$H60*$J60*CV$10)</f>
        <v>0</v>
      </c>
      <c r="CW60" s="31"/>
      <c r="CX60" s="32">
        <f t="shared" si="501"/>
        <v>0</v>
      </c>
      <c r="CY60" s="31"/>
      <c r="CZ60" s="32">
        <f t="shared" si="502"/>
        <v>0</v>
      </c>
      <c r="DA60" s="31"/>
      <c r="DB60" s="32">
        <f t="shared" si="503"/>
        <v>0</v>
      </c>
      <c r="DC60" s="31"/>
      <c r="DD60" s="32">
        <f t="shared" si="504"/>
        <v>0</v>
      </c>
      <c r="DE60" s="31"/>
      <c r="DF60" s="32">
        <f t="shared" si="505"/>
        <v>0</v>
      </c>
      <c r="DG60" s="31"/>
      <c r="DH60" s="32">
        <f t="shared" si="506"/>
        <v>0</v>
      </c>
      <c r="DI60" s="31"/>
      <c r="DJ60" s="32">
        <f t="shared" si="507"/>
        <v>0</v>
      </c>
      <c r="DK60" s="31"/>
      <c r="DL60" s="32">
        <v>0</v>
      </c>
      <c r="DM60" s="31"/>
      <c r="DN60" s="32">
        <f>(DM60/12*1*$D60*$G60*$H60*$K60*DN$9)+(DM60/12*5*$E60*$G60*$H60*$K60*DN$10)+(DM60/12*6*$F60*$G60*$H60*$K60*DN$10)</f>
        <v>0</v>
      </c>
      <c r="DO60" s="31"/>
      <c r="DP60" s="32">
        <f>(DO60/12*1*$D60*$G60*$H60*$K60*DP$9)+(DO60/12*5*$E60*$G60*$H60*$K60*DP$10)+(DO60/12*6*$F60*$G60*$H60*$K60*DP$10)</f>
        <v>0</v>
      </c>
      <c r="DQ60" s="31"/>
      <c r="DR60" s="32">
        <f t="shared" si="508"/>
        <v>0</v>
      </c>
      <c r="DS60" s="31"/>
      <c r="DT60" s="32">
        <f t="shared" si="509"/>
        <v>0</v>
      </c>
      <c r="DU60" s="31"/>
      <c r="DV60" s="32">
        <f t="shared" si="510"/>
        <v>0</v>
      </c>
      <c r="DW60" s="31"/>
      <c r="DX60" s="32">
        <f t="shared" si="511"/>
        <v>0</v>
      </c>
      <c r="DY60" s="31"/>
      <c r="DZ60" s="32">
        <f t="shared" si="512"/>
        <v>0</v>
      </c>
      <c r="EA60" s="31"/>
      <c r="EB60" s="32">
        <f t="shared" si="513"/>
        <v>0</v>
      </c>
      <c r="EC60" s="31"/>
      <c r="ED60" s="32">
        <f t="shared" si="514"/>
        <v>0</v>
      </c>
      <c r="EE60" s="31"/>
      <c r="EF60" s="32">
        <f t="shared" si="515"/>
        <v>0</v>
      </c>
      <c r="EG60" s="31"/>
      <c r="EH60" s="32">
        <f t="shared" si="516"/>
        <v>0</v>
      </c>
      <c r="EI60" s="36">
        <f t="shared" si="517"/>
        <v>0</v>
      </c>
      <c r="EJ60" s="36">
        <f t="shared" si="517"/>
        <v>0</v>
      </c>
      <c r="EL60" s="45"/>
    </row>
    <row r="61" spans="1:142" ht="45" x14ac:dyDescent="0.25">
      <c r="B61" s="19">
        <v>36</v>
      </c>
      <c r="C61" s="40" t="s">
        <v>207</v>
      </c>
      <c r="D61" s="26">
        <f t="shared" si="67"/>
        <v>10127</v>
      </c>
      <c r="E61" s="26">
        <v>10127</v>
      </c>
      <c r="F61" s="26">
        <v>9620</v>
      </c>
      <c r="G61" s="27">
        <v>7.86</v>
      </c>
      <c r="H61" s="38">
        <v>1</v>
      </c>
      <c r="I61" s="39"/>
      <c r="J61" s="26">
        <v>1.4</v>
      </c>
      <c r="K61" s="26">
        <v>1.68</v>
      </c>
      <c r="L61" s="26">
        <v>2.23</v>
      </c>
      <c r="M61" s="26">
        <v>2.39</v>
      </c>
      <c r="N61" s="30">
        <v>2.57</v>
      </c>
      <c r="O61" s="31"/>
      <c r="P61" s="32">
        <f t="shared" si="460"/>
        <v>0</v>
      </c>
      <c r="Q61" s="31"/>
      <c r="R61" s="32">
        <f t="shared" si="461"/>
        <v>0</v>
      </c>
      <c r="S61" s="33"/>
      <c r="T61" s="32">
        <f t="shared" si="462"/>
        <v>0</v>
      </c>
      <c r="U61" s="31"/>
      <c r="V61" s="32">
        <f t="shared" si="463"/>
        <v>0</v>
      </c>
      <c r="W61" s="31"/>
      <c r="X61" s="32">
        <f t="shared" si="464"/>
        <v>0</v>
      </c>
      <c r="Y61" s="31"/>
      <c r="Z61" s="32">
        <f t="shared" si="465"/>
        <v>0</v>
      </c>
      <c r="AA61" s="31"/>
      <c r="AB61" s="32">
        <f t="shared" si="466"/>
        <v>0</v>
      </c>
      <c r="AC61" s="31"/>
      <c r="AD61" s="32">
        <f t="shared" si="467"/>
        <v>0</v>
      </c>
      <c r="AE61" s="31"/>
      <c r="AF61" s="32">
        <f t="shared" si="468"/>
        <v>0</v>
      </c>
      <c r="AG61" s="31"/>
      <c r="AH61" s="32">
        <f t="shared" si="469"/>
        <v>0</v>
      </c>
      <c r="AI61" s="31"/>
      <c r="AJ61" s="32">
        <f t="shared" si="470"/>
        <v>0</v>
      </c>
      <c r="AK61" s="31"/>
      <c r="AL61" s="32">
        <f t="shared" si="471"/>
        <v>0</v>
      </c>
      <c r="AM61" s="34"/>
      <c r="AN61" s="32">
        <f t="shared" si="472"/>
        <v>0</v>
      </c>
      <c r="AO61" s="31"/>
      <c r="AP61" s="32">
        <f t="shared" si="473"/>
        <v>0</v>
      </c>
      <c r="AQ61" s="31"/>
      <c r="AR61" s="32">
        <f t="shared" si="474"/>
        <v>0</v>
      </c>
      <c r="AS61" s="31"/>
      <c r="AT61" s="32">
        <f t="shared" si="475"/>
        <v>0</v>
      </c>
      <c r="AU61" s="31"/>
      <c r="AV61" s="32">
        <f t="shared" si="476"/>
        <v>0</v>
      </c>
      <c r="AW61" s="31"/>
      <c r="AX61" s="32">
        <f t="shared" si="477"/>
        <v>0</v>
      </c>
      <c r="AY61" s="31"/>
      <c r="AZ61" s="32">
        <f t="shared" si="478"/>
        <v>0</v>
      </c>
      <c r="BA61" s="31"/>
      <c r="BB61" s="32">
        <f t="shared" si="479"/>
        <v>0</v>
      </c>
      <c r="BC61" s="31"/>
      <c r="BD61" s="32">
        <f t="shared" si="480"/>
        <v>0</v>
      </c>
      <c r="BE61" s="31"/>
      <c r="BF61" s="32">
        <f t="shared" si="481"/>
        <v>0</v>
      </c>
      <c r="BG61" s="31"/>
      <c r="BH61" s="32">
        <f t="shared" si="518"/>
        <v>0</v>
      </c>
      <c r="BI61" s="31"/>
      <c r="BJ61" s="32">
        <f t="shared" si="483"/>
        <v>0</v>
      </c>
      <c r="BK61" s="31"/>
      <c r="BL61" s="32">
        <f t="shared" si="484"/>
        <v>0</v>
      </c>
      <c r="BM61" s="31"/>
      <c r="BN61" s="32">
        <f t="shared" si="485"/>
        <v>0</v>
      </c>
      <c r="BO61" s="31"/>
      <c r="BP61" s="32">
        <f t="shared" si="486"/>
        <v>0</v>
      </c>
      <c r="BQ61" s="31"/>
      <c r="BR61" s="32">
        <f t="shared" si="487"/>
        <v>0</v>
      </c>
      <c r="BS61" s="31"/>
      <c r="BT61" s="32">
        <f t="shared" si="488"/>
        <v>0</v>
      </c>
      <c r="BU61" s="31"/>
      <c r="BV61" s="32">
        <f t="shared" si="489"/>
        <v>0</v>
      </c>
      <c r="BW61" s="31"/>
      <c r="BX61" s="32">
        <f t="shared" si="490"/>
        <v>0</v>
      </c>
      <c r="BY61" s="31"/>
      <c r="BZ61" s="32">
        <f t="shared" si="491"/>
        <v>0</v>
      </c>
      <c r="CA61" s="31"/>
      <c r="CB61" s="32">
        <f t="shared" si="492"/>
        <v>0</v>
      </c>
      <c r="CC61" s="31"/>
      <c r="CD61" s="32">
        <f t="shared" si="493"/>
        <v>0</v>
      </c>
      <c r="CE61" s="31"/>
      <c r="CF61" s="32">
        <f t="shared" si="494"/>
        <v>0</v>
      </c>
      <c r="CG61" s="31"/>
      <c r="CH61" s="32">
        <f t="shared" si="495"/>
        <v>0</v>
      </c>
      <c r="CI61" s="31"/>
      <c r="CJ61" s="32">
        <f t="shared" si="496"/>
        <v>0</v>
      </c>
      <c r="CK61" s="31"/>
      <c r="CL61" s="32">
        <f t="shared" si="497"/>
        <v>0</v>
      </c>
      <c r="CM61" s="31"/>
      <c r="CN61" s="32">
        <f t="shared" si="498"/>
        <v>0</v>
      </c>
      <c r="CO61" s="31"/>
      <c r="CP61" s="32">
        <f t="shared" si="499"/>
        <v>0</v>
      </c>
      <c r="CQ61" s="31"/>
      <c r="CR61" s="32">
        <f t="shared" si="500"/>
        <v>0</v>
      </c>
      <c r="CS61" s="31"/>
      <c r="CT61" s="32">
        <f>(CS61/12*1*$D61*$G61*$H61*$J61*CT$9)+(CS61/12*5*$E61*$G61*$H61*$J61*CT$10)+(CS61/12*6*$F61*$G61*$H61*$J61*CT$10)</f>
        <v>0</v>
      </c>
      <c r="CU61" s="31"/>
      <c r="CV61" s="32">
        <f>(CU61/12*1*$D61*$G61*$H61*$J61*CV$9)+(CU61/12*5*$E61*$G61*$H61*$J61*CV$10)+(CU61/12*6*$F61*$G61*$H61*$J61*CV$10)</f>
        <v>0</v>
      </c>
      <c r="CW61" s="31"/>
      <c r="CX61" s="32">
        <f t="shared" si="501"/>
        <v>0</v>
      </c>
      <c r="CY61" s="31"/>
      <c r="CZ61" s="32">
        <f t="shared" si="502"/>
        <v>0</v>
      </c>
      <c r="DA61" s="31"/>
      <c r="DB61" s="32">
        <f t="shared" si="503"/>
        <v>0</v>
      </c>
      <c r="DC61" s="31"/>
      <c r="DD61" s="32">
        <f t="shared" si="504"/>
        <v>0</v>
      </c>
      <c r="DE61" s="31"/>
      <c r="DF61" s="32">
        <f t="shared" si="505"/>
        <v>0</v>
      </c>
      <c r="DG61" s="31"/>
      <c r="DH61" s="32">
        <f t="shared" si="506"/>
        <v>0</v>
      </c>
      <c r="DI61" s="31"/>
      <c r="DJ61" s="32">
        <f t="shared" si="507"/>
        <v>0</v>
      </c>
      <c r="DK61" s="31"/>
      <c r="DL61" s="32">
        <v>0</v>
      </c>
      <c r="DM61" s="31"/>
      <c r="DN61" s="32">
        <f>(DM61/12*1*$D61*$G61*$H61*$K61*DN$9)+(DM61/12*5*$E61*$G61*$H61*$K61*DN$10)+(DM61/12*6*$F61*$G61*$H61*$K61*DN$10)</f>
        <v>0</v>
      </c>
      <c r="DO61" s="31"/>
      <c r="DP61" s="32">
        <f>(DO61/12*1*$D61*$G61*$H61*$K61*DP$9)+(DO61/12*5*$E61*$G61*$H61*$K61*DP$10)+(DO61/12*6*$F61*$G61*$H61*$K61*DP$10)</f>
        <v>0</v>
      </c>
      <c r="DQ61" s="31"/>
      <c r="DR61" s="32">
        <f t="shared" si="508"/>
        <v>0</v>
      </c>
      <c r="DS61" s="31"/>
      <c r="DT61" s="32">
        <f t="shared" si="509"/>
        <v>0</v>
      </c>
      <c r="DU61" s="31"/>
      <c r="DV61" s="32">
        <f t="shared" si="510"/>
        <v>0</v>
      </c>
      <c r="DW61" s="31"/>
      <c r="DX61" s="32">
        <f t="shared" si="511"/>
        <v>0</v>
      </c>
      <c r="DY61" s="31"/>
      <c r="DZ61" s="32">
        <f t="shared" si="512"/>
        <v>0</v>
      </c>
      <c r="EA61" s="31"/>
      <c r="EB61" s="32">
        <f t="shared" si="513"/>
        <v>0</v>
      </c>
      <c r="EC61" s="31"/>
      <c r="ED61" s="32">
        <f t="shared" si="514"/>
        <v>0</v>
      </c>
      <c r="EE61" s="31"/>
      <c r="EF61" s="32">
        <f t="shared" si="515"/>
        <v>0</v>
      </c>
      <c r="EG61" s="31"/>
      <c r="EH61" s="32">
        <f t="shared" si="516"/>
        <v>0</v>
      </c>
      <c r="EI61" s="36">
        <f t="shared" si="517"/>
        <v>0</v>
      </c>
      <c r="EJ61" s="36">
        <f t="shared" si="517"/>
        <v>0</v>
      </c>
      <c r="EL61" s="45"/>
    </row>
    <row r="62" spans="1:142" s="59" customFormat="1" x14ac:dyDescent="0.25">
      <c r="A62" s="88">
        <v>16</v>
      </c>
      <c r="B62" s="68"/>
      <c r="C62" s="95" t="s">
        <v>208</v>
      </c>
      <c r="D62" s="76">
        <f t="shared" si="67"/>
        <v>10127</v>
      </c>
      <c r="E62" s="76">
        <v>10127</v>
      </c>
      <c r="F62" s="76">
        <v>9620</v>
      </c>
      <c r="G62" s="92"/>
      <c r="H62" s="90"/>
      <c r="I62" s="91"/>
      <c r="J62" s="85"/>
      <c r="K62" s="85"/>
      <c r="L62" s="85"/>
      <c r="M62" s="85"/>
      <c r="N62" s="81">
        <v>2.57</v>
      </c>
      <c r="O62" s="83">
        <f>SUM(O63:O64)</f>
        <v>19</v>
      </c>
      <c r="P62" s="83">
        <f t="shared" ref="P62:CA62" si="519">SUM(P63:P64)</f>
        <v>247299.01984666663</v>
      </c>
      <c r="Q62" s="83">
        <f t="shared" si="519"/>
        <v>0</v>
      </c>
      <c r="R62" s="83">
        <f t="shared" si="519"/>
        <v>0</v>
      </c>
      <c r="S62" s="83">
        <f t="shared" si="519"/>
        <v>0</v>
      </c>
      <c r="T62" s="83">
        <f t="shared" si="519"/>
        <v>0</v>
      </c>
      <c r="U62" s="83">
        <f t="shared" si="519"/>
        <v>0</v>
      </c>
      <c r="V62" s="83">
        <f t="shared" si="519"/>
        <v>0</v>
      </c>
      <c r="W62" s="83">
        <f t="shared" si="519"/>
        <v>0</v>
      </c>
      <c r="X62" s="83">
        <f t="shared" si="519"/>
        <v>0</v>
      </c>
      <c r="Y62" s="83">
        <f t="shared" si="519"/>
        <v>0</v>
      </c>
      <c r="Z62" s="83">
        <f t="shared" si="519"/>
        <v>0</v>
      </c>
      <c r="AA62" s="83">
        <f t="shared" si="519"/>
        <v>54</v>
      </c>
      <c r="AB62" s="83">
        <f t="shared" si="519"/>
        <v>850400.28964799992</v>
      </c>
      <c r="AC62" s="83">
        <f t="shared" si="519"/>
        <v>9</v>
      </c>
      <c r="AD62" s="83">
        <f t="shared" si="519"/>
        <v>118111.15133999998</v>
      </c>
      <c r="AE62" s="83">
        <f t="shared" si="519"/>
        <v>472</v>
      </c>
      <c r="AF62" s="83">
        <f t="shared" si="519"/>
        <v>7433128.4576639999</v>
      </c>
      <c r="AG62" s="83">
        <f t="shared" si="519"/>
        <v>620</v>
      </c>
      <c r="AH62" s="83">
        <f t="shared" si="519"/>
        <v>9763855.1774399988</v>
      </c>
      <c r="AI62" s="83">
        <f t="shared" si="519"/>
        <v>286</v>
      </c>
      <c r="AJ62" s="83">
        <f t="shared" si="519"/>
        <v>4503971.9044319997</v>
      </c>
      <c r="AK62" s="83">
        <f t="shared" si="519"/>
        <v>396</v>
      </c>
      <c r="AL62" s="83">
        <f t="shared" si="519"/>
        <v>6236268.7907519992</v>
      </c>
      <c r="AM62" s="83">
        <f t="shared" si="519"/>
        <v>0</v>
      </c>
      <c r="AN62" s="83">
        <f t="shared" si="519"/>
        <v>0</v>
      </c>
      <c r="AO62" s="83">
        <v>400</v>
      </c>
      <c r="AP62" s="83">
        <f t="shared" si="519"/>
        <v>6299261.4048000006</v>
      </c>
      <c r="AQ62" s="83">
        <f t="shared" si="519"/>
        <v>0</v>
      </c>
      <c r="AR62" s="83">
        <f t="shared" si="519"/>
        <v>0</v>
      </c>
      <c r="AS62" s="83">
        <f t="shared" si="519"/>
        <v>0</v>
      </c>
      <c r="AT62" s="83">
        <f t="shared" si="519"/>
        <v>0</v>
      </c>
      <c r="AU62" s="83">
        <f t="shared" si="519"/>
        <v>0</v>
      </c>
      <c r="AV62" s="83">
        <f t="shared" si="519"/>
        <v>0</v>
      </c>
      <c r="AW62" s="83">
        <f t="shared" si="519"/>
        <v>0</v>
      </c>
      <c r="AX62" s="83">
        <f t="shared" si="519"/>
        <v>0</v>
      </c>
      <c r="AY62" s="83">
        <f t="shared" si="519"/>
        <v>340</v>
      </c>
      <c r="AZ62" s="83">
        <f t="shared" si="519"/>
        <v>5233390.2347999997</v>
      </c>
      <c r="BA62" s="83">
        <f t="shared" si="519"/>
        <v>0</v>
      </c>
      <c r="BB62" s="83">
        <f t="shared" si="519"/>
        <v>0</v>
      </c>
      <c r="BC62" s="83">
        <f t="shared" si="519"/>
        <v>14</v>
      </c>
      <c r="BD62" s="83">
        <f t="shared" si="519"/>
        <v>148637.15533333333</v>
      </c>
      <c r="BE62" s="83">
        <f t="shared" si="519"/>
        <v>0</v>
      </c>
      <c r="BF62" s="83">
        <f t="shared" si="519"/>
        <v>0</v>
      </c>
      <c r="BG62" s="83">
        <f t="shared" si="519"/>
        <v>15</v>
      </c>
      <c r="BH62" s="83">
        <f t="shared" si="519"/>
        <v>159254.095</v>
      </c>
      <c r="BI62" s="83">
        <f t="shared" si="519"/>
        <v>90</v>
      </c>
      <c r="BJ62" s="83">
        <f t="shared" si="519"/>
        <v>1062470.9549999998</v>
      </c>
      <c r="BK62" s="83">
        <f t="shared" si="519"/>
        <v>0</v>
      </c>
      <c r="BL62" s="83">
        <f t="shared" si="519"/>
        <v>0</v>
      </c>
      <c r="BM62" s="83">
        <f t="shared" si="519"/>
        <v>0</v>
      </c>
      <c r="BN62" s="83">
        <f t="shared" si="519"/>
        <v>0</v>
      </c>
      <c r="BO62" s="83">
        <f t="shared" si="519"/>
        <v>402</v>
      </c>
      <c r="BP62" s="83">
        <f t="shared" si="519"/>
        <v>4446593.3147999998</v>
      </c>
      <c r="BQ62" s="83">
        <f t="shared" si="519"/>
        <v>360</v>
      </c>
      <c r="BR62" s="83">
        <f t="shared" si="519"/>
        <v>4249883.8199999994</v>
      </c>
      <c r="BS62" s="83">
        <f t="shared" si="519"/>
        <v>10</v>
      </c>
      <c r="BT62" s="83">
        <f t="shared" si="519"/>
        <v>110611.774</v>
      </c>
      <c r="BU62" s="83">
        <v>501</v>
      </c>
      <c r="BV62" s="83">
        <f t="shared" si="519"/>
        <v>5914421.6494999994</v>
      </c>
      <c r="BW62" s="83">
        <f t="shared" si="519"/>
        <v>200</v>
      </c>
      <c r="BX62" s="83">
        <f t="shared" si="519"/>
        <v>2361046.5666666664</v>
      </c>
      <c r="BY62" s="83">
        <f t="shared" si="519"/>
        <v>165</v>
      </c>
      <c r="BZ62" s="83">
        <f t="shared" si="519"/>
        <v>1947863.4175</v>
      </c>
      <c r="CA62" s="83">
        <f t="shared" si="519"/>
        <v>256</v>
      </c>
      <c r="CB62" s="83">
        <f t="shared" ref="CB62:EJ62" si="520">SUM(CB63:CB64)</f>
        <v>4083715.1846399996</v>
      </c>
      <c r="CC62" s="83">
        <f t="shared" si="520"/>
        <v>0</v>
      </c>
      <c r="CD62" s="83">
        <f t="shared" si="520"/>
        <v>0</v>
      </c>
      <c r="CE62" s="83">
        <f t="shared" si="520"/>
        <v>0</v>
      </c>
      <c r="CF62" s="83">
        <f t="shared" si="520"/>
        <v>0</v>
      </c>
      <c r="CG62" s="83">
        <f t="shared" si="520"/>
        <v>35</v>
      </c>
      <c r="CH62" s="83">
        <f t="shared" si="520"/>
        <v>454773.40999999992</v>
      </c>
      <c r="CI62" s="83">
        <f t="shared" si="520"/>
        <v>313</v>
      </c>
      <c r="CJ62" s="83">
        <f t="shared" si="520"/>
        <v>5159835.5863599991</v>
      </c>
      <c r="CK62" s="83">
        <f t="shared" si="520"/>
        <v>60</v>
      </c>
      <c r="CL62" s="83">
        <f t="shared" si="520"/>
        <v>938412.53251199995</v>
      </c>
      <c r="CM62" s="83">
        <f t="shared" si="520"/>
        <v>122</v>
      </c>
      <c r="CN62" s="83">
        <f t="shared" si="520"/>
        <v>1585210.1719999998</v>
      </c>
      <c r="CO62" s="83">
        <f t="shared" si="520"/>
        <v>105</v>
      </c>
      <c r="CP62" s="83">
        <f t="shared" si="520"/>
        <v>1364320.23</v>
      </c>
      <c r="CQ62" s="83">
        <f t="shared" si="520"/>
        <v>0</v>
      </c>
      <c r="CR62" s="83">
        <f t="shared" si="520"/>
        <v>0</v>
      </c>
      <c r="CS62" s="83">
        <f t="shared" si="520"/>
        <v>196</v>
      </c>
      <c r="CT62" s="83">
        <f t="shared" si="520"/>
        <v>2554567.4496159996</v>
      </c>
      <c r="CU62" s="83">
        <f t="shared" si="520"/>
        <v>462</v>
      </c>
      <c r="CV62" s="83">
        <f t="shared" si="520"/>
        <v>6003009.0119999992</v>
      </c>
      <c r="CW62" s="83">
        <f t="shared" si="520"/>
        <v>231</v>
      </c>
      <c r="CX62" s="83">
        <f t="shared" si="520"/>
        <v>3001504.5059999996</v>
      </c>
      <c r="CY62" s="83">
        <f t="shared" si="520"/>
        <v>380</v>
      </c>
      <c r="CZ62" s="83">
        <f t="shared" si="520"/>
        <v>4937539.88</v>
      </c>
      <c r="DA62" s="83">
        <f t="shared" si="520"/>
        <v>360</v>
      </c>
      <c r="DB62" s="83">
        <f t="shared" si="520"/>
        <v>4141949.4479999989</v>
      </c>
      <c r="DC62" s="83">
        <f t="shared" si="520"/>
        <v>64</v>
      </c>
      <c r="DD62" s="83">
        <f t="shared" si="520"/>
        <v>831585.66399999987</v>
      </c>
      <c r="DE62" s="83">
        <f t="shared" si="520"/>
        <v>62</v>
      </c>
      <c r="DF62" s="83">
        <f t="shared" si="520"/>
        <v>966718.33440000005</v>
      </c>
      <c r="DG62" s="83">
        <f t="shared" si="520"/>
        <v>100</v>
      </c>
      <c r="DH62" s="83">
        <f t="shared" si="520"/>
        <v>1706616.06752</v>
      </c>
      <c r="DI62" s="83">
        <f t="shared" si="520"/>
        <v>80</v>
      </c>
      <c r="DJ62" s="83">
        <f t="shared" si="520"/>
        <v>1135434.0088</v>
      </c>
      <c r="DK62" s="83">
        <f t="shared" si="520"/>
        <v>504</v>
      </c>
      <c r="DL62" s="83">
        <f t="shared" si="520"/>
        <v>8659994.2899999917</v>
      </c>
      <c r="DM62" s="83">
        <f t="shared" si="520"/>
        <v>170</v>
      </c>
      <c r="DN62" s="83">
        <f t="shared" si="520"/>
        <v>2901247.3147840002</v>
      </c>
      <c r="DO62" s="83">
        <f t="shared" si="520"/>
        <v>300</v>
      </c>
      <c r="DP62" s="83">
        <f t="shared" si="520"/>
        <v>5119848.2025600001</v>
      </c>
      <c r="DQ62" s="83">
        <f t="shared" si="520"/>
        <v>720</v>
      </c>
      <c r="DR62" s="83">
        <f t="shared" si="520"/>
        <v>12253091.76</v>
      </c>
      <c r="DS62" s="83">
        <f t="shared" si="520"/>
        <v>161</v>
      </c>
      <c r="DT62" s="83">
        <f t="shared" si="520"/>
        <v>2747651.8687072</v>
      </c>
      <c r="DU62" s="83">
        <f t="shared" si="520"/>
        <v>446</v>
      </c>
      <c r="DV62" s="83">
        <f t="shared" si="520"/>
        <v>6330044.599059999</v>
      </c>
      <c r="DW62" s="83">
        <f t="shared" si="520"/>
        <v>90</v>
      </c>
      <c r="DX62" s="83">
        <f t="shared" si="520"/>
        <v>1277363.2598999999</v>
      </c>
      <c r="DY62" s="83">
        <f t="shared" si="520"/>
        <v>600</v>
      </c>
      <c r="DZ62" s="83">
        <f t="shared" si="520"/>
        <v>10210909.800000001</v>
      </c>
      <c r="EA62" s="83">
        <v>121</v>
      </c>
      <c r="EB62" s="83">
        <f t="shared" ref="EB62" si="521">SUM(EB63:EB64)</f>
        <v>2765486.6439199997</v>
      </c>
      <c r="EC62" s="83">
        <v>7</v>
      </c>
      <c r="ED62" s="83">
        <f t="shared" ref="ED62" si="522">SUM(ED63:ED64)</f>
        <v>161852.62912</v>
      </c>
      <c r="EE62" s="83">
        <f t="shared" si="520"/>
        <v>10</v>
      </c>
      <c r="EF62" s="83">
        <f t="shared" si="520"/>
        <v>306914.4242666667</v>
      </c>
      <c r="EG62" s="83">
        <f t="shared" si="520"/>
        <v>39</v>
      </c>
      <c r="EH62" s="83">
        <f t="shared" si="520"/>
        <v>1357435.5064399999</v>
      </c>
      <c r="EI62" s="83">
        <f t="shared" si="520"/>
        <v>10347</v>
      </c>
      <c r="EJ62" s="83">
        <f t="shared" si="520"/>
        <v>154043500.96312848</v>
      </c>
      <c r="EL62" s="45"/>
    </row>
    <row r="63" spans="1:142" ht="60" x14ac:dyDescent="0.25">
      <c r="B63" s="19">
        <v>37</v>
      </c>
      <c r="C63" s="25" t="s">
        <v>209</v>
      </c>
      <c r="D63" s="26">
        <f t="shared" si="67"/>
        <v>10127</v>
      </c>
      <c r="E63" s="26">
        <v>10127</v>
      </c>
      <c r="F63" s="26">
        <v>9620</v>
      </c>
      <c r="G63" s="27">
        <v>0.94</v>
      </c>
      <c r="H63" s="38">
        <v>1</v>
      </c>
      <c r="I63" s="39"/>
      <c r="J63" s="26">
        <v>1.4</v>
      </c>
      <c r="K63" s="26">
        <v>1.68</v>
      </c>
      <c r="L63" s="26">
        <v>2.23</v>
      </c>
      <c r="M63" s="26">
        <v>2.39</v>
      </c>
      <c r="N63" s="30">
        <v>2.57</v>
      </c>
      <c r="O63" s="31">
        <v>19</v>
      </c>
      <c r="P63" s="32">
        <f t="shared" ref="P63:P64" si="523">(O63/12*1*$D63*$G63*$H63*$J63*P$9)+(O63/12*5*$E63*$G63*$H63*$J63*P$10)+(O63/12*6*$F63*$G63*$H63*$J63*P$10)</f>
        <v>247299.01984666663</v>
      </c>
      <c r="Q63" s="31"/>
      <c r="R63" s="32">
        <f t="shared" ref="R63:R64" si="524">(Q63/12*1*$D63*$G63*$H63*$J63*R$9)+(Q63/12*5*$E63*$G63*$H63*$J63*R$10)+(Q63/12*6*$F63*$G63*$H63*$J63*R$10)</f>
        <v>0</v>
      </c>
      <c r="S63" s="33"/>
      <c r="T63" s="32">
        <f t="shared" ref="T63:T64" si="525">(S63/12*1*$D63*$G63*$H63*$J63*T$9)+(S63/12*5*$E63*$G63*$H63*$J63*T$10)+(S63/12*6*$F63*$G63*$H63*$J63*T$10)</f>
        <v>0</v>
      </c>
      <c r="U63" s="31"/>
      <c r="V63" s="32">
        <f t="shared" ref="V63:V64" si="526">(U63/12*1*$D63*$G63*$H63*$J63*V$9)+(U63/12*5*$E63*$G63*$H63*$J63*V$10)+(U63/12*6*$F63*$G63*$H63*$J63*V$10)</f>
        <v>0</v>
      </c>
      <c r="W63" s="31"/>
      <c r="X63" s="32">
        <f t="shared" ref="X63:X64" si="527">(W63/12*1*$D63*$G63*$H63*$J63*X$9)+(W63/12*5*$E63*$G63*$H63*$J63*X$10)+(W63/12*6*$F63*$G63*$H63*$J63*X$10)</f>
        <v>0</v>
      </c>
      <c r="Y63" s="31"/>
      <c r="Z63" s="32">
        <f t="shared" ref="Z63:Z64" si="528">(Y63/12*1*$D63*$G63*$H63*$J63*Z$9)+(Y63/12*5*$E63*$G63*$H63*$J63*Z$10)+(Y63/12*6*$F63*$G63*$H63*$J63*Z$10)</f>
        <v>0</v>
      </c>
      <c r="AA63" s="31">
        <f>300-246</f>
        <v>54</v>
      </c>
      <c r="AB63" s="32">
        <f t="shared" ref="AB63:AB64" si="529">(AA63/12*1*$D63*$G63*$H63*$K63*AB$9)+(AA63/12*5*$E63*$G63*$H63*$K63*AB$10)+(AA63/12*6*$F63*$G63*$H63*$K63*AB$10)</f>
        <v>850400.28964799992</v>
      </c>
      <c r="AC63" s="31">
        <v>9</v>
      </c>
      <c r="AD63" s="32">
        <f t="shared" ref="AD63:AD64" si="530">(AC63/12*1*$D63*$G63*$H63*$J63*AD$9)+(AC63/12*5*$E63*$G63*$H63*$J63*AD$10)+(AC63/12*6*$F63*$G63*$H63*$J63*AD$10)</f>
        <v>118111.15133999998</v>
      </c>
      <c r="AE63" s="31">
        <f>427+45</f>
        <v>472</v>
      </c>
      <c r="AF63" s="32">
        <f t="shared" ref="AF63:AF64" si="531">(AE63/12*1*$D63*$G63*$H63*$K63*AF$9)+(AE63/12*5*$E63*$G63*$H63*$K63*AF$10)+(AE63/12*6*$F63*$G63*$H63*$K63*AF$10)</f>
        <v>7433128.4576639999</v>
      </c>
      <c r="AG63" s="31">
        <v>620</v>
      </c>
      <c r="AH63" s="32">
        <f t="shared" ref="AH63:AH64" si="532">(AG63/12*1*$D63*$G63*$H63*$K63*AH$9)+(AG63/12*5*$E63*$G63*$H63*$K63*AH$10)+(AG63/12*6*$F63*$G63*$H63*$K63*AH$10)</f>
        <v>9763855.1774399988</v>
      </c>
      <c r="AI63" s="31">
        <v>286</v>
      </c>
      <c r="AJ63" s="32">
        <f t="shared" ref="AJ63:AJ64" si="533">(AI63/12*1*$D63*$G63*$H63*$K63*AJ$9)+(AI63/12*5*$E63*$G63*$H63*$K63*AJ$10)+(AI63/12*6*$F63*$G63*$H63*$K63*AJ$10)</f>
        <v>4503971.9044319997</v>
      </c>
      <c r="AK63" s="31">
        <v>396</v>
      </c>
      <c r="AL63" s="32">
        <f t="shared" ref="AL63:AL64" si="534">(AK63/12*1*$D63*$G63*$H63*$K63*AL$9)+(AK63/12*5*$E63*$G63*$H63*$K63*AL$10)+(AK63/12*6*$F63*$G63*$H63*$K63*AL$10)</f>
        <v>6236268.7907519992</v>
      </c>
      <c r="AM63" s="34"/>
      <c r="AN63" s="32">
        <f t="shared" ref="AN63:AN64" si="535">(AM63/12*1*$D63*$G63*$H63*$K63*AN$9)+(AM63/12*5*$E63*$G63*$H63*$K63*AN$10)+(AM63/12*6*$F63*$G63*$H63*$K63*AN$10)</f>
        <v>0</v>
      </c>
      <c r="AO63" s="31">
        <v>400</v>
      </c>
      <c r="AP63" s="32">
        <f t="shared" ref="AP63:AP64" si="536">(AO63/12*1*$D63*$G63*$H63*$K63*AP$9)+(AO63/12*5*$E63*$G63*$H63*$K63*AP$10)+(AO63/12*6*$F63*$G63*$H63*$K63*AP$10)</f>
        <v>6299261.4048000006</v>
      </c>
      <c r="AQ63" s="31"/>
      <c r="AR63" s="32">
        <f t="shared" ref="AR63:AR64" si="537">(AQ63/12*1*$D63*$G63*$H63*$J63*AR$9)+(AQ63/12*5*$E63*$G63*$H63*$J63*AR$10)+(AQ63/12*6*$F63*$G63*$H63*$J63*AR$10)</f>
        <v>0</v>
      </c>
      <c r="AS63" s="31"/>
      <c r="AT63" s="32">
        <f t="shared" ref="AT63:AT64" si="538">(AS63/12*1*$D63*$G63*$H63*$J63*AT$9)+(AS63/12*11*$E63*$G63*$H63*$J63*AT$10)</f>
        <v>0</v>
      </c>
      <c r="AU63" s="31"/>
      <c r="AV63" s="32">
        <f t="shared" ref="AV63:AV64" si="539">(AU63/12*1*$D63*$G63*$H63*$J63*AV$9)+(AU63/12*5*$E63*$G63*$H63*$J63*AV$10)+(AU63/12*6*$F63*$G63*$H63*$J63*AV$10)</f>
        <v>0</v>
      </c>
      <c r="AW63" s="31"/>
      <c r="AX63" s="32">
        <f t="shared" ref="AX63:AX64" si="540">(AW63/12*1*$D63*$G63*$H63*$K63*AX$9)+(AW63/12*5*$E63*$G63*$H63*$K63*AX$10)+(AW63/12*6*$F63*$G63*$H63*$K63*AX$10)</f>
        <v>0</v>
      </c>
      <c r="AY63" s="31">
        <v>340</v>
      </c>
      <c r="AZ63" s="32">
        <f t="shared" ref="AZ63:AZ64" si="541">(AY63/12*1*$D63*$G63*$H63*$J63*AZ$9)+(AY63/12*5*$E63*$G63*$H63*$J63*AZ$10)+(AY63/12*6*$F63*$G63*$H63*$J63*AZ$10)</f>
        <v>5233390.2347999997</v>
      </c>
      <c r="BA63" s="31"/>
      <c r="BB63" s="32">
        <f t="shared" ref="BB63:BB64" si="542">(BA63/12*1*$D63*$G63*$H63*$J63*BB$9)+(BA63/12*5*$E63*$G63*$H63*$J63*BB$10)+(BA63/12*6*$F63*$G63*$H63*$J63*BB$10)</f>
        <v>0</v>
      </c>
      <c r="BC63" s="31">
        <v>14</v>
      </c>
      <c r="BD63" s="32">
        <f t="shared" ref="BD63:BD64" si="543">(BC63/12*1*$D63*$G63*$H63*$J63*BD$9)+(BC63/12*5*$E63*$G63*$H63*$J63*BD$10)+(BC63/12*6*$F63*$G63*$H63*$J63*BD$10)</f>
        <v>148637.15533333333</v>
      </c>
      <c r="BE63" s="31"/>
      <c r="BF63" s="32">
        <f t="shared" ref="BF63:BF64" si="544">(BE63/12*1*$D63*$G63*$H63*$J63*BF$9)+(BE63/12*5*$E63*$G63*$H63*$J63*BF$10)+(BE63/12*6*$F63*$G63*$H63*$J63*BF$10)</f>
        <v>0</v>
      </c>
      <c r="BG63" s="31">
        <v>15</v>
      </c>
      <c r="BH63" s="32">
        <f t="shared" ref="BH63:BH64" si="545">(BG63/12*1*$D63*$G63*$H63*$J63*BH$9)+(BG63/12*5*$E63*$G63*$H63*$J63*BH$10)+(BG63/12*6*$F63*$G63*$H63*$J63*BH$10)</f>
        <v>159254.095</v>
      </c>
      <c r="BI63" s="31">
        <v>90</v>
      </c>
      <c r="BJ63" s="32">
        <f t="shared" ref="BJ63:BJ64" si="546">(BI63/12*1*$D63*$G63*$H63*$J63*BJ$9)+(BI63/12*5*$E63*$G63*$H63*$J63*BJ$10)+(BI63/12*6*$F63*$G63*$H63*$J63*BJ$10)</f>
        <v>1062470.9549999998</v>
      </c>
      <c r="BK63" s="31"/>
      <c r="BL63" s="32">
        <f t="shared" ref="BL63:BL64" si="547">(BK63/12*1*$D63*$G63*$H63*$J63*BL$9)+(BK63/12*4*$E63*$G63*$H63*$J63*BL$10)+(BK63/12*1*$E63*$G63*$H63*$J63*BL$11)+(BK63/12*6*$F63*$G63*$H63*$J63*BL$11)</f>
        <v>0</v>
      </c>
      <c r="BM63" s="31"/>
      <c r="BN63" s="32">
        <f t="shared" ref="BN63:BN64" si="548">(BM63/12*1*$D63*$G63*$H63*$J63*BN$9)+(BM63/12*5*$E63*$G63*$H63*$J63*BN$10)+(BM63/12*6*$F63*$G63*$H63*$J63*BN$10)</f>
        <v>0</v>
      </c>
      <c r="BO63" s="31">
        <v>402</v>
      </c>
      <c r="BP63" s="32">
        <f t="shared" ref="BP63:BP64" si="549">(BO63/12*1*$D63*$G63*$H63*$J63*BP$9)+(BO63/12*4*$E63*$G63*$H63*$J63*BP$10)+(BO63/12*1*$E63*$G63*$H63*$J63*BP$11)+(BO63/12*6*$F63*$G63*$H63*$J63*BP$11)</f>
        <v>4446593.3147999998</v>
      </c>
      <c r="BQ63" s="31">
        <v>360</v>
      </c>
      <c r="BR63" s="32">
        <f t="shared" ref="BR63:BR64" si="550">(BQ63/12*1*$D63*$G63*$H63*$J63*BR$9)+(BQ63/12*5*$E63*$G63*$H63*$J63*BR$10)+(BQ63/12*6*$F63*$G63*$H63*$J63*BR$10)</f>
        <v>4249883.8199999994</v>
      </c>
      <c r="BS63" s="31">
        <v>10</v>
      </c>
      <c r="BT63" s="32">
        <f t="shared" ref="BT63:BT64" si="551">(BS63/12*1*$D63*$G63*$H63*$J63*BT$9)+(BS63/12*4*$E63*$G63*$H63*$J63*BT$10)+(BS63/12*1*$E63*$G63*$H63*$J63*BT$11)+(BS63/12*6*$F63*$G63*$H63*$J63*BT$11)</f>
        <v>110611.774</v>
      </c>
      <c r="BU63" s="31">
        <v>501</v>
      </c>
      <c r="BV63" s="32">
        <f t="shared" ref="BV63:BV64" si="552">(BU63/12*1*$D63*$G63*$H63*$J63*BV$9)+(BU63/12*5*$E63*$G63*$H63*$J63*BV$10)+(BU63/12*6*$F63*$G63*$H63*$J63*BV$10)</f>
        <v>5914421.6494999994</v>
      </c>
      <c r="BW63" s="31">
        <v>200</v>
      </c>
      <c r="BX63" s="32">
        <f t="shared" ref="BX63:BX64" si="553">(BW63/12*1*$D63*$G63*$H63*$J63*BX$9)+(BW63/12*5*$E63*$G63*$H63*$J63*BX$10)+(BW63/12*6*$F63*$G63*$H63*$J63*BX$10)</f>
        <v>2361046.5666666664</v>
      </c>
      <c r="BY63" s="31">
        <v>165</v>
      </c>
      <c r="BZ63" s="32">
        <f t="shared" ref="BZ63:BZ64" si="554">(BY63/12*1*$D63*$G63*$H63*$J63*BZ$9)+(BY63/12*5*$E63*$G63*$H63*$J63*BZ$10)+(BY63/12*6*$F63*$G63*$H63*$J63*BZ$10)</f>
        <v>1947863.4175</v>
      </c>
      <c r="CA63" s="31">
        <v>256</v>
      </c>
      <c r="CB63" s="32">
        <f t="shared" ref="CB63:CB64" si="555">(CA63/12*1*$D63*$G63*$H63*$K63*CB$9)+(CA63/12*4*$E63*$G63*$H63*$K63*CB$10)+(CA63/12*1*$E63*$G63*$H63*$K63*CB$11)+(CA63/12*6*$F63*$G63*$H63*$K63*CB$11)</f>
        <v>4083715.1846399996</v>
      </c>
      <c r="CC63" s="31"/>
      <c r="CD63" s="32">
        <f t="shared" ref="CD63:CD64" si="556">(CC63/12*1*$D63*$G63*$H63*$J63*CD$9)+(CC63/12*5*$E63*$G63*$H63*$J63*CD$10)+(CC63/12*6*$F63*$G63*$H63*$J63*CD$10)</f>
        <v>0</v>
      </c>
      <c r="CE63" s="31"/>
      <c r="CF63" s="32">
        <f t="shared" ref="CF63:CF64" si="557">(CE63/12*1*$D63*$G63*$H63*$J63*CF$9)+(CE63/12*5*$E63*$G63*$H63*$J63*CF$10)+(CE63/12*6*$F63*$G63*$H63*$J63*CF$10)</f>
        <v>0</v>
      </c>
      <c r="CG63" s="31">
        <v>35</v>
      </c>
      <c r="CH63" s="32">
        <f t="shared" ref="CH63:CH64" si="558">(CG63/12*1*$D63*$G63*$H63*$J63*CH$9)+(CG63/12*5*$E63*$G63*$H63*$J63*CH$10)+(CG63/12*6*$F63*$G63*$H63*$J63*CH$10)</f>
        <v>454773.40999999992</v>
      </c>
      <c r="CI63" s="31">
        <v>313</v>
      </c>
      <c r="CJ63" s="32">
        <f t="shared" ref="CJ63:CJ64" si="559">(CI63/12*1*$D63*$G63*$H63*$K63*CJ$9)+(CI63/12*4*$E63*$G63*$H63*$K63*CJ$10)+(CI63/12*1*$E63*$G63*$H63*$K63*CJ$11)+(CI63/12*6*$F63*$G63*$H63*$K63*CJ$11)</f>
        <v>5159835.5863599991</v>
      </c>
      <c r="CK63" s="31">
        <v>60</v>
      </c>
      <c r="CL63" s="32">
        <f t="shared" ref="CL63:CL64" si="560">(CK63/12*1*$D63*$G63*$H63*$K63*CL$9)+(CK63/12*5*$E63*$G63*$H63*$K63*CL$10)+(CK63/12*6*$F63*$G63*$H63*$K63*CL$10)</f>
        <v>938412.53251199995</v>
      </c>
      <c r="CM63" s="31">
        <v>122</v>
      </c>
      <c r="CN63" s="32">
        <f t="shared" ref="CN63:CN64" si="561">(CM63/12*1*$D63*$G63*$H63*$J63*CN$9)+(CM63/12*5*$E63*$G63*$H63*$J63*CN$10)+(CM63/12*6*$F63*$G63*$H63*$J63*CN$10)</f>
        <v>1585210.1719999998</v>
      </c>
      <c r="CO63" s="43">
        <v>105</v>
      </c>
      <c r="CP63" s="32">
        <f t="shared" ref="CP63:CP64" si="562">(CO63/12*1*$D63*$G63*$H63*$J63*CP$9)+(CO63/12*5*$E63*$G63*$H63*$J63*CP$10)+(CO63/12*6*$F63*$G63*$H63*$J63*CP$10)</f>
        <v>1364320.23</v>
      </c>
      <c r="CQ63" s="31"/>
      <c r="CR63" s="32">
        <f t="shared" ref="CR63:CR64" si="563">(CQ63/12*1*$D63*$G63*$H63*$J63*CR$9)+(CQ63/12*5*$E63*$G63*$H63*$J63*CR$10)+(CQ63/12*6*$F63*$G63*$H63*$J63*CR$10)</f>
        <v>0</v>
      </c>
      <c r="CS63" s="31">
        <v>196</v>
      </c>
      <c r="CT63" s="32">
        <f>(CS63/12*1*$D63*$G63*$H63*$J63*CT$9)+(CS63/12*5*$E63*$G63*$H63*$J63*CT$10)+(CS63/12*6*$F63*$G63*$H63*$J63*CT$10)</f>
        <v>2554567.4496159996</v>
      </c>
      <c r="CU63" s="31">
        <v>462</v>
      </c>
      <c r="CV63" s="32">
        <f>(CU63/12*1*$D63*$G63*$H63*$J63*CV$9)+(CU63/12*5*$E63*$G63*$H63*$J63*CV$10)+(CU63/12*6*$F63*$G63*$H63*$J63*CV$10)</f>
        <v>6003009.0119999992</v>
      </c>
      <c r="CW63" s="31">
        <v>231</v>
      </c>
      <c r="CX63" s="32">
        <f t="shared" ref="CX63:CX64" si="564">(CW63/12*1*$D63*$G63*$H63*$J63*CX$9)+(CW63/12*5*$E63*$G63*$H63*$J63*CX$10)+(CW63/12*6*$F63*$G63*$H63*$J63*CX$10)</f>
        <v>3001504.5059999996</v>
      </c>
      <c r="CY63" s="31">
        <v>380</v>
      </c>
      <c r="CZ63" s="32">
        <f t="shared" ref="CZ63:CZ64" si="565">(CY63/12*1*$D63*$G63*$H63*$J63*CZ$9)+(CY63/12*5*$E63*$G63*$H63*$J63*CZ$10)+(CY63/12*6*$F63*$G63*$H63*$J63*CZ$10)</f>
        <v>4937539.88</v>
      </c>
      <c r="DA63" s="31">
        <v>360</v>
      </c>
      <c r="DB63" s="32">
        <f t="shared" ref="DB63:DB64" si="566">(DA63/12*1*$D63*$G63*$H63*$J63*DB$9)+(DA63/12*4*$E63*$G63*$H63*$J63*DB$10)+(DA63/12*1*$E63*$G63*$H63*$J63*DB$11)+(DA63/12*6*$F63*$G63*$H63*$J63*DB$11)</f>
        <v>4141949.4479999989</v>
      </c>
      <c r="DC63" s="31">
        <v>64</v>
      </c>
      <c r="DD63" s="32">
        <f t="shared" ref="DD63:DD64" si="567">(DC63/12*1*$D63*$G63*$H63*$J63*DD$9)+(DC63/12*5*$E63*$G63*$H63*$J63*DD$10)+(DC63/12*6*$F63*$G63*$H63*$J63*DD$10)</f>
        <v>831585.66399999987</v>
      </c>
      <c r="DE63" s="31">
        <v>62</v>
      </c>
      <c r="DF63" s="32">
        <f t="shared" ref="DF63:DF64" si="568">(DE63/12*1*$D63*$G63*$H63*$K63*DF$9)+(DE63/12*5*$E63*$G63*$H63*$K63*DF$10)+(DE63/12*6*$F63*$G63*$H63*$K63*DF$10)</f>
        <v>966718.33440000005</v>
      </c>
      <c r="DG63" s="31">
        <f>110-10</f>
        <v>100</v>
      </c>
      <c r="DH63" s="32">
        <f t="shared" ref="DH63:DH64" si="569">(DG63/12*1*$D63*$G63*$H63*$K63*DH$9)+(DG63/12*5*$E63*$G63*$H63*$K63*DH$10)+(DG63/12*6*$F63*$G63*$H63*$K63*DH$10)</f>
        <v>1706616.06752</v>
      </c>
      <c r="DI63" s="31">
        <v>80</v>
      </c>
      <c r="DJ63" s="32">
        <f t="shared" ref="DJ63:DJ64" si="570">(DI63/12*1*$D63*$G63*$H63*$J63*DJ$9)+(DI63/12*5*$E63*$G63*$H63*$J63*DJ$10)+(DI63/12*6*$F63*$G63*$H63*$J63*DJ$10)</f>
        <v>1135434.0088</v>
      </c>
      <c r="DK63" s="31">
        <v>504</v>
      </c>
      <c r="DL63" s="32">
        <v>8659994.2899999917</v>
      </c>
      <c r="DM63" s="31">
        <v>170</v>
      </c>
      <c r="DN63" s="32">
        <f>(DM63/12*1*$D63*$G63*$H63*$K63*DN$9)+(DM63/12*5*$E63*$G63*$H63*$K63*DN$10)+(DM63/12*6*$F63*$G63*$H63*$K63*DN$10)</f>
        <v>2901247.3147840002</v>
      </c>
      <c r="DO63" s="31">
        <v>300</v>
      </c>
      <c r="DP63" s="32">
        <f>(DO63/12*1*$D63*$G63*$H63*$K63*DP$9)+(DO63/12*5*$E63*$G63*$H63*$K63*DP$10)+(DO63/12*6*$F63*$G63*$H63*$K63*DP$10)</f>
        <v>5119848.2025600001</v>
      </c>
      <c r="DQ63" s="31">
        <v>720</v>
      </c>
      <c r="DR63" s="32">
        <f t="shared" ref="DR63:DR64" si="571">(DQ63/12*1*$D63*$G63*$H63*$K63*DR$9)+(DQ63/12*5*$E63*$G63*$H63*$K63*DR$10)+(DQ63/12*6*$F63*$G63*$H63*$K63*DR$10)</f>
        <v>12253091.76</v>
      </c>
      <c r="DS63" s="31">
        <v>161</v>
      </c>
      <c r="DT63" s="32">
        <f t="shared" ref="DT63:DT64" si="572">(DS63/12*1*$D63*$G63*$H63*$K63*DT$9)+(DS63/12*5*$E63*$G63*$H63*$K63*DT$10)+(DS63/12*6*$F63*$G63*$H63*$K63*DT$10)</f>
        <v>2747651.8687072</v>
      </c>
      <c r="DU63" s="31">
        <f>500-54</f>
        <v>446</v>
      </c>
      <c r="DV63" s="32">
        <f t="shared" ref="DV63:DV64" si="573">(DU63/12*1*$D63*$G63*$H63*$J63*DV$9)+(DU63/12*5*$E63*$G63*$H63*$J63*DV$10)+(DU63/12*6*$F63*$G63*$H63*$J63*DV$10)</f>
        <v>6330044.599059999</v>
      </c>
      <c r="DW63" s="31">
        <v>90</v>
      </c>
      <c r="DX63" s="32">
        <f t="shared" ref="DX63:DX64" si="574">(DW63/12*1*$D63*$G63*$H63*$J63*DX$9)+(DW63/12*5*$E63*$G63*$H63*$J63*DX$10)+(DW63/12*6*$F63*$G63*$H63*$J63*DX$10)</f>
        <v>1277363.2598999999</v>
      </c>
      <c r="DY63" s="31">
        <v>600</v>
      </c>
      <c r="DZ63" s="32">
        <f t="shared" ref="DZ63:DZ64" si="575">(DY63/12*1*$D63*$G63*$H63*$K63*DZ$9)+(DY63/12*5*$E63*$G63*$H63*$K63*DZ$10)+(DY63/12*6*$F63*$G63*$H63*$K63*DZ$10)</f>
        <v>10210909.800000001</v>
      </c>
      <c r="EA63" s="31">
        <v>121</v>
      </c>
      <c r="EB63" s="32">
        <f t="shared" ref="EB63:EB64" si="576">(EA63/12*1*$D63*$G63*$H63*$K63*EB$9)+(EA63/12*5*$E63*$G63*$H63*$K63*EB$10)+(EA63/12*6*$F63*$G63*$H63*$K63*EB$10)</f>
        <v>2765486.6439199997</v>
      </c>
      <c r="EC63" s="31">
        <v>7</v>
      </c>
      <c r="ED63" s="32">
        <f t="shared" ref="ED63:ED64" si="577">(EC63/12*1*$D63*$G63*$H63*$K63*ED$9)+(EC63/12*5*$E63*$G63*$H63*$K63*ED$10)+(EC63/12*6*$F63*$G63*$H63*$K63*ED$10)</f>
        <v>161852.62912</v>
      </c>
      <c r="EE63" s="31">
        <v>10</v>
      </c>
      <c r="EF63" s="32">
        <f t="shared" ref="EF63:EF64" si="578">(EE63/12*1*$D63*$G63*$H63*$L63*EF$9)+(EE63/12*5*$E63*$G63*$H63*$L63*EF$10)+(EE63/12*6*$F63*$G63*$H63*$L63*EF$10)</f>
        <v>306914.4242666667</v>
      </c>
      <c r="EG63" s="31">
        <v>39</v>
      </c>
      <c r="EH63" s="32">
        <f t="shared" ref="EH63:EH64" si="579">(EG63/12*1*$D63*$G63*$H63*$M63*EH$9)+(EG63/12*5*$E63*$G63*$H63*$N63*EH$10)+(EG63/12*6*$F63*$G63*$H63*$N63*EH$10)</f>
        <v>1357435.5064399999</v>
      </c>
      <c r="EI63" s="36">
        <f t="shared" ref="EI63:EJ64" si="580">SUM(S63,Y63,U63,O63,Q63,BW63,CS63,DI63,DW63,BY63,DU63,BI63,AY63,AQ63,AS63,AU63,BK63,CQ63,W63,EC63,DG63,CA63,EA63,CI63,DK63,DM63,DQ63,DO63,AE63,AG63,AI63,AK63,AA63,AM63,AO63,CK63,EE63,EG63,AW63,DY63,BO63,BA63,BC63,CU63,CW63,CY63,DA63,DC63,BQ63,BE63,BS63,BG63,BU63,CM63,CG63,CO63,AC63,CC63,DE63,,BM63,DS63,CE63)</f>
        <v>10347</v>
      </c>
      <c r="EJ63" s="36">
        <f t="shared" si="580"/>
        <v>154043500.96312848</v>
      </c>
      <c r="EL63" s="45"/>
    </row>
    <row r="64" spans="1:142" ht="30" x14ac:dyDescent="0.25">
      <c r="B64" s="19">
        <v>38</v>
      </c>
      <c r="C64" s="40" t="s">
        <v>210</v>
      </c>
      <c r="D64" s="26">
        <f t="shared" si="67"/>
        <v>10127</v>
      </c>
      <c r="E64" s="26">
        <v>10127</v>
      </c>
      <c r="F64" s="26">
        <v>9620</v>
      </c>
      <c r="G64" s="37">
        <v>2.57</v>
      </c>
      <c r="H64" s="38">
        <v>1</v>
      </c>
      <c r="I64" s="39"/>
      <c r="J64" s="26">
        <v>1.4</v>
      </c>
      <c r="K64" s="26">
        <v>1.68</v>
      </c>
      <c r="L64" s="26">
        <v>2.23</v>
      </c>
      <c r="M64" s="26">
        <v>2.39</v>
      </c>
      <c r="N64" s="30">
        <v>2.57</v>
      </c>
      <c r="O64" s="31"/>
      <c r="P64" s="32">
        <f t="shared" si="523"/>
        <v>0</v>
      </c>
      <c r="Q64" s="31"/>
      <c r="R64" s="32">
        <f t="shared" si="524"/>
        <v>0</v>
      </c>
      <c r="S64" s="33"/>
      <c r="T64" s="32">
        <f t="shared" si="525"/>
        <v>0</v>
      </c>
      <c r="U64" s="31"/>
      <c r="V64" s="32">
        <f t="shared" si="526"/>
        <v>0</v>
      </c>
      <c r="W64" s="31"/>
      <c r="X64" s="32">
        <f t="shared" si="527"/>
        <v>0</v>
      </c>
      <c r="Y64" s="31"/>
      <c r="Z64" s="32">
        <f t="shared" si="528"/>
        <v>0</v>
      </c>
      <c r="AA64" s="31"/>
      <c r="AB64" s="32">
        <f t="shared" si="529"/>
        <v>0</v>
      </c>
      <c r="AC64" s="31"/>
      <c r="AD64" s="32">
        <f t="shared" si="530"/>
        <v>0</v>
      </c>
      <c r="AE64" s="31"/>
      <c r="AF64" s="32">
        <f t="shared" si="531"/>
        <v>0</v>
      </c>
      <c r="AG64" s="31"/>
      <c r="AH64" s="32">
        <f t="shared" si="532"/>
        <v>0</v>
      </c>
      <c r="AI64" s="31"/>
      <c r="AJ64" s="32">
        <f t="shared" si="533"/>
        <v>0</v>
      </c>
      <c r="AK64" s="31"/>
      <c r="AL64" s="32">
        <f t="shared" si="534"/>
        <v>0</v>
      </c>
      <c r="AM64" s="34"/>
      <c r="AN64" s="32">
        <f t="shared" si="535"/>
        <v>0</v>
      </c>
      <c r="AO64" s="31"/>
      <c r="AP64" s="32">
        <f t="shared" si="536"/>
        <v>0</v>
      </c>
      <c r="AQ64" s="31"/>
      <c r="AR64" s="32">
        <f t="shared" si="537"/>
        <v>0</v>
      </c>
      <c r="AS64" s="31"/>
      <c r="AT64" s="32">
        <f t="shared" si="538"/>
        <v>0</v>
      </c>
      <c r="AU64" s="31"/>
      <c r="AV64" s="32">
        <f t="shared" si="539"/>
        <v>0</v>
      </c>
      <c r="AW64" s="31"/>
      <c r="AX64" s="32">
        <f t="shared" si="540"/>
        <v>0</v>
      </c>
      <c r="AY64" s="31"/>
      <c r="AZ64" s="32">
        <f t="shared" si="541"/>
        <v>0</v>
      </c>
      <c r="BA64" s="31"/>
      <c r="BB64" s="32">
        <f t="shared" si="542"/>
        <v>0</v>
      </c>
      <c r="BC64" s="31"/>
      <c r="BD64" s="32">
        <f t="shared" si="543"/>
        <v>0</v>
      </c>
      <c r="BE64" s="31"/>
      <c r="BF64" s="32">
        <f t="shared" si="544"/>
        <v>0</v>
      </c>
      <c r="BG64" s="31"/>
      <c r="BH64" s="32">
        <f t="shared" si="545"/>
        <v>0</v>
      </c>
      <c r="BI64" s="31"/>
      <c r="BJ64" s="32">
        <f t="shared" si="546"/>
        <v>0</v>
      </c>
      <c r="BK64" s="31"/>
      <c r="BL64" s="32">
        <f t="shared" si="547"/>
        <v>0</v>
      </c>
      <c r="BM64" s="31"/>
      <c r="BN64" s="32">
        <f t="shared" si="548"/>
        <v>0</v>
      </c>
      <c r="BO64" s="31"/>
      <c r="BP64" s="32">
        <f t="shared" si="549"/>
        <v>0</v>
      </c>
      <c r="BQ64" s="31"/>
      <c r="BR64" s="32">
        <f t="shared" si="550"/>
        <v>0</v>
      </c>
      <c r="BS64" s="31"/>
      <c r="BT64" s="32">
        <f t="shared" si="551"/>
        <v>0</v>
      </c>
      <c r="BU64" s="31"/>
      <c r="BV64" s="32">
        <f t="shared" si="552"/>
        <v>0</v>
      </c>
      <c r="BW64" s="31"/>
      <c r="BX64" s="32">
        <f t="shared" si="553"/>
        <v>0</v>
      </c>
      <c r="BY64" s="31"/>
      <c r="BZ64" s="32">
        <f t="shared" si="554"/>
        <v>0</v>
      </c>
      <c r="CA64" s="31"/>
      <c r="CB64" s="32">
        <f t="shared" si="555"/>
        <v>0</v>
      </c>
      <c r="CC64" s="31"/>
      <c r="CD64" s="32">
        <f t="shared" si="556"/>
        <v>0</v>
      </c>
      <c r="CE64" s="31"/>
      <c r="CF64" s="32">
        <f t="shared" si="557"/>
        <v>0</v>
      </c>
      <c r="CG64" s="31"/>
      <c r="CH64" s="32">
        <f t="shared" si="558"/>
        <v>0</v>
      </c>
      <c r="CI64" s="31"/>
      <c r="CJ64" s="32">
        <f t="shared" si="559"/>
        <v>0</v>
      </c>
      <c r="CK64" s="31"/>
      <c r="CL64" s="32">
        <f t="shared" si="560"/>
        <v>0</v>
      </c>
      <c r="CM64" s="31"/>
      <c r="CN64" s="32">
        <f t="shared" si="561"/>
        <v>0</v>
      </c>
      <c r="CO64" s="31"/>
      <c r="CP64" s="32">
        <f t="shared" si="562"/>
        <v>0</v>
      </c>
      <c r="CQ64" s="31"/>
      <c r="CR64" s="32">
        <f t="shared" si="563"/>
        <v>0</v>
      </c>
      <c r="CS64" s="31"/>
      <c r="CT64" s="32">
        <f>(CS64/12*1*$D64*$G64*$H64*$J64*CT$9)+(CS64/12*5*$E64*$G64*$H64*$J64*CT$10)+(CS64/12*6*$F64*$G64*$H64*$J64*CT$10)</f>
        <v>0</v>
      </c>
      <c r="CU64" s="31"/>
      <c r="CV64" s="32">
        <f>(CU64/12*1*$D64*$G64*$H64*$J64*CV$9)+(CU64/12*5*$E64*$G64*$H64*$J64*CV$10)+(CU64/12*6*$F64*$G64*$H64*$J64*CV$10)</f>
        <v>0</v>
      </c>
      <c r="CW64" s="31"/>
      <c r="CX64" s="32">
        <f t="shared" si="564"/>
        <v>0</v>
      </c>
      <c r="CY64" s="31"/>
      <c r="CZ64" s="32">
        <f t="shared" si="565"/>
        <v>0</v>
      </c>
      <c r="DA64" s="31"/>
      <c r="DB64" s="32">
        <f t="shared" si="566"/>
        <v>0</v>
      </c>
      <c r="DC64" s="31"/>
      <c r="DD64" s="32">
        <f t="shared" si="567"/>
        <v>0</v>
      </c>
      <c r="DE64" s="31"/>
      <c r="DF64" s="32">
        <f t="shared" si="568"/>
        <v>0</v>
      </c>
      <c r="DG64" s="31"/>
      <c r="DH64" s="32">
        <f t="shared" si="569"/>
        <v>0</v>
      </c>
      <c r="DI64" s="31"/>
      <c r="DJ64" s="32">
        <f t="shared" si="570"/>
        <v>0</v>
      </c>
      <c r="DK64" s="31"/>
      <c r="DL64" s="32">
        <v>0</v>
      </c>
      <c r="DM64" s="31"/>
      <c r="DN64" s="32">
        <f>(DM64/12*1*$D64*$G64*$H64*$K64*DN$9)+(DM64/12*5*$E64*$G64*$H64*$K64*DN$10)+(DM64/12*6*$F64*$G64*$H64*$K64*DN$10)</f>
        <v>0</v>
      </c>
      <c r="DO64" s="31"/>
      <c r="DP64" s="32">
        <f>(DO64/12*1*$D64*$G64*$H64*$K64*DP$9)+(DO64/12*5*$E64*$G64*$H64*$K64*DP$10)+(DO64/12*6*$F64*$G64*$H64*$K64*DP$10)</f>
        <v>0</v>
      </c>
      <c r="DQ64" s="31"/>
      <c r="DR64" s="32">
        <f t="shared" si="571"/>
        <v>0</v>
      </c>
      <c r="DS64" s="31"/>
      <c r="DT64" s="32">
        <f t="shared" si="572"/>
        <v>0</v>
      </c>
      <c r="DU64" s="31"/>
      <c r="DV64" s="32">
        <f t="shared" si="573"/>
        <v>0</v>
      </c>
      <c r="DW64" s="31"/>
      <c r="DX64" s="32">
        <f t="shared" si="574"/>
        <v>0</v>
      </c>
      <c r="DY64" s="31"/>
      <c r="DZ64" s="32">
        <f t="shared" si="575"/>
        <v>0</v>
      </c>
      <c r="EA64" s="31"/>
      <c r="EB64" s="32">
        <f t="shared" si="576"/>
        <v>0</v>
      </c>
      <c r="EC64" s="31"/>
      <c r="ED64" s="32">
        <f t="shared" si="577"/>
        <v>0</v>
      </c>
      <c r="EE64" s="31"/>
      <c r="EF64" s="32">
        <f t="shared" si="578"/>
        <v>0</v>
      </c>
      <c r="EG64" s="31"/>
      <c r="EH64" s="32">
        <f t="shared" si="579"/>
        <v>0</v>
      </c>
      <c r="EI64" s="36">
        <f t="shared" si="580"/>
        <v>0</v>
      </c>
      <c r="EJ64" s="36">
        <f t="shared" si="580"/>
        <v>0</v>
      </c>
      <c r="EL64" s="45"/>
    </row>
    <row r="65" spans="1:142" s="59" customFormat="1" x14ac:dyDescent="0.25">
      <c r="A65" s="88">
        <v>17</v>
      </c>
      <c r="B65" s="68"/>
      <c r="C65" s="69" t="s">
        <v>211</v>
      </c>
      <c r="D65" s="76">
        <f t="shared" si="67"/>
        <v>10127</v>
      </c>
      <c r="E65" s="76">
        <v>10127</v>
      </c>
      <c r="F65" s="76">
        <v>9620</v>
      </c>
      <c r="G65" s="92"/>
      <c r="H65" s="90"/>
      <c r="I65" s="91"/>
      <c r="J65" s="85"/>
      <c r="K65" s="85"/>
      <c r="L65" s="85"/>
      <c r="M65" s="85"/>
      <c r="N65" s="81">
        <v>2.57</v>
      </c>
      <c r="O65" s="83">
        <f>SUM(O66)</f>
        <v>0</v>
      </c>
      <c r="P65" s="83">
        <f t="shared" ref="P65:CA65" si="581">SUM(P66)</f>
        <v>0</v>
      </c>
      <c r="Q65" s="83">
        <f t="shared" si="581"/>
        <v>0</v>
      </c>
      <c r="R65" s="83">
        <f t="shared" si="581"/>
        <v>0</v>
      </c>
      <c r="S65" s="83">
        <f t="shared" si="581"/>
        <v>0</v>
      </c>
      <c r="T65" s="83">
        <f t="shared" si="581"/>
        <v>0</v>
      </c>
      <c r="U65" s="83">
        <f t="shared" si="581"/>
        <v>0</v>
      </c>
      <c r="V65" s="83">
        <f t="shared" si="581"/>
        <v>0</v>
      </c>
      <c r="W65" s="83">
        <f t="shared" si="581"/>
        <v>0</v>
      </c>
      <c r="X65" s="83">
        <f t="shared" si="581"/>
        <v>0</v>
      </c>
      <c r="Y65" s="83">
        <f t="shared" si="581"/>
        <v>0</v>
      </c>
      <c r="Z65" s="83">
        <f t="shared" si="581"/>
        <v>0</v>
      </c>
      <c r="AA65" s="83">
        <f t="shared" si="581"/>
        <v>2</v>
      </c>
      <c r="AB65" s="83">
        <f t="shared" si="581"/>
        <v>59977.010183999999</v>
      </c>
      <c r="AC65" s="83">
        <f t="shared" si="581"/>
        <v>0</v>
      </c>
      <c r="AD65" s="83">
        <f t="shared" si="581"/>
        <v>0</v>
      </c>
      <c r="AE65" s="83">
        <f t="shared" si="581"/>
        <v>0</v>
      </c>
      <c r="AF65" s="83">
        <f t="shared" si="581"/>
        <v>0</v>
      </c>
      <c r="AG65" s="83">
        <f t="shared" si="581"/>
        <v>0</v>
      </c>
      <c r="AH65" s="83">
        <f t="shared" si="581"/>
        <v>0</v>
      </c>
      <c r="AI65" s="83">
        <f t="shared" si="581"/>
        <v>0</v>
      </c>
      <c r="AJ65" s="83">
        <f t="shared" si="581"/>
        <v>0</v>
      </c>
      <c r="AK65" s="83">
        <f t="shared" si="581"/>
        <v>0</v>
      </c>
      <c r="AL65" s="83">
        <f t="shared" si="581"/>
        <v>0</v>
      </c>
      <c r="AM65" s="83">
        <f t="shared" si="581"/>
        <v>0</v>
      </c>
      <c r="AN65" s="83">
        <f t="shared" si="581"/>
        <v>0</v>
      </c>
      <c r="AO65" s="83">
        <v>0</v>
      </c>
      <c r="AP65" s="83">
        <f t="shared" si="581"/>
        <v>0</v>
      </c>
      <c r="AQ65" s="83">
        <f t="shared" si="581"/>
        <v>0</v>
      </c>
      <c r="AR65" s="83">
        <f t="shared" si="581"/>
        <v>0</v>
      </c>
      <c r="AS65" s="83">
        <f t="shared" si="581"/>
        <v>0</v>
      </c>
      <c r="AT65" s="83">
        <f t="shared" si="581"/>
        <v>0</v>
      </c>
      <c r="AU65" s="83">
        <f t="shared" si="581"/>
        <v>0</v>
      </c>
      <c r="AV65" s="83">
        <f t="shared" si="581"/>
        <v>0</v>
      </c>
      <c r="AW65" s="83">
        <f t="shared" si="581"/>
        <v>0</v>
      </c>
      <c r="AX65" s="83">
        <f t="shared" si="581"/>
        <v>0</v>
      </c>
      <c r="AY65" s="83">
        <f t="shared" si="581"/>
        <v>0</v>
      </c>
      <c r="AZ65" s="83">
        <f t="shared" si="581"/>
        <v>0</v>
      </c>
      <c r="BA65" s="83">
        <f t="shared" si="581"/>
        <v>0</v>
      </c>
      <c r="BB65" s="83">
        <f t="shared" si="581"/>
        <v>0</v>
      </c>
      <c r="BC65" s="83">
        <f t="shared" si="581"/>
        <v>6</v>
      </c>
      <c r="BD65" s="83">
        <f t="shared" si="581"/>
        <v>121304.18300000002</v>
      </c>
      <c r="BE65" s="83">
        <f t="shared" si="581"/>
        <v>0</v>
      </c>
      <c r="BF65" s="83">
        <f t="shared" si="581"/>
        <v>0</v>
      </c>
      <c r="BG65" s="83">
        <f t="shared" si="581"/>
        <v>0</v>
      </c>
      <c r="BH65" s="83">
        <f t="shared" si="581"/>
        <v>0</v>
      </c>
      <c r="BI65" s="83">
        <f t="shared" si="581"/>
        <v>0</v>
      </c>
      <c r="BJ65" s="83">
        <f t="shared" si="581"/>
        <v>0</v>
      </c>
      <c r="BK65" s="83">
        <f t="shared" si="581"/>
        <v>0</v>
      </c>
      <c r="BL65" s="83">
        <f t="shared" si="581"/>
        <v>0</v>
      </c>
      <c r="BM65" s="83">
        <f t="shared" si="581"/>
        <v>0</v>
      </c>
      <c r="BN65" s="83">
        <f t="shared" si="581"/>
        <v>0</v>
      </c>
      <c r="BO65" s="83">
        <f t="shared" si="581"/>
        <v>0</v>
      </c>
      <c r="BP65" s="83">
        <f t="shared" si="581"/>
        <v>0</v>
      </c>
      <c r="BQ65" s="83">
        <f t="shared" si="581"/>
        <v>0</v>
      </c>
      <c r="BR65" s="83">
        <f t="shared" si="581"/>
        <v>0</v>
      </c>
      <c r="BS65" s="83">
        <f t="shared" si="581"/>
        <v>0</v>
      </c>
      <c r="BT65" s="83">
        <f t="shared" si="581"/>
        <v>0</v>
      </c>
      <c r="BU65" s="83">
        <v>0</v>
      </c>
      <c r="BV65" s="83">
        <f t="shared" si="581"/>
        <v>0</v>
      </c>
      <c r="BW65" s="83">
        <f t="shared" si="581"/>
        <v>0</v>
      </c>
      <c r="BX65" s="83">
        <f t="shared" si="581"/>
        <v>0</v>
      </c>
      <c r="BY65" s="83">
        <f t="shared" si="581"/>
        <v>0</v>
      </c>
      <c r="BZ65" s="83">
        <f t="shared" si="581"/>
        <v>0</v>
      </c>
      <c r="CA65" s="83">
        <f t="shared" si="581"/>
        <v>0</v>
      </c>
      <c r="CB65" s="83">
        <f t="shared" ref="CB65:EJ65" si="582">SUM(CB66)</f>
        <v>0</v>
      </c>
      <c r="CC65" s="83">
        <f t="shared" si="582"/>
        <v>0</v>
      </c>
      <c r="CD65" s="83">
        <f t="shared" si="582"/>
        <v>0</v>
      </c>
      <c r="CE65" s="83">
        <f t="shared" si="582"/>
        <v>0</v>
      </c>
      <c r="CF65" s="83">
        <f t="shared" si="582"/>
        <v>0</v>
      </c>
      <c r="CG65" s="83">
        <f t="shared" si="582"/>
        <v>0</v>
      </c>
      <c r="CH65" s="83">
        <f t="shared" si="582"/>
        <v>0</v>
      </c>
      <c r="CI65" s="83">
        <f t="shared" si="582"/>
        <v>0</v>
      </c>
      <c r="CJ65" s="83">
        <f t="shared" si="582"/>
        <v>0</v>
      </c>
      <c r="CK65" s="83">
        <f t="shared" si="582"/>
        <v>0</v>
      </c>
      <c r="CL65" s="83">
        <f t="shared" si="582"/>
        <v>0</v>
      </c>
      <c r="CM65" s="83">
        <f t="shared" si="582"/>
        <v>0</v>
      </c>
      <c r="CN65" s="83">
        <f t="shared" si="582"/>
        <v>0</v>
      </c>
      <c r="CO65" s="83">
        <f t="shared" si="582"/>
        <v>0</v>
      </c>
      <c r="CP65" s="83">
        <f t="shared" si="582"/>
        <v>0</v>
      </c>
      <c r="CQ65" s="83">
        <f t="shared" si="582"/>
        <v>0</v>
      </c>
      <c r="CR65" s="83">
        <f t="shared" si="582"/>
        <v>0</v>
      </c>
      <c r="CS65" s="83">
        <f t="shared" si="582"/>
        <v>0</v>
      </c>
      <c r="CT65" s="83">
        <f t="shared" si="582"/>
        <v>0</v>
      </c>
      <c r="CU65" s="83">
        <f t="shared" si="582"/>
        <v>0</v>
      </c>
      <c r="CV65" s="83">
        <f t="shared" si="582"/>
        <v>0</v>
      </c>
      <c r="CW65" s="83">
        <f t="shared" si="582"/>
        <v>25</v>
      </c>
      <c r="CX65" s="83">
        <f t="shared" si="582"/>
        <v>618574.77500000002</v>
      </c>
      <c r="CY65" s="83">
        <f t="shared" si="582"/>
        <v>0</v>
      </c>
      <c r="CZ65" s="83">
        <f t="shared" si="582"/>
        <v>0</v>
      </c>
      <c r="DA65" s="83">
        <f t="shared" si="582"/>
        <v>0</v>
      </c>
      <c r="DB65" s="83">
        <f t="shared" si="582"/>
        <v>0</v>
      </c>
      <c r="DC65" s="83">
        <f t="shared" si="582"/>
        <v>0</v>
      </c>
      <c r="DD65" s="83">
        <f t="shared" si="582"/>
        <v>0</v>
      </c>
      <c r="DE65" s="83">
        <f t="shared" si="582"/>
        <v>0</v>
      </c>
      <c r="DF65" s="83">
        <f t="shared" si="582"/>
        <v>0</v>
      </c>
      <c r="DG65" s="83">
        <f t="shared" si="582"/>
        <v>0</v>
      </c>
      <c r="DH65" s="83">
        <f t="shared" si="582"/>
        <v>0</v>
      </c>
      <c r="DI65" s="83">
        <v>0</v>
      </c>
      <c r="DJ65" s="83">
        <f t="shared" si="582"/>
        <v>0</v>
      </c>
      <c r="DK65" s="83">
        <f t="shared" si="582"/>
        <v>0</v>
      </c>
      <c r="DL65" s="83">
        <f t="shared" si="582"/>
        <v>0</v>
      </c>
      <c r="DM65" s="83">
        <f t="shared" si="582"/>
        <v>0</v>
      </c>
      <c r="DN65" s="83">
        <f t="shared" si="582"/>
        <v>0</v>
      </c>
      <c r="DO65" s="83">
        <f t="shared" si="582"/>
        <v>0</v>
      </c>
      <c r="DP65" s="83">
        <f t="shared" si="582"/>
        <v>0</v>
      </c>
      <c r="DQ65" s="83">
        <f t="shared" si="582"/>
        <v>0</v>
      </c>
      <c r="DR65" s="83">
        <f t="shared" si="582"/>
        <v>0</v>
      </c>
      <c r="DS65" s="83">
        <f t="shared" si="582"/>
        <v>0</v>
      </c>
      <c r="DT65" s="83">
        <f t="shared" si="582"/>
        <v>0</v>
      </c>
      <c r="DU65" s="83">
        <f t="shared" si="582"/>
        <v>8</v>
      </c>
      <c r="DV65" s="83">
        <f t="shared" si="582"/>
        <v>216215.62507999997</v>
      </c>
      <c r="DW65" s="83">
        <f t="shared" si="582"/>
        <v>0</v>
      </c>
      <c r="DX65" s="83">
        <f t="shared" si="582"/>
        <v>0</v>
      </c>
      <c r="DY65" s="83">
        <f t="shared" si="582"/>
        <v>0</v>
      </c>
      <c r="DZ65" s="83">
        <f t="shared" si="582"/>
        <v>0</v>
      </c>
      <c r="EA65" s="83">
        <v>0</v>
      </c>
      <c r="EB65" s="83">
        <f t="shared" si="582"/>
        <v>0</v>
      </c>
      <c r="EC65" s="83">
        <v>0</v>
      </c>
      <c r="ED65" s="83">
        <f t="shared" si="582"/>
        <v>0</v>
      </c>
      <c r="EE65" s="83">
        <f t="shared" si="582"/>
        <v>0</v>
      </c>
      <c r="EF65" s="83">
        <f t="shared" si="582"/>
        <v>0</v>
      </c>
      <c r="EG65" s="83">
        <f t="shared" si="582"/>
        <v>0</v>
      </c>
      <c r="EH65" s="83">
        <f t="shared" si="582"/>
        <v>0</v>
      </c>
      <c r="EI65" s="83">
        <f t="shared" si="582"/>
        <v>41</v>
      </c>
      <c r="EJ65" s="83">
        <f t="shared" si="582"/>
        <v>1016071.593264</v>
      </c>
      <c r="EL65" s="45"/>
    </row>
    <row r="66" spans="1:142" ht="30" x14ac:dyDescent="0.25">
      <c r="B66" s="11">
        <v>39</v>
      </c>
      <c r="C66" s="25" t="s">
        <v>212</v>
      </c>
      <c r="D66" s="26">
        <f t="shared" si="67"/>
        <v>10127</v>
      </c>
      <c r="E66" s="26">
        <v>10127</v>
      </c>
      <c r="F66" s="26">
        <v>9620</v>
      </c>
      <c r="G66" s="27">
        <v>1.79</v>
      </c>
      <c r="H66" s="28">
        <v>1</v>
      </c>
      <c r="I66" s="29"/>
      <c r="J66" s="26">
        <v>1.4</v>
      </c>
      <c r="K66" s="26">
        <v>1.68</v>
      </c>
      <c r="L66" s="26">
        <v>2.23</v>
      </c>
      <c r="M66" s="26">
        <v>2.39</v>
      </c>
      <c r="N66" s="30">
        <v>2.57</v>
      </c>
      <c r="O66" s="31"/>
      <c r="P66" s="32">
        <f>(O66/12*1*$D66*$G66*$H66*$J66*P$9)+(O66/12*5*$E66*$G66*$H66*$J66*P$10)+(O66/12*6*$F66*$G66*$H66*$J66*P$10)</f>
        <v>0</v>
      </c>
      <c r="Q66" s="31"/>
      <c r="R66" s="32">
        <f>(Q66/12*1*$D66*$G66*$H66*$J66*R$9)+(Q66/12*5*$E66*$G66*$H66*$J66*R$10)+(Q66/12*6*$F66*$G66*$H66*$J66*R$10)</f>
        <v>0</v>
      </c>
      <c r="S66" s="33"/>
      <c r="T66" s="32">
        <f>(S66/12*1*$D66*$G66*$H66*$J66*T$9)+(S66/12*5*$E66*$G66*$H66*$J66*T$10)+(S66/12*6*$F66*$G66*$H66*$J66*T$10)</f>
        <v>0</v>
      </c>
      <c r="U66" s="31"/>
      <c r="V66" s="32">
        <f>(U66/12*1*$D66*$G66*$H66*$J66*V$9)+(U66/12*5*$E66*$G66*$H66*$J66*V$10)+(U66/12*6*$F66*$G66*$H66*$J66*V$10)</f>
        <v>0</v>
      </c>
      <c r="W66" s="31"/>
      <c r="X66" s="32">
        <f>(W66/12*1*$D66*$G66*$H66*$J66*X$9)+(W66/12*5*$E66*$G66*$H66*$J66*X$10)+(W66/12*6*$F66*$G66*$H66*$J66*X$10)</f>
        <v>0</v>
      </c>
      <c r="Y66" s="31"/>
      <c r="Z66" s="32">
        <f>(Y66/12*1*$D66*$G66*$H66*$J66*Z$9)+(Y66/12*5*$E66*$G66*$H66*$J66*Z$10)+(Y66/12*6*$F66*$G66*$H66*$J66*Z$10)</f>
        <v>0</v>
      </c>
      <c r="AA66" s="31">
        <v>2</v>
      </c>
      <c r="AB66" s="32">
        <f>(AA66/12*1*$D66*$G66*$H66*$K66*AB$9)+(AA66/12*5*$E66*$G66*$H66*$K66*AB$10)+(AA66/12*6*$F66*$G66*$H66*$K66*AB$10)</f>
        <v>59977.010183999999</v>
      </c>
      <c r="AC66" s="31"/>
      <c r="AD66" s="32">
        <f>(AC66/12*1*$D66*$G66*$H66*$J66*AD$9)+(AC66/12*5*$E66*$G66*$H66*$J66*AD$10)+(AC66/12*6*$F66*$G66*$H66*$J66*AD$10)</f>
        <v>0</v>
      </c>
      <c r="AE66" s="31"/>
      <c r="AF66" s="32">
        <f>(AE66/12*1*$D66*$G66*$H66*$K66*AF$9)+(AE66/12*5*$E66*$G66*$H66*$K66*AF$10)+(AE66/12*6*$F66*$G66*$H66*$K66*AF$10)</f>
        <v>0</v>
      </c>
      <c r="AG66" s="31"/>
      <c r="AH66" s="32">
        <f>(AG66/12*1*$D66*$G66*$H66*$K66*AH$9)+(AG66/12*5*$E66*$G66*$H66*$K66*AH$10)+(AG66/12*6*$F66*$G66*$H66*$K66*AH$10)</f>
        <v>0</v>
      </c>
      <c r="AI66" s="31"/>
      <c r="AJ66" s="32">
        <f>(AI66/12*1*$D66*$G66*$H66*$K66*AJ$9)+(AI66/12*5*$E66*$G66*$H66*$K66*AJ$10)+(AI66/12*6*$F66*$G66*$H66*$K66*AJ$10)</f>
        <v>0</v>
      </c>
      <c r="AK66" s="31"/>
      <c r="AL66" s="32">
        <f>(AK66/12*1*$D66*$G66*$H66*$K66*AL$9)+(AK66/12*5*$E66*$G66*$H66*$K66*AL$10)+(AK66/12*6*$F66*$G66*$H66*$K66*AL$10)</f>
        <v>0</v>
      </c>
      <c r="AM66" s="34"/>
      <c r="AN66" s="32">
        <f>(AM66/12*1*$D66*$G66*$H66*$K66*AN$9)+(AM66/12*5*$E66*$G66*$H66*$K66*AN$10)+(AM66/12*6*$F66*$G66*$H66*$K66*AN$10)</f>
        <v>0</v>
      </c>
      <c r="AO66" s="31"/>
      <c r="AP66" s="32">
        <f>(AO66/12*1*$D66*$G66*$H66*$K66*AP$9)+(AO66/12*5*$E66*$G66*$H66*$K66*AP$10)+(AO66/12*6*$F66*$G66*$H66*$K66*AP$10)</f>
        <v>0</v>
      </c>
      <c r="AQ66" s="31"/>
      <c r="AR66" s="32">
        <f>(AQ66/12*1*$D66*$G66*$H66*$J66*AR$9)+(AQ66/12*5*$E66*$G66*$H66*$J66*AR$10)+(AQ66/12*6*$F66*$G66*$H66*$J66*AR$10)</f>
        <v>0</v>
      </c>
      <c r="AS66" s="31"/>
      <c r="AT66" s="32">
        <f>(AS66/12*1*$D66*$G66*$H66*$J66*AT$9)+(AS66/12*11*$E66*$G66*$H66*$J66*AT$10)</f>
        <v>0</v>
      </c>
      <c r="AU66" s="31"/>
      <c r="AV66" s="32">
        <f>(AU66/12*1*$D66*$G66*$H66*$J66*AV$9)+(AU66/12*5*$E66*$G66*$H66*$J66*AV$10)+(AU66/12*6*$F66*$G66*$H66*$J66*AV$10)</f>
        <v>0</v>
      </c>
      <c r="AW66" s="31"/>
      <c r="AX66" s="32">
        <f>(AW66/12*1*$D66*$G66*$H66*$K66*AX$9)+(AW66/12*5*$E66*$G66*$H66*$K66*AX$10)+(AW66/12*6*$F66*$G66*$H66*$K66*AX$10)</f>
        <v>0</v>
      </c>
      <c r="AY66" s="31"/>
      <c r="AZ66" s="32">
        <f>(AY66/12*1*$D66*$G66*$H66*$J66*AZ$9)+(AY66/12*5*$E66*$G66*$H66*$J66*AZ$10)+(AY66/12*6*$F66*$G66*$H66*$J66*AZ$10)</f>
        <v>0</v>
      </c>
      <c r="BA66" s="31"/>
      <c r="BB66" s="32">
        <f>(BA66/12*1*$D66*$G66*$H66*$J66*BB$9)+(BA66/12*5*$E66*$G66*$H66*$J66*BB$10)+(BA66/12*6*$F66*$G66*$H66*$J66*BB$10)</f>
        <v>0</v>
      </c>
      <c r="BC66" s="31">
        <v>6</v>
      </c>
      <c r="BD66" s="32">
        <f>(BC66/12*1*$D66*$G66*$H66*$J66*BD$9)+(BC66/12*5*$E66*$G66*$H66*$J66*BD$10)+(BC66/12*6*$F66*$G66*$H66*$J66*BD$10)</f>
        <v>121304.18300000002</v>
      </c>
      <c r="BE66" s="31"/>
      <c r="BF66" s="32">
        <f>(BE66/12*1*$D66*$G66*$H66*$J66*BF$9)+(BE66/12*5*$E66*$G66*$H66*$J66*BF$10)+(BE66/12*6*$F66*$G66*$H66*$J66*BF$10)</f>
        <v>0</v>
      </c>
      <c r="BG66" s="31"/>
      <c r="BH66" s="32">
        <f>(BG66/12*1*$D66*$G66*$H66*$J66*BH$9)+(BG66/12*5*$E66*$G66*$H66*$J66*BH$10)+(BG66/12*6*$F66*$G66*$H66*$J66*BH$10)</f>
        <v>0</v>
      </c>
      <c r="BI66" s="31"/>
      <c r="BJ66" s="32">
        <f>(BI66/12*1*$D66*$G66*$H66*$J66*BJ$9)+(BI66/12*5*$E66*$G66*$H66*$J66*BJ$10)+(BI66/12*6*$F66*$G66*$H66*$J66*BJ$10)</f>
        <v>0</v>
      </c>
      <c r="BK66" s="31"/>
      <c r="BL66" s="32">
        <f>(BK66/12*1*$D66*$G66*$H66*$J66*BL$9)+(BK66/12*4*$E66*$G66*$H66*$J66*BL$10)+(BK66/12*1*$E66*$G66*$H66*$J66*BL$11)+(BK66/12*6*$F66*$G66*$H66*$J66*BL$11)</f>
        <v>0</v>
      </c>
      <c r="BM66" s="31"/>
      <c r="BN66" s="32">
        <f>(BM66/12*1*$D66*$G66*$H66*$J66*BN$9)+(BM66/12*5*$E66*$G66*$H66*$J66*BN$10)+(BM66/12*6*$F66*$G66*$H66*$J66*BN$10)</f>
        <v>0</v>
      </c>
      <c r="BO66" s="31"/>
      <c r="BP66" s="32">
        <f>(BO66/12*1*$D66*$G66*$H66*$J66*BP$9)+(BO66/12*4*$E66*$G66*$H66*$J66*BP$10)+(BO66/12*1*$E66*$G66*$H66*$J66*BP$11)+(BO66/12*6*$F66*$G66*$H66*$J66*BP$11)</f>
        <v>0</v>
      </c>
      <c r="BQ66" s="31"/>
      <c r="BR66" s="32">
        <f>(BQ66/12*1*$D66*$G66*$H66*$J66*BR$9)+(BQ66/12*5*$E66*$G66*$H66*$J66*BR$10)+(BQ66/12*6*$F66*$G66*$H66*$J66*BR$10)</f>
        <v>0</v>
      </c>
      <c r="BS66" s="31"/>
      <c r="BT66" s="32">
        <f>(BS66/12*1*$D66*$G66*$H66*$J66*BT$9)+(BS66/12*4*$E66*$G66*$H66*$J66*BT$10)+(BS66/12*1*$E66*$G66*$H66*$J66*BT$11)+(BS66/12*6*$F66*$G66*$H66*$J66*BT$11)</f>
        <v>0</v>
      </c>
      <c r="BU66" s="31"/>
      <c r="BV66" s="32">
        <f>(BU66/12*1*$D66*$G66*$H66*$J66*BV$9)+(BU66/12*5*$E66*$G66*$H66*$J66*BV$10)+(BU66/12*6*$F66*$G66*$H66*$J66*BV$10)</f>
        <v>0</v>
      </c>
      <c r="BW66" s="31"/>
      <c r="BX66" s="32">
        <f>(BW66/12*1*$D66*$G66*$H66*$J66*BX$9)+(BW66/12*5*$E66*$G66*$H66*$J66*BX$10)+(BW66/12*6*$F66*$G66*$H66*$J66*BX$10)</f>
        <v>0</v>
      </c>
      <c r="BY66" s="31"/>
      <c r="BZ66" s="32">
        <f>(BY66/12*1*$D66*$G66*$H66*$J66*BZ$9)+(BY66/12*5*$E66*$G66*$H66*$J66*BZ$10)+(BY66/12*6*$F66*$G66*$H66*$J66*BZ$10)</f>
        <v>0</v>
      </c>
      <c r="CA66" s="31"/>
      <c r="CB66" s="32">
        <f>(CA66/12*1*$D66*$G66*$H66*$K66*CB$9)+(CA66/12*4*$E66*$G66*$H66*$K66*CB$10)+(CA66/12*1*$E66*$G66*$H66*$K66*CB$11)+(CA66/12*6*$F66*$G66*$H66*$K66*CB$11)</f>
        <v>0</v>
      </c>
      <c r="CC66" s="31"/>
      <c r="CD66" s="32">
        <f>(CC66/12*1*$D66*$G66*$H66*$J66*CD$9)+(CC66/12*5*$E66*$G66*$H66*$J66*CD$10)+(CC66/12*6*$F66*$G66*$H66*$J66*CD$10)</f>
        <v>0</v>
      </c>
      <c r="CE66" s="31"/>
      <c r="CF66" s="32">
        <f>(CE66/12*1*$D66*$G66*$H66*$J66*CF$9)+(CE66/12*5*$E66*$G66*$H66*$J66*CF$10)+(CE66/12*6*$F66*$G66*$H66*$J66*CF$10)</f>
        <v>0</v>
      </c>
      <c r="CG66" s="31"/>
      <c r="CH66" s="32">
        <f>(CG66/12*1*$D66*$G66*$H66*$J66*CH$9)+(CG66/12*5*$E66*$G66*$H66*$J66*CH$10)+(CG66/12*6*$F66*$G66*$H66*$J66*CH$10)</f>
        <v>0</v>
      </c>
      <c r="CI66" s="31"/>
      <c r="CJ66" s="32">
        <f>(CI66/12*1*$D66*$G66*$H66*$K66*CJ$9)+(CI66/12*4*$E66*$G66*$H66*$K66*CJ$10)+(CI66/12*1*$E66*$G66*$H66*$K66*CJ$11)+(CI66/12*6*$F66*$G66*$H66*$K66*CJ$11)</f>
        <v>0</v>
      </c>
      <c r="CK66" s="31"/>
      <c r="CL66" s="32">
        <f>(CK66/12*1*$D66*$G66*$H66*$K66*CL$9)+(CK66/12*5*$E66*$G66*$H66*$K66*CL$10)+(CK66/12*6*$F66*$G66*$H66*$K66*CL$10)</f>
        <v>0</v>
      </c>
      <c r="CM66" s="31"/>
      <c r="CN66" s="32">
        <f>(CM66/12*1*$D66*$G66*$H66*$J66*CN$9)+(CM66/12*5*$E66*$G66*$H66*$J66*CN$10)+(CM66/12*6*$F66*$G66*$H66*$J66*CN$10)</f>
        <v>0</v>
      </c>
      <c r="CO66" s="31"/>
      <c r="CP66" s="32">
        <f>(CO66/12*1*$D66*$G66*$H66*$J66*CP$9)+(CO66/12*5*$E66*$G66*$H66*$J66*CP$10)+(CO66/12*6*$F66*$G66*$H66*$J66*CP$10)</f>
        <v>0</v>
      </c>
      <c r="CQ66" s="31"/>
      <c r="CR66" s="32">
        <f>(CQ66/12*1*$D66*$G66*$H66*$J66*CR$9)+(CQ66/12*5*$E66*$G66*$H66*$J66*CR$10)+(CQ66/12*6*$F66*$G66*$H66*$J66*CR$10)</f>
        <v>0</v>
      </c>
      <c r="CS66" s="31"/>
      <c r="CT66" s="32">
        <f>(CS66/12*1*$D66*$G66*$H66*$J66*CT$9)+(CS66/12*5*$E66*$G66*$H66*$J66*CT$10)+(CS66/12*6*$F66*$G66*$H66*$J66*CT$10)</f>
        <v>0</v>
      </c>
      <c r="CU66" s="31"/>
      <c r="CV66" s="32">
        <f>(CU66/12*1*$D66*$G66*$H66*$J66*CV$9)+(CU66/12*5*$E66*$G66*$H66*$J66*CV$10)+(CU66/12*6*$F66*$G66*$H66*$J66*CV$10)</f>
        <v>0</v>
      </c>
      <c r="CW66" s="31">
        <v>25</v>
      </c>
      <c r="CX66" s="32">
        <f>(CW66/12*1*$D66*$G66*$H66*$J66*CX$9)+(CW66/12*5*$E66*$G66*$H66*$J66*CX$10)+(CW66/12*6*$F66*$G66*$H66*$J66*CX$10)</f>
        <v>618574.77500000002</v>
      </c>
      <c r="CY66" s="31"/>
      <c r="CZ66" s="32">
        <f>(CY66/12*1*$D66*$G66*$H66*$J66*CZ$9)+(CY66/12*5*$E66*$G66*$H66*$J66*CZ$10)+(CY66/12*6*$F66*$G66*$H66*$J66*CZ$10)</f>
        <v>0</v>
      </c>
      <c r="DA66" s="31"/>
      <c r="DB66" s="32">
        <f>(DA66/12*1*$D66*$G66*$H66*$J66*DB$9)+(DA66/12*4*$E66*$G66*$H66*$J66*DB$10)+(DA66/12*1*$E66*$G66*$H66*$J66*DB$11)+(DA66/12*6*$F66*$G66*$H66*$J66*DB$11)</f>
        <v>0</v>
      </c>
      <c r="DC66" s="31"/>
      <c r="DD66" s="32">
        <f>(DC66/12*1*$D66*$G66*$H66*$J66*DD$9)+(DC66/12*5*$E66*$G66*$H66*$J66*DD$10)+(DC66/12*6*$F66*$G66*$H66*$J66*DD$10)</f>
        <v>0</v>
      </c>
      <c r="DE66" s="31"/>
      <c r="DF66" s="32">
        <f>(DE66/12*1*$D66*$G66*$H66*$K66*DF$9)+(DE66/12*5*$E66*$G66*$H66*$K66*DF$10)+(DE66/12*6*$F66*$G66*$H66*$K66*DF$10)</f>
        <v>0</v>
      </c>
      <c r="DG66" s="31"/>
      <c r="DH66" s="32">
        <f>(DG66/12*1*$D66*$G66*$H66*$K66*DH$9)+(DG66/12*5*$E66*$G66*$H66*$K66*DH$10)+(DG66/12*6*$F66*$G66*$H66*$K66*DH$10)</f>
        <v>0</v>
      </c>
      <c r="DI66" s="31"/>
      <c r="DJ66" s="32">
        <f>(DI66/12*1*$D66*$G66*$H66*$J66*DJ$9)+(DI66/12*5*$E66*$G66*$H66*$J66*DJ$10)+(DI66/12*6*$F66*$G66*$H66*$J66*DJ$10)</f>
        <v>0</v>
      </c>
      <c r="DK66" s="31"/>
      <c r="DL66" s="32">
        <v>0</v>
      </c>
      <c r="DM66" s="31"/>
      <c r="DN66" s="32">
        <f>(DM66/12*1*$D66*$G66*$H66*$K66*DN$9)+(DM66/12*5*$E66*$G66*$H66*$K66*DN$10)+(DM66/12*6*$F66*$G66*$H66*$K66*DN$10)</f>
        <v>0</v>
      </c>
      <c r="DO66" s="31"/>
      <c r="DP66" s="32">
        <f>(DO66/12*1*$D66*$G66*$H66*$K66*DP$9)+(DO66/12*5*$E66*$G66*$H66*$K66*DP$10)+(DO66/12*6*$F66*$G66*$H66*$K66*DP$10)</f>
        <v>0</v>
      </c>
      <c r="DQ66" s="31"/>
      <c r="DR66" s="32">
        <f>(DQ66/12*1*$D66*$G66*$H66*$K66*DR$9)+(DQ66/12*5*$E66*$G66*$H66*$K66*DR$10)+(DQ66/12*6*$F66*$G66*$H66*$K66*DR$10)</f>
        <v>0</v>
      </c>
      <c r="DS66" s="31"/>
      <c r="DT66" s="32">
        <f>(DS66/12*1*$D66*$G66*$H66*$K66*DT$9)+(DS66/12*5*$E66*$G66*$H66*$K66*DT$10)+(DS66/12*6*$F66*$G66*$H66*$K66*DT$10)</f>
        <v>0</v>
      </c>
      <c r="DU66" s="31">
        <f>2+6</f>
        <v>8</v>
      </c>
      <c r="DV66" s="32">
        <f>(DU66/12*1*$D66*$G66*$H66*$J66*DV$9)+(DU66/12*5*$E66*$G66*$H66*$J66*DV$10)+(DU66/12*6*$F66*$G66*$H66*$J66*DV$10)</f>
        <v>216215.62507999997</v>
      </c>
      <c r="DW66" s="31"/>
      <c r="DX66" s="32">
        <f>(DW66/12*1*$D66*$G66*$H66*$J66*DX$9)+(DW66/12*5*$E66*$G66*$H66*$J66*DX$10)+(DW66/12*6*$F66*$G66*$H66*$J66*DX$10)</f>
        <v>0</v>
      </c>
      <c r="DY66" s="31"/>
      <c r="DZ66" s="32">
        <f>(DY66/12*1*$D66*$G66*$H66*$K66*DZ$9)+(DY66/12*5*$E66*$G66*$H66*$K66*DZ$10)+(DY66/12*6*$F66*$G66*$H66*$K66*DZ$10)</f>
        <v>0</v>
      </c>
      <c r="EA66" s="31"/>
      <c r="EB66" s="32">
        <f>(EA66/12*1*$D66*$G66*$H66*$K66*EB$9)+(EA66/12*5*$E66*$G66*$H66*$K66*EB$10)+(EA66/12*6*$F66*$G66*$H66*$K66*EB$10)</f>
        <v>0</v>
      </c>
      <c r="EC66" s="31"/>
      <c r="ED66" s="32">
        <f>(EC66/12*1*$D66*$G66*$H66*$K66*ED$9)+(EC66/12*5*$E66*$G66*$H66*$K66*ED$10)+(EC66/12*6*$F66*$G66*$H66*$K66*ED$10)</f>
        <v>0</v>
      </c>
      <c r="EE66" s="31"/>
      <c r="EF66" s="32">
        <f>(EE66/12*1*$D66*$G66*$H66*$L66*EF$9)+(EE66/12*5*$E66*$G66*$H66*$L66*EF$10)+(EE66/12*6*$F66*$G66*$H66*$L66*EF$10)</f>
        <v>0</v>
      </c>
      <c r="EG66" s="31"/>
      <c r="EH66" s="32">
        <f>(EG66/12*1*$D66*$G66*$H66*$M66*EH$9)+(EG66/12*5*$E66*$G66*$H66*$N66*EH$10)+(EG66/12*6*$F66*$G66*$H66*$N66*EH$10)</f>
        <v>0</v>
      </c>
      <c r="EI66" s="36">
        <f>SUM(S66,Y66,U66,O66,Q66,BW66,CS66,DI66,DW66,BY66,DU66,BI66,AY66,AQ66,AS66,AU66,BK66,CQ66,W66,EC66,DG66,CA66,EA66,CI66,DK66,DM66,DQ66,DO66,AE66,AG66,AI66,AK66,AA66,AM66,AO66,CK66,EE66,EG66,AW66,DY66,BO66,BA66,BC66,CU66,CW66,CY66,DA66,DC66,BQ66,BE66,BS66,BG66,BU66,CM66,CG66,CO66,AC66,CC66,DE66,,BM66,DS66,CE66)</f>
        <v>41</v>
      </c>
      <c r="EJ66" s="36">
        <f>SUM(T66,Z66,V66,P66,R66,BX66,CT66,DJ66,DX66,BZ66,DV66,BJ66,AZ66,AR66,AT66,AV66,BL66,CR66,X66,ED66,DH66,CB66,EB66,CJ66,DL66,DN66,DR66,DP66,AF66,AH66,AJ66,AL66,AB66,AN66,AP66,CL66,EF66,EH66,AX66,DZ66,BP66,BB66,BD66,CV66,CX66,CZ66,DB66,DD66,BR66,BF66,BT66,BH66,BV66,CN66,CH66,CP66,AD66,CD66,DF66,,BN66,DT66,CF66)</f>
        <v>1016071.593264</v>
      </c>
      <c r="EL66" s="45"/>
    </row>
    <row r="67" spans="1:142" s="59" customFormat="1" x14ac:dyDescent="0.25">
      <c r="A67" s="88">
        <v>18</v>
      </c>
      <c r="B67" s="68"/>
      <c r="C67" s="69" t="s">
        <v>213</v>
      </c>
      <c r="D67" s="76">
        <f>D66</f>
        <v>10127</v>
      </c>
      <c r="E67" s="76">
        <v>10127</v>
      </c>
      <c r="F67" s="76">
        <v>9620</v>
      </c>
      <c r="G67" s="92"/>
      <c r="H67" s="90"/>
      <c r="I67" s="91"/>
      <c r="J67" s="85"/>
      <c r="K67" s="85"/>
      <c r="L67" s="85"/>
      <c r="M67" s="85"/>
      <c r="N67" s="81">
        <v>2.57</v>
      </c>
      <c r="O67" s="83">
        <f>SUM(O68:O71)</f>
        <v>0</v>
      </c>
      <c r="P67" s="83">
        <f t="shared" ref="P67:CA67" si="583">SUM(P68:P71)</f>
        <v>0</v>
      </c>
      <c r="Q67" s="83">
        <f t="shared" si="583"/>
        <v>0</v>
      </c>
      <c r="R67" s="83">
        <f t="shared" si="583"/>
        <v>0</v>
      </c>
      <c r="S67" s="83">
        <f t="shared" si="583"/>
        <v>0</v>
      </c>
      <c r="T67" s="83">
        <f t="shared" si="583"/>
        <v>0</v>
      </c>
      <c r="U67" s="83">
        <f t="shared" si="583"/>
        <v>0</v>
      </c>
      <c r="V67" s="83">
        <f t="shared" si="583"/>
        <v>0</v>
      </c>
      <c r="W67" s="83">
        <f t="shared" si="583"/>
        <v>0</v>
      </c>
      <c r="X67" s="83">
        <f t="shared" si="583"/>
        <v>0</v>
      </c>
      <c r="Y67" s="83">
        <f t="shared" si="583"/>
        <v>0</v>
      </c>
      <c r="Z67" s="83">
        <f t="shared" si="583"/>
        <v>0</v>
      </c>
      <c r="AA67" s="83">
        <f t="shared" si="583"/>
        <v>9</v>
      </c>
      <c r="AB67" s="83">
        <f t="shared" si="583"/>
        <v>214442.94144</v>
      </c>
      <c r="AC67" s="83">
        <f t="shared" si="583"/>
        <v>0</v>
      </c>
      <c r="AD67" s="83">
        <f t="shared" si="583"/>
        <v>0</v>
      </c>
      <c r="AE67" s="83">
        <f t="shared" si="583"/>
        <v>1</v>
      </c>
      <c r="AF67" s="83">
        <f t="shared" si="583"/>
        <v>26805.367679999996</v>
      </c>
      <c r="AG67" s="83">
        <f t="shared" si="583"/>
        <v>1</v>
      </c>
      <c r="AH67" s="83">
        <f t="shared" si="583"/>
        <v>13402.683839999998</v>
      </c>
      <c r="AI67" s="83">
        <f t="shared" si="583"/>
        <v>0</v>
      </c>
      <c r="AJ67" s="83">
        <f t="shared" si="583"/>
        <v>0</v>
      </c>
      <c r="AK67" s="83">
        <f t="shared" si="583"/>
        <v>1</v>
      </c>
      <c r="AL67" s="83">
        <f t="shared" si="583"/>
        <v>26805.367679999996</v>
      </c>
      <c r="AM67" s="83">
        <f t="shared" si="583"/>
        <v>0</v>
      </c>
      <c r="AN67" s="83">
        <f t="shared" si="583"/>
        <v>0</v>
      </c>
      <c r="AO67" s="83">
        <v>3</v>
      </c>
      <c r="AP67" s="83">
        <f t="shared" si="583"/>
        <v>40208.051520000001</v>
      </c>
      <c r="AQ67" s="83">
        <f t="shared" si="583"/>
        <v>0</v>
      </c>
      <c r="AR67" s="83">
        <f t="shared" si="583"/>
        <v>0</v>
      </c>
      <c r="AS67" s="83">
        <f t="shared" si="583"/>
        <v>0</v>
      </c>
      <c r="AT67" s="83">
        <f t="shared" si="583"/>
        <v>0</v>
      </c>
      <c r="AU67" s="83">
        <f t="shared" si="583"/>
        <v>0</v>
      </c>
      <c r="AV67" s="83">
        <f t="shared" si="583"/>
        <v>0</v>
      </c>
      <c r="AW67" s="83">
        <f t="shared" si="583"/>
        <v>0</v>
      </c>
      <c r="AX67" s="83">
        <f t="shared" si="583"/>
        <v>0</v>
      </c>
      <c r="AY67" s="83">
        <f t="shared" si="583"/>
        <v>0</v>
      </c>
      <c r="AZ67" s="83">
        <f t="shared" si="583"/>
        <v>0</v>
      </c>
      <c r="BA67" s="83">
        <f t="shared" si="583"/>
        <v>0</v>
      </c>
      <c r="BB67" s="83">
        <f t="shared" si="583"/>
        <v>0</v>
      </c>
      <c r="BC67" s="83">
        <f t="shared" si="583"/>
        <v>5</v>
      </c>
      <c r="BD67" s="83">
        <f t="shared" si="583"/>
        <v>45178.466666666674</v>
      </c>
      <c r="BE67" s="83">
        <f t="shared" si="583"/>
        <v>0</v>
      </c>
      <c r="BF67" s="83">
        <f t="shared" si="583"/>
        <v>0</v>
      </c>
      <c r="BG67" s="83">
        <f t="shared" si="583"/>
        <v>0</v>
      </c>
      <c r="BH67" s="83">
        <f t="shared" si="583"/>
        <v>0</v>
      </c>
      <c r="BI67" s="83">
        <f t="shared" si="583"/>
        <v>1</v>
      </c>
      <c r="BJ67" s="83">
        <f t="shared" si="583"/>
        <v>10047.006666666664</v>
      </c>
      <c r="BK67" s="83">
        <f t="shared" si="583"/>
        <v>0</v>
      </c>
      <c r="BL67" s="83">
        <f t="shared" si="583"/>
        <v>0</v>
      </c>
      <c r="BM67" s="83">
        <f t="shared" si="583"/>
        <v>0</v>
      </c>
      <c r="BN67" s="83">
        <f t="shared" si="583"/>
        <v>0</v>
      </c>
      <c r="BO67" s="83">
        <f t="shared" si="583"/>
        <v>2</v>
      </c>
      <c r="BP67" s="83">
        <f t="shared" si="583"/>
        <v>18827.536</v>
      </c>
      <c r="BQ67" s="83">
        <f t="shared" si="583"/>
        <v>3</v>
      </c>
      <c r="BR67" s="83">
        <f t="shared" si="583"/>
        <v>30141.019999999997</v>
      </c>
      <c r="BS67" s="83">
        <f t="shared" si="583"/>
        <v>2</v>
      </c>
      <c r="BT67" s="83">
        <f t="shared" si="583"/>
        <v>18827.536</v>
      </c>
      <c r="BU67" s="83">
        <v>0</v>
      </c>
      <c r="BV67" s="83">
        <f t="shared" si="583"/>
        <v>0</v>
      </c>
      <c r="BW67" s="83">
        <f t="shared" si="583"/>
        <v>12</v>
      </c>
      <c r="BX67" s="83">
        <f t="shared" si="583"/>
        <v>120564.07999999999</v>
      </c>
      <c r="BY67" s="83">
        <f t="shared" si="583"/>
        <v>6</v>
      </c>
      <c r="BZ67" s="83">
        <f t="shared" si="583"/>
        <v>60282.039999999994</v>
      </c>
      <c r="CA67" s="83">
        <f t="shared" si="583"/>
        <v>1</v>
      </c>
      <c r="CB67" s="83">
        <f t="shared" ref="CB67:EJ67" si="584">SUM(CB68:CB71)</f>
        <v>13576.180800000002</v>
      </c>
      <c r="CC67" s="83">
        <f t="shared" si="584"/>
        <v>0</v>
      </c>
      <c r="CD67" s="83">
        <f t="shared" si="584"/>
        <v>0</v>
      </c>
      <c r="CE67" s="83">
        <f t="shared" si="584"/>
        <v>0</v>
      </c>
      <c r="CF67" s="83">
        <f t="shared" si="584"/>
        <v>0</v>
      </c>
      <c r="CG67" s="83">
        <f t="shared" si="584"/>
        <v>0</v>
      </c>
      <c r="CH67" s="83">
        <f t="shared" si="584"/>
        <v>0</v>
      </c>
      <c r="CI67" s="83">
        <f t="shared" si="584"/>
        <v>9</v>
      </c>
      <c r="CJ67" s="83">
        <f t="shared" si="584"/>
        <v>126268.83360000001</v>
      </c>
      <c r="CK67" s="83">
        <f t="shared" si="584"/>
        <v>0</v>
      </c>
      <c r="CL67" s="83">
        <f t="shared" si="584"/>
        <v>0</v>
      </c>
      <c r="CM67" s="83">
        <f t="shared" si="584"/>
        <v>0</v>
      </c>
      <c r="CN67" s="83">
        <f t="shared" si="584"/>
        <v>0</v>
      </c>
      <c r="CO67" s="83">
        <f t="shared" si="584"/>
        <v>0</v>
      </c>
      <c r="CP67" s="83">
        <f t="shared" si="584"/>
        <v>0</v>
      </c>
      <c r="CQ67" s="83">
        <f t="shared" si="584"/>
        <v>0</v>
      </c>
      <c r="CR67" s="83">
        <f t="shared" si="584"/>
        <v>0</v>
      </c>
      <c r="CS67" s="83">
        <f t="shared" si="584"/>
        <v>7</v>
      </c>
      <c r="CT67" s="83">
        <f t="shared" si="584"/>
        <v>77646.42704000001</v>
      </c>
      <c r="CU67" s="83">
        <f t="shared" si="584"/>
        <v>0</v>
      </c>
      <c r="CV67" s="83">
        <f t="shared" si="584"/>
        <v>0</v>
      </c>
      <c r="CW67" s="83">
        <f t="shared" si="584"/>
        <v>3</v>
      </c>
      <c r="CX67" s="83">
        <f t="shared" si="584"/>
        <v>55291.6</v>
      </c>
      <c r="CY67" s="83">
        <f t="shared" si="584"/>
        <v>1</v>
      </c>
      <c r="CZ67" s="83">
        <f t="shared" si="584"/>
        <v>11058.32</v>
      </c>
      <c r="DA67" s="83">
        <f t="shared" si="584"/>
        <v>0</v>
      </c>
      <c r="DB67" s="83">
        <f t="shared" si="584"/>
        <v>0</v>
      </c>
      <c r="DC67" s="83">
        <f t="shared" si="584"/>
        <v>0</v>
      </c>
      <c r="DD67" s="83">
        <f t="shared" si="584"/>
        <v>0</v>
      </c>
      <c r="DE67" s="83">
        <f t="shared" si="584"/>
        <v>0</v>
      </c>
      <c r="DF67" s="83">
        <f t="shared" si="584"/>
        <v>0</v>
      </c>
      <c r="DG67" s="83">
        <f t="shared" si="584"/>
        <v>0</v>
      </c>
      <c r="DH67" s="83">
        <f t="shared" si="584"/>
        <v>0</v>
      </c>
      <c r="DI67" s="83">
        <v>0</v>
      </c>
      <c r="DJ67" s="83">
        <f t="shared" si="584"/>
        <v>0</v>
      </c>
      <c r="DK67" s="83">
        <f t="shared" si="584"/>
        <v>9</v>
      </c>
      <c r="DL67" s="83">
        <f t="shared" si="584"/>
        <v>133250.87000000002</v>
      </c>
      <c r="DM67" s="83">
        <f t="shared" si="584"/>
        <v>4</v>
      </c>
      <c r="DN67" s="83">
        <f t="shared" si="584"/>
        <v>58097.568255999999</v>
      </c>
      <c r="DO67" s="83">
        <f t="shared" si="584"/>
        <v>3</v>
      </c>
      <c r="DP67" s="83">
        <f t="shared" si="584"/>
        <v>58097.568255999999</v>
      </c>
      <c r="DQ67" s="83">
        <f t="shared" si="584"/>
        <v>42</v>
      </c>
      <c r="DR67" s="83">
        <f t="shared" si="584"/>
        <v>608309.52</v>
      </c>
      <c r="DS67" s="83">
        <f t="shared" si="584"/>
        <v>5</v>
      </c>
      <c r="DT67" s="83">
        <f t="shared" si="584"/>
        <v>72621.960319999998</v>
      </c>
      <c r="DU67" s="83">
        <f t="shared" si="584"/>
        <v>9</v>
      </c>
      <c r="DV67" s="83">
        <f t="shared" si="584"/>
        <v>205344.44839999999</v>
      </c>
      <c r="DW67" s="83">
        <f t="shared" si="584"/>
        <v>0</v>
      </c>
      <c r="DX67" s="83">
        <f t="shared" si="584"/>
        <v>0</v>
      </c>
      <c r="DY67" s="83">
        <f t="shared" si="584"/>
        <v>0</v>
      </c>
      <c r="DZ67" s="83">
        <f t="shared" si="584"/>
        <v>0</v>
      </c>
      <c r="EA67" s="83">
        <v>2</v>
      </c>
      <c r="EB67" s="83">
        <f t="shared" ref="EB67" si="585">SUM(EB68:EB71)</f>
        <v>38902.572799999994</v>
      </c>
      <c r="EC67" s="83">
        <v>3</v>
      </c>
      <c r="ED67" s="83">
        <f t="shared" ref="ED67" si="586">SUM(ED68:ED71)</f>
        <v>118068.78719999999</v>
      </c>
      <c r="EE67" s="83">
        <f t="shared" si="584"/>
        <v>0</v>
      </c>
      <c r="EF67" s="83">
        <f t="shared" si="584"/>
        <v>0</v>
      </c>
      <c r="EG67" s="83">
        <f t="shared" si="584"/>
        <v>0</v>
      </c>
      <c r="EH67" s="83">
        <f t="shared" si="584"/>
        <v>0</v>
      </c>
      <c r="EI67" s="83">
        <f t="shared" si="584"/>
        <v>144</v>
      </c>
      <c r="EJ67" s="83">
        <f t="shared" si="584"/>
        <v>2202066.7541653337</v>
      </c>
      <c r="EL67" s="45"/>
    </row>
    <row r="68" spans="1:142" ht="30" x14ac:dyDescent="0.25">
      <c r="B68" s="44">
        <v>40</v>
      </c>
      <c r="C68" s="40" t="s">
        <v>214</v>
      </c>
      <c r="D68" s="26">
        <f t="shared" si="67"/>
        <v>10127</v>
      </c>
      <c r="E68" s="26">
        <v>10127</v>
      </c>
      <c r="F68" s="26">
        <v>9620</v>
      </c>
      <c r="G68" s="27">
        <v>1.6</v>
      </c>
      <c r="H68" s="28">
        <v>1</v>
      </c>
      <c r="I68" s="29"/>
      <c r="J68" s="26">
        <v>1.4</v>
      </c>
      <c r="K68" s="26">
        <v>1.68</v>
      </c>
      <c r="L68" s="26">
        <v>2.23</v>
      </c>
      <c r="M68" s="26">
        <v>2.39</v>
      </c>
      <c r="N68" s="30">
        <v>2.57</v>
      </c>
      <c r="O68" s="31"/>
      <c r="P68" s="32">
        <f t="shared" ref="P68:P71" si="587">(O68/12*1*$D68*$G68*$H68*$J68*P$9)+(O68/12*5*$E68*$G68*$H68*$J68*P$10)+(O68/12*6*$F68*$G68*$H68*$J68*P$10)</f>
        <v>0</v>
      </c>
      <c r="Q68" s="31"/>
      <c r="R68" s="32">
        <f t="shared" ref="R68:R71" si="588">(Q68/12*1*$D68*$G68*$H68*$J68*R$9)+(Q68/12*5*$E68*$G68*$H68*$J68*R$10)+(Q68/12*6*$F68*$G68*$H68*$J68*R$10)</f>
        <v>0</v>
      </c>
      <c r="S68" s="33"/>
      <c r="T68" s="32">
        <f t="shared" ref="T68:T71" si="589">(S68/12*1*$D68*$G68*$H68*$J68*T$9)+(S68/12*5*$E68*$G68*$H68*$J68*T$10)+(S68/12*6*$F68*$G68*$H68*$J68*T$10)</f>
        <v>0</v>
      </c>
      <c r="U68" s="31">
        <v>0</v>
      </c>
      <c r="V68" s="32">
        <f t="shared" ref="V68:V71" si="590">(U68/12*1*$D68*$G68*$H68*$J68*V$9)+(U68/12*5*$E68*$G68*$H68*$J68*V$10)+(U68/12*6*$F68*$G68*$H68*$J68*V$10)</f>
        <v>0</v>
      </c>
      <c r="W68" s="31"/>
      <c r="X68" s="32">
        <f t="shared" ref="X68:X71" si="591">(W68/12*1*$D68*$G68*$H68*$J68*X$9)+(W68/12*5*$E68*$G68*$H68*$J68*X$10)+(W68/12*6*$F68*$G68*$H68*$J68*X$10)</f>
        <v>0</v>
      </c>
      <c r="Y68" s="31">
        <v>0</v>
      </c>
      <c r="Z68" s="32">
        <f t="shared" ref="Z68:Z71" si="592">(Y68/12*1*$D68*$G68*$H68*$J68*Z$9)+(Y68/12*5*$E68*$G68*$H68*$J68*Z$10)+(Y68/12*6*$F68*$G68*$H68*$J68*Z$10)</f>
        <v>0</v>
      </c>
      <c r="AA68" s="31">
        <v>7</v>
      </c>
      <c r="AB68" s="32">
        <f t="shared" ref="AB68:AB71" si="593">(AA68/12*1*$D68*$G68*$H68*$K68*AB$9)+(AA68/12*5*$E68*$G68*$H68*$K68*AB$10)+(AA68/12*6*$F68*$G68*$H68*$K68*AB$10)</f>
        <v>187637.57376</v>
      </c>
      <c r="AC68" s="31"/>
      <c r="AD68" s="32">
        <f t="shared" ref="AD68:AD71" si="594">(AC68/12*1*$D68*$G68*$H68*$J68*AD$9)+(AC68/12*5*$E68*$G68*$H68*$J68*AD$10)+(AC68/12*6*$F68*$G68*$H68*$J68*AD$10)</f>
        <v>0</v>
      </c>
      <c r="AE68" s="31">
        <v>1</v>
      </c>
      <c r="AF68" s="32">
        <f t="shared" ref="AF68:AF71" si="595">(AE68/12*1*$D68*$G68*$H68*$K68*AF$9)+(AE68/12*5*$E68*$G68*$H68*$K68*AF$10)+(AE68/12*6*$F68*$G68*$H68*$K68*AF$10)</f>
        <v>26805.367679999996</v>
      </c>
      <c r="AG68" s="31"/>
      <c r="AH68" s="32">
        <f t="shared" ref="AH68:AH71" si="596">(AG68/12*1*$D68*$G68*$H68*$K68*AH$9)+(AG68/12*5*$E68*$G68*$H68*$K68*AH$10)+(AG68/12*6*$F68*$G68*$H68*$K68*AH$10)</f>
        <v>0</v>
      </c>
      <c r="AI68" s="31">
        <v>0</v>
      </c>
      <c r="AJ68" s="32">
        <f t="shared" ref="AJ68:AJ71" si="597">(AI68/12*1*$D68*$G68*$H68*$K68*AJ$9)+(AI68/12*5*$E68*$G68*$H68*$K68*AJ$10)+(AI68/12*6*$F68*$G68*$H68*$K68*AJ$10)</f>
        <v>0</v>
      </c>
      <c r="AK68" s="31">
        <v>1</v>
      </c>
      <c r="AL68" s="32">
        <f t="shared" ref="AL68:AL71" si="598">(AK68/12*1*$D68*$G68*$H68*$K68*AL$9)+(AK68/12*5*$E68*$G68*$H68*$K68*AL$10)+(AK68/12*6*$F68*$G68*$H68*$K68*AL$10)</f>
        <v>26805.367679999996</v>
      </c>
      <c r="AM68" s="34"/>
      <c r="AN68" s="32">
        <f t="shared" ref="AN68:AN71" si="599">(AM68/12*1*$D68*$G68*$H68*$K68*AN$9)+(AM68/12*5*$E68*$G68*$H68*$K68*AN$10)+(AM68/12*6*$F68*$G68*$H68*$K68*AN$10)</f>
        <v>0</v>
      </c>
      <c r="AO68" s="31">
        <v>0</v>
      </c>
      <c r="AP68" s="32">
        <f t="shared" ref="AP68:AP71" si="600">(AO68/12*1*$D68*$G68*$H68*$K68*AP$9)+(AO68/12*5*$E68*$G68*$H68*$K68*AP$10)+(AO68/12*6*$F68*$G68*$H68*$K68*AP$10)</f>
        <v>0</v>
      </c>
      <c r="AQ68" s="31">
        <v>0</v>
      </c>
      <c r="AR68" s="32">
        <f t="shared" ref="AR68:AR71" si="601">(AQ68/12*1*$D68*$G68*$H68*$J68*AR$9)+(AQ68/12*5*$E68*$G68*$H68*$J68*AR$10)+(AQ68/12*6*$F68*$G68*$H68*$J68*AR$10)</f>
        <v>0</v>
      </c>
      <c r="AS68" s="31"/>
      <c r="AT68" s="32">
        <f t="shared" ref="AT68:AT71" si="602">(AS68/12*1*$D68*$G68*$H68*$J68*AT$9)+(AS68/12*11*$E68*$G68*$H68*$J68*AT$10)</f>
        <v>0</v>
      </c>
      <c r="AU68" s="31"/>
      <c r="AV68" s="32">
        <f t="shared" ref="AV68:AV71" si="603">(AU68/12*1*$D68*$G68*$H68*$J68*AV$9)+(AU68/12*5*$E68*$G68*$H68*$J68*AV$10)+(AU68/12*6*$F68*$G68*$H68*$J68*AV$10)</f>
        <v>0</v>
      </c>
      <c r="AW68" s="31"/>
      <c r="AX68" s="32">
        <f t="shared" ref="AX68:AX71" si="604">(AW68/12*1*$D68*$G68*$H68*$K68*AX$9)+(AW68/12*5*$E68*$G68*$H68*$K68*AX$10)+(AW68/12*6*$F68*$G68*$H68*$K68*AX$10)</f>
        <v>0</v>
      </c>
      <c r="AY68" s="31">
        <v>0</v>
      </c>
      <c r="AZ68" s="32">
        <f t="shared" ref="AZ68:AZ71" si="605">(AY68/12*1*$D68*$G68*$H68*$J68*AZ$9)+(AY68/12*5*$E68*$G68*$H68*$J68*AZ$10)+(AY68/12*6*$F68*$G68*$H68*$J68*AZ$10)</f>
        <v>0</v>
      </c>
      <c r="BA68" s="31"/>
      <c r="BB68" s="32">
        <f t="shared" ref="BB68:BB71" si="606">(BA68/12*1*$D68*$G68*$H68*$J68*BB$9)+(BA68/12*5*$E68*$G68*$H68*$J68*BB$10)+(BA68/12*6*$F68*$G68*$H68*$J68*BB$10)</f>
        <v>0</v>
      </c>
      <c r="BC68" s="31"/>
      <c r="BD68" s="32">
        <f t="shared" ref="BD68:BD71" si="607">(BC68/12*1*$D68*$G68*$H68*$J68*BD$9)+(BC68/12*5*$E68*$G68*$H68*$J68*BD$10)+(BC68/12*6*$F68*$G68*$H68*$J68*BD$10)</f>
        <v>0</v>
      </c>
      <c r="BE68" s="31"/>
      <c r="BF68" s="32">
        <f t="shared" ref="BF68:BF71" si="608">(BE68/12*1*$D68*$G68*$H68*$J68*BF$9)+(BE68/12*5*$E68*$G68*$H68*$J68*BF$10)+(BE68/12*6*$F68*$G68*$H68*$J68*BF$10)</f>
        <v>0</v>
      </c>
      <c r="BG68" s="31"/>
      <c r="BH68" s="32">
        <f t="shared" ref="BH68:BH71" si="609">(BG68/12*1*$D68*$G68*$H68*$J68*BH$9)+(BG68/12*5*$E68*$G68*$H68*$J68*BH$10)+(BG68/12*6*$F68*$G68*$H68*$J68*BH$10)</f>
        <v>0</v>
      </c>
      <c r="BI68" s="31">
        <v>0</v>
      </c>
      <c r="BJ68" s="32">
        <f t="shared" ref="BJ68:BJ71" si="610">(BI68/12*1*$D68*$G68*$H68*$J68*BJ$9)+(BI68/12*5*$E68*$G68*$H68*$J68*BJ$10)+(BI68/12*6*$F68*$G68*$H68*$J68*BJ$10)</f>
        <v>0</v>
      </c>
      <c r="BK68" s="31"/>
      <c r="BL68" s="32">
        <f t="shared" ref="BL68:BL71" si="611">(BK68/12*1*$D68*$G68*$H68*$J68*BL$9)+(BK68/12*4*$E68*$G68*$H68*$J68*BL$10)+(BK68/12*1*$E68*$G68*$H68*$J68*BL$11)+(BK68/12*6*$F68*$G68*$H68*$J68*BL$11)</f>
        <v>0</v>
      </c>
      <c r="BM68" s="31"/>
      <c r="BN68" s="32">
        <f t="shared" ref="BN68:BN71" si="612">(BM68/12*1*$D68*$G68*$H68*$J68*BN$9)+(BM68/12*5*$E68*$G68*$H68*$J68*BN$10)+(BM68/12*6*$F68*$G68*$H68*$J68*BN$10)</f>
        <v>0</v>
      </c>
      <c r="BO68" s="31"/>
      <c r="BP68" s="32">
        <f t="shared" ref="BP68:BP71" si="613">(BO68/12*1*$D68*$G68*$H68*$J68*BP$9)+(BO68/12*4*$E68*$G68*$H68*$J68*BP$10)+(BO68/12*1*$E68*$G68*$H68*$J68*BP$11)+(BO68/12*6*$F68*$G68*$H68*$J68*BP$11)</f>
        <v>0</v>
      </c>
      <c r="BQ68" s="31"/>
      <c r="BR68" s="32">
        <f t="shared" ref="BR68:BR71" si="614">(BQ68/12*1*$D68*$G68*$H68*$J68*BR$9)+(BQ68/12*5*$E68*$G68*$H68*$J68*BR$10)+(BQ68/12*6*$F68*$G68*$H68*$J68*BR$10)</f>
        <v>0</v>
      </c>
      <c r="BS68" s="31"/>
      <c r="BT68" s="32">
        <f t="shared" ref="BT68:BT71" si="615">(BS68/12*1*$D68*$G68*$H68*$J68*BT$9)+(BS68/12*4*$E68*$G68*$H68*$J68*BT$10)+(BS68/12*1*$E68*$G68*$H68*$J68*BT$11)+(BS68/12*6*$F68*$G68*$H68*$J68*BT$11)</f>
        <v>0</v>
      </c>
      <c r="BU68" s="31"/>
      <c r="BV68" s="32">
        <f t="shared" ref="BV68:BV71" si="616">(BU68/12*1*$D68*$G68*$H68*$J68*BV$9)+(BU68/12*5*$E68*$G68*$H68*$J68*BV$10)+(BU68/12*6*$F68*$G68*$H68*$J68*BV$10)</f>
        <v>0</v>
      </c>
      <c r="BW68" s="31"/>
      <c r="BX68" s="32">
        <f t="shared" ref="BX68:BX71" si="617">(BW68/12*1*$D68*$G68*$H68*$J68*BX$9)+(BW68/12*5*$E68*$G68*$H68*$J68*BX$10)+(BW68/12*6*$F68*$G68*$H68*$J68*BX$10)</f>
        <v>0</v>
      </c>
      <c r="BY68" s="31">
        <v>0</v>
      </c>
      <c r="BZ68" s="32">
        <f t="shared" ref="BZ68:BZ71" si="618">(BY68/12*1*$D68*$G68*$H68*$J68*BZ$9)+(BY68/12*5*$E68*$G68*$H68*$J68*BZ$10)+(BY68/12*6*$F68*$G68*$H68*$J68*BZ$10)</f>
        <v>0</v>
      </c>
      <c r="CA68" s="31">
        <v>0</v>
      </c>
      <c r="CB68" s="32">
        <f t="shared" ref="CB68:CB71" si="619">(CA68/12*1*$D68*$G68*$H68*$K68*CB$9)+(CA68/12*4*$E68*$G68*$H68*$K68*CB$10)+(CA68/12*1*$E68*$G68*$H68*$K68*CB$11)+(CA68/12*6*$F68*$G68*$H68*$K68*CB$11)</f>
        <v>0</v>
      </c>
      <c r="CC68" s="31"/>
      <c r="CD68" s="32">
        <f t="shared" ref="CD68:CD71" si="620">(CC68/12*1*$D68*$G68*$H68*$J68*CD$9)+(CC68/12*5*$E68*$G68*$H68*$J68*CD$10)+(CC68/12*6*$F68*$G68*$H68*$J68*CD$10)</f>
        <v>0</v>
      </c>
      <c r="CE68" s="31"/>
      <c r="CF68" s="32">
        <f t="shared" ref="CF68:CF71" si="621">(CE68/12*1*$D68*$G68*$H68*$J68*CF$9)+(CE68/12*5*$E68*$G68*$H68*$J68*CF$10)+(CE68/12*6*$F68*$G68*$H68*$J68*CF$10)</f>
        <v>0</v>
      </c>
      <c r="CG68" s="31"/>
      <c r="CH68" s="32">
        <f t="shared" ref="CH68:CH71" si="622">(CG68/12*1*$D68*$G68*$H68*$J68*CH$9)+(CG68/12*5*$E68*$G68*$H68*$J68*CH$10)+(CG68/12*6*$F68*$G68*$H68*$J68*CH$10)</f>
        <v>0</v>
      </c>
      <c r="CI68" s="31">
        <v>0</v>
      </c>
      <c r="CJ68" s="32">
        <f t="shared" ref="CJ68:CJ71" si="623">(CI68/12*1*$D68*$G68*$H68*$K68*CJ$9)+(CI68/12*4*$E68*$G68*$H68*$K68*CJ$10)+(CI68/12*1*$E68*$G68*$H68*$K68*CJ$11)+(CI68/12*6*$F68*$G68*$H68*$K68*CJ$11)</f>
        <v>0</v>
      </c>
      <c r="CK68" s="31"/>
      <c r="CL68" s="32">
        <f t="shared" ref="CL68:CL71" si="624">(CK68/12*1*$D68*$G68*$H68*$K68*CL$9)+(CK68/12*5*$E68*$G68*$H68*$K68*CL$10)+(CK68/12*6*$F68*$G68*$H68*$K68*CL$10)</f>
        <v>0</v>
      </c>
      <c r="CM68" s="31"/>
      <c r="CN68" s="32">
        <f t="shared" ref="CN68:CN71" si="625">(CM68/12*1*$D68*$G68*$H68*$J68*CN$9)+(CM68/12*5*$E68*$G68*$H68*$J68*CN$10)+(CM68/12*6*$F68*$G68*$H68*$J68*CN$10)</f>
        <v>0</v>
      </c>
      <c r="CO68" s="31"/>
      <c r="CP68" s="32">
        <f t="shared" ref="CP68:CP71" si="626">(CO68/12*1*$D68*$G68*$H68*$J68*CP$9)+(CO68/12*5*$E68*$G68*$H68*$J68*CP$10)+(CO68/12*6*$F68*$G68*$H68*$J68*CP$10)</f>
        <v>0</v>
      </c>
      <c r="CQ68" s="31">
        <v>0</v>
      </c>
      <c r="CR68" s="32">
        <f t="shared" ref="CR68:CR71" si="627">(CQ68/12*1*$D68*$G68*$H68*$J68*CR$9)+(CQ68/12*5*$E68*$G68*$H68*$J68*CR$10)+(CQ68/12*6*$F68*$G68*$H68*$J68*CR$10)</f>
        <v>0</v>
      </c>
      <c r="CS68" s="31">
        <v>0</v>
      </c>
      <c r="CT68" s="32">
        <f>(CS68/12*1*$D68*$G68*$H68*$J68*CT$9)+(CS68/12*5*$E68*$G68*$H68*$J68*CT$10)+(CS68/12*6*$F68*$G68*$H68*$J68*CT$10)</f>
        <v>0</v>
      </c>
      <c r="CU68" s="31"/>
      <c r="CV68" s="32">
        <f>(CU68/12*1*$D68*$G68*$H68*$J68*CV$9)+(CU68/12*5*$E68*$G68*$H68*$J68*CV$10)+(CU68/12*6*$F68*$G68*$H68*$J68*CV$10)</f>
        <v>0</v>
      </c>
      <c r="CW68" s="31">
        <v>2</v>
      </c>
      <c r="CX68" s="32">
        <f t="shared" ref="CX68:CX71" si="628">(CW68/12*1*$D68*$G68*$H68*$J68*CX$9)+(CW68/12*5*$E68*$G68*$H68*$J68*CX$10)+(CW68/12*6*$F68*$G68*$H68*$J68*CX$10)</f>
        <v>44233.279999999999</v>
      </c>
      <c r="CY68" s="31"/>
      <c r="CZ68" s="32">
        <f t="shared" ref="CZ68:CZ71" si="629">(CY68/12*1*$D68*$G68*$H68*$J68*CZ$9)+(CY68/12*5*$E68*$G68*$H68*$J68*CZ$10)+(CY68/12*6*$F68*$G68*$H68*$J68*CZ$10)</f>
        <v>0</v>
      </c>
      <c r="DA68" s="31"/>
      <c r="DB68" s="32">
        <f t="shared" ref="DB68:DB71" si="630">(DA68/12*1*$D68*$G68*$H68*$J68*DB$9)+(DA68/12*4*$E68*$G68*$H68*$J68*DB$10)+(DA68/12*1*$E68*$G68*$H68*$J68*DB$11)+(DA68/12*6*$F68*$G68*$H68*$J68*DB$11)</f>
        <v>0</v>
      </c>
      <c r="DC68" s="31"/>
      <c r="DD68" s="32">
        <f t="shared" ref="DD68:DD71" si="631">(DC68/12*1*$D68*$G68*$H68*$J68*DD$9)+(DC68/12*5*$E68*$G68*$H68*$J68*DD$10)+(DC68/12*6*$F68*$G68*$H68*$J68*DD$10)</f>
        <v>0</v>
      </c>
      <c r="DE68" s="31">
        <v>0</v>
      </c>
      <c r="DF68" s="32">
        <f t="shared" ref="DF68:DF71" si="632">(DE68/12*1*$D68*$G68*$H68*$K68*DF$9)+(DE68/12*5*$E68*$G68*$H68*$K68*DF$10)+(DE68/12*6*$F68*$G68*$H68*$K68*DF$10)</f>
        <v>0</v>
      </c>
      <c r="DG68" s="31">
        <v>0</v>
      </c>
      <c r="DH68" s="32">
        <f t="shared" ref="DH68:DH71" si="633">(DG68/12*1*$D68*$G68*$H68*$K68*DH$9)+(DG68/12*5*$E68*$G68*$H68*$K68*DH$10)+(DG68/12*6*$F68*$G68*$H68*$K68*DH$10)</f>
        <v>0</v>
      </c>
      <c r="DI68" s="31">
        <v>0</v>
      </c>
      <c r="DJ68" s="32">
        <f t="shared" ref="DJ68:DJ71" si="634">(DI68/12*1*$D68*$G68*$H68*$J68*DJ$9)+(DI68/12*5*$E68*$G68*$H68*$J68*DJ$10)+(DI68/12*6*$F68*$G68*$H68*$J68*DJ$10)</f>
        <v>0</v>
      </c>
      <c r="DK68" s="31">
        <v>0</v>
      </c>
      <c r="DL68" s="32">
        <v>0</v>
      </c>
      <c r="DM68" s="31">
        <v>0</v>
      </c>
      <c r="DN68" s="32">
        <f>(DM68/12*1*$D68*$G68*$H68*$K68*DN$9)+(DM68/12*5*$E68*$G68*$H68*$K68*DN$10)+(DM68/12*6*$F68*$G68*$H68*$K68*DN$10)</f>
        <v>0</v>
      </c>
      <c r="DO68" s="31">
        <v>1</v>
      </c>
      <c r="DP68" s="32">
        <f>(DO68/12*1*$D68*$G68*$H68*$K68*DP$9)+(DO68/12*5*$E68*$G68*$H68*$K68*DP$10)+(DO68/12*6*$F68*$G68*$H68*$K68*DP$10)</f>
        <v>29048.784127999999</v>
      </c>
      <c r="DQ68" s="31">
        <v>0</v>
      </c>
      <c r="DR68" s="32">
        <f t="shared" ref="DR68:DR71" si="635">(DQ68/12*1*$D68*$G68*$H68*$K68*DR$9)+(DQ68/12*5*$E68*$G68*$H68*$K68*DR$10)+(DQ68/12*6*$F68*$G68*$H68*$K68*DR$10)</f>
        <v>0</v>
      </c>
      <c r="DS68" s="31">
        <v>0</v>
      </c>
      <c r="DT68" s="32">
        <f t="shared" ref="DT68:DT71" si="636">(DS68/12*1*$D68*$G68*$H68*$K68*DT$9)+(DS68/12*5*$E68*$G68*$H68*$K68*DT$10)+(DS68/12*6*$F68*$G68*$H68*$K68*DT$10)</f>
        <v>0</v>
      </c>
      <c r="DU68" s="31">
        <f>2+6</f>
        <v>8</v>
      </c>
      <c r="DV68" s="32">
        <f t="shared" ref="DV68:DV71" si="637">(DU68/12*1*$D68*$G68*$H68*$J68*DV$9)+(DU68/12*5*$E68*$G68*$H68*$J68*DV$10)+(DU68/12*6*$F68*$G68*$H68*$J68*DV$10)</f>
        <v>193265.36319999999</v>
      </c>
      <c r="DW68" s="31"/>
      <c r="DX68" s="32">
        <f t="shared" ref="DX68:DX71" si="638">(DW68/12*1*$D68*$G68*$H68*$J68*DX$9)+(DW68/12*5*$E68*$G68*$H68*$J68*DX$10)+(DW68/12*6*$F68*$G68*$H68*$J68*DX$10)</f>
        <v>0</v>
      </c>
      <c r="DY68" s="31"/>
      <c r="DZ68" s="32">
        <f t="shared" ref="DZ68:DZ71" si="639">(DY68/12*1*$D68*$G68*$H68*$K68*DZ$9)+(DY68/12*5*$E68*$G68*$H68*$K68*DZ$10)+(DY68/12*6*$F68*$G68*$H68*$K68*DZ$10)</f>
        <v>0</v>
      </c>
      <c r="EA68" s="31"/>
      <c r="EB68" s="32">
        <f t="shared" ref="EB68:EB71" si="640">(EA68/12*1*$D68*$G68*$H68*$K68*EB$9)+(EA68/12*5*$E68*$G68*$H68*$K68*EB$10)+(EA68/12*6*$F68*$G68*$H68*$K68*EB$10)</f>
        <v>0</v>
      </c>
      <c r="EC68" s="31">
        <v>3</v>
      </c>
      <c r="ED68" s="32">
        <f t="shared" ref="ED68:ED71" si="641">(EC68/12*1*$D68*$G68*$H68*$K68*ED$9)+(EC68/12*5*$E68*$G68*$H68*$K68*ED$10)+(EC68/12*6*$F68*$G68*$H68*$K68*ED$10)</f>
        <v>118068.78719999999</v>
      </c>
      <c r="EE68" s="31">
        <v>0</v>
      </c>
      <c r="EF68" s="32">
        <f t="shared" ref="EF68:EF71" si="642">(EE68/12*1*$D68*$G68*$H68*$L68*EF$9)+(EE68/12*5*$E68*$G68*$H68*$L68*EF$10)+(EE68/12*6*$F68*$G68*$H68*$L68*EF$10)</f>
        <v>0</v>
      </c>
      <c r="EG68" s="31">
        <v>0</v>
      </c>
      <c r="EH68" s="32">
        <f t="shared" ref="EH68:EH71" si="643">(EG68/12*1*$D68*$G68*$H68*$M68*EH$9)+(EG68/12*5*$E68*$G68*$H68*$N68*EH$10)+(EG68/12*6*$F68*$G68*$H68*$N68*EH$10)</f>
        <v>0</v>
      </c>
      <c r="EI68" s="36">
        <f t="shared" ref="EI68:EJ71" si="644">SUM(S68,Y68,U68,O68,Q68,BW68,CS68,DI68,DW68,BY68,DU68,BI68,AY68,AQ68,AS68,AU68,BK68,CQ68,W68,EC68,DG68,CA68,EA68,CI68,DK68,DM68,DQ68,DO68,AE68,AG68,AI68,AK68,AA68,AM68,AO68,CK68,EE68,EG68,AW68,DY68,BO68,BA68,BC68,CU68,CW68,CY68,DA68,DC68,BQ68,BE68,BS68,BG68,BU68,CM68,CG68,CO68,AC68,CC68,DE68,,BM68,DS68,CE68)</f>
        <v>23</v>
      </c>
      <c r="EJ68" s="36">
        <f t="shared" si="644"/>
        <v>625864.52364800009</v>
      </c>
      <c r="EL68" s="45"/>
    </row>
    <row r="69" spans="1:142" ht="30" x14ac:dyDescent="0.25">
      <c r="B69" s="19">
        <v>41</v>
      </c>
      <c r="C69" s="40" t="s">
        <v>215</v>
      </c>
      <c r="D69" s="26">
        <f t="shared" si="67"/>
        <v>10127</v>
      </c>
      <c r="E69" s="26">
        <v>10127</v>
      </c>
      <c r="F69" s="26">
        <v>9620</v>
      </c>
      <c r="G69" s="27">
        <v>3.25</v>
      </c>
      <c r="H69" s="28">
        <v>1</v>
      </c>
      <c r="I69" s="29"/>
      <c r="J69" s="26">
        <v>1.4</v>
      </c>
      <c r="K69" s="26">
        <v>1.68</v>
      </c>
      <c r="L69" s="26">
        <v>2.23</v>
      </c>
      <c r="M69" s="26">
        <v>2.39</v>
      </c>
      <c r="N69" s="30">
        <v>2.57</v>
      </c>
      <c r="O69" s="31"/>
      <c r="P69" s="32">
        <f t="shared" si="587"/>
        <v>0</v>
      </c>
      <c r="Q69" s="31"/>
      <c r="R69" s="32">
        <f t="shared" si="588"/>
        <v>0</v>
      </c>
      <c r="S69" s="33"/>
      <c r="T69" s="32">
        <f t="shared" si="589"/>
        <v>0</v>
      </c>
      <c r="U69" s="31"/>
      <c r="V69" s="32">
        <f t="shared" si="590"/>
        <v>0</v>
      </c>
      <c r="W69" s="31"/>
      <c r="X69" s="32">
        <f t="shared" si="591"/>
        <v>0</v>
      </c>
      <c r="Y69" s="31"/>
      <c r="Z69" s="32">
        <f t="shared" si="592"/>
        <v>0</v>
      </c>
      <c r="AA69" s="31"/>
      <c r="AB69" s="32">
        <f t="shared" si="593"/>
        <v>0</v>
      </c>
      <c r="AC69" s="31"/>
      <c r="AD69" s="32">
        <f t="shared" si="594"/>
        <v>0</v>
      </c>
      <c r="AE69" s="31"/>
      <c r="AF69" s="32">
        <f t="shared" si="595"/>
        <v>0</v>
      </c>
      <c r="AG69" s="31"/>
      <c r="AH69" s="32">
        <f t="shared" si="596"/>
        <v>0</v>
      </c>
      <c r="AI69" s="31"/>
      <c r="AJ69" s="32">
        <f t="shared" si="597"/>
        <v>0</v>
      </c>
      <c r="AK69" s="31"/>
      <c r="AL69" s="32">
        <f t="shared" si="598"/>
        <v>0</v>
      </c>
      <c r="AM69" s="34"/>
      <c r="AN69" s="32">
        <f t="shared" si="599"/>
        <v>0</v>
      </c>
      <c r="AO69" s="31"/>
      <c r="AP69" s="32">
        <f t="shared" si="600"/>
        <v>0</v>
      </c>
      <c r="AQ69" s="31"/>
      <c r="AR69" s="32">
        <f t="shared" si="601"/>
        <v>0</v>
      </c>
      <c r="AS69" s="31"/>
      <c r="AT69" s="32">
        <f t="shared" si="602"/>
        <v>0</v>
      </c>
      <c r="AU69" s="31"/>
      <c r="AV69" s="32">
        <f t="shared" si="603"/>
        <v>0</v>
      </c>
      <c r="AW69" s="31"/>
      <c r="AX69" s="32">
        <f t="shared" si="604"/>
        <v>0</v>
      </c>
      <c r="AY69" s="31"/>
      <c r="AZ69" s="32">
        <f t="shared" si="605"/>
        <v>0</v>
      </c>
      <c r="BA69" s="31"/>
      <c r="BB69" s="32">
        <f t="shared" si="606"/>
        <v>0</v>
      </c>
      <c r="BC69" s="31"/>
      <c r="BD69" s="32">
        <f t="shared" si="607"/>
        <v>0</v>
      </c>
      <c r="BE69" s="31"/>
      <c r="BF69" s="32">
        <f t="shared" si="608"/>
        <v>0</v>
      </c>
      <c r="BG69" s="31"/>
      <c r="BH69" s="32">
        <f t="shared" si="609"/>
        <v>0</v>
      </c>
      <c r="BI69" s="31"/>
      <c r="BJ69" s="32">
        <f t="shared" si="610"/>
        <v>0</v>
      </c>
      <c r="BK69" s="31"/>
      <c r="BL69" s="32">
        <f t="shared" si="611"/>
        <v>0</v>
      </c>
      <c r="BM69" s="31"/>
      <c r="BN69" s="32">
        <f t="shared" si="612"/>
        <v>0</v>
      </c>
      <c r="BO69" s="31"/>
      <c r="BP69" s="32">
        <f t="shared" si="613"/>
        <v>0</v>
      </c>
      <c r="BQ69" s="31"/>
      <c r="BR69" s="32">
        <f t="shared" si="614"/>
        <v>0</v>
      </c>
      <c r="BS69" s="31"/>
      <c r="BT69" s="32">
        <f t="shared" si="615"/>
        <v>0</v>
      </c>
      <c r="BU69" s="31"/>
      <c r="BV69" s="32">
        <f t="shared" si="616"/>
        <v>0</v>
      </c>
      <c r="BW69" s="31"/>
      <c r="BX69" s="32">
        <f t="shared" si="617"/>
        <v>0</v>
      </c>
      <c r="BY69" s="31"/>
      <c r="BZ69" s="32">
        <f t="shared" si="618"/>
        <v>0</v>
      </c>
      <c r="CA69" s="31"/>
      <c r="CB69" s="32">
        <f t="shared" si="619"/>
        <v>0</v>
      </c>
      <c r="CC69" s="31"/>
      <c r="CD69" s="32">
        <f t="shared" si="620"/>
        <v>0</v>
      </c>
      <c r="CE69" s="31"/>
      <c r="CF69" s="32">
        <f t="shared" si="621"/>
        <v>0</v>
      </c>
      <c r="CG69" s="31"/>
      <c r="CH69" s="32">
        <f t="shared" si="622"/>
        <v>0</v>
      </c>
      <c r="CI69" s="31"/>
      <c r="CJ69" s="32">
        <f t="shared" si="623"/>
        <v>0</v>
      </c>
      <c r="CK69" s="31"/>
      <c r="CL69" s="32">
        <f t="shared" si="624"/>
        <v>0</v>
      </c>
      <c r="CM69" s="31"/>
      <c r="CN69" s="32">
        <f t="shared" si="625"/>
        <v>0</v>
      </c>
      <c r="CO69" s="31"/>
      <c r="CP69" s="32">
        <f t="shared" si="626"/>
        <v>0</v>
      </c>
      <c r="CQ69" s="31"/>
      <c r="CR69" s="32">
        <f t="shared" si="627"/>
        <v>0</v>
      </c>
      <c r="CS69" s="31"/>
      <c r="CT69" s="32">
        <f>(CS69/12*1*$D69*$G69*$H69*$J69*CT$9)+(CS69/12*5*$E69*$G69*$H69*$J69*CT$10)+(CS69/12*6*$F69*$G69*$H69*$J69*CT$10)</f>
        <v>0</v>
      </c>
      <c r="CU69" s="31"/>
      <c r="CV69" s="32">
        <f>(CU69/12*1*$D69*$G69*$H69*$J69*CV$9)+(CU69/12*5*$E69*$G69*$H69*$J69*CV$10)+(CU69/12*6*$F69*$G69*$H69*$J69*CV$10)</f>
        <v>0</v>
      </c>
      <c r="CW69" s="31"/>
      <c r="CX69" s="32">
        <f t="shared" si="628"/>
        <v>0</v>
      </c>
      <c r="CY69" s="31"/>
      <c r="CZ69" s="32">
        <f t="shared" si="629"/>
        <v>0</v>
      </c>
      <c r="DA69" s="31"/>
      <c r="DB69" s="32">
        <f t="shared" si="630"/>
        <v>0</v>
      </c>
      <c r="DC69" s="31"/>
      <c r="DD69" s="32">
        <f t="shared" si="631"/>
        <v>0</v>
      </c>
      <c r="DE69" s="31"/>
      <c r="DF69" s="32">
        <f t="shared" si="632"/>
        <v>0</v>
      </c>
      <c r="DG69" s="31"/>
      <c r="DH69" s="32">
        <f t="shared" si="633"/>
        <v>0</v>
      </c>
      <c r="DI69" s="31"/>
      <c r="DJ69" s="32">
        <f t="shared" si="634"/>
        <v>0</v>
      </c>
      <c r="DK69" s="31"/>
      <c r="DL69" s="32">
        <v>0</v>
      </c>
      <c r="DM69" s="31"/>
      <c r="DN69" s="32">
        <f>(DM69/12*1*$D69*$G69*$H69*$K69*DN$9)+(DM69/12*5*$E69*$G69*$H69*$K69*DN$10)+(DM69/12*6*$F69*$G69*$H69*$K69*DN$10)</f>
        <v>0</v>
      </c>
      <c r="DO69" s="31"/>
      <c r="DP69" s="32">
        <f>(DO69/12*1*$D69*$G69*$H69*$K69*DP$9)+(DO69/12*5*$E69*$G69*$H69*$K69*DP$10)+(DO69/12*6*$F69*$G69*$H69*$K69*DP$10)</f>
        <v>0</v>
      </c>
      <c r="DQ69" s="31"/>
      <c r="DR69" s="32">
        <f t="shared" si="635"/>
        <v>0</v>
      </c>
      <c r="DS69" s="31"/>
      <c r="DT69" s="32">
        <f t="shared" si="636"/>
        <v>0</v>
      </c>
      <c r="DU69" s="31"/>
      <c r="DV69" s="32">
        <f t="shared" si="637"/>
        <v>0</v>
      </c>
      <c r="DW69" s="31"/>
      <c r="DX69" s="32">
        <f t="shared" si="638"/>
        <v>0</v>
      </c>
      <c r="DY69" s="31"/>
      <c r="DZ69" s="32">
        <f t="shared" si="639"/>
        <v>0</v>
      </c>
      <c r="EA69" s="31"/>
      <c r="EB69" s="32">
        <f t="shared" si="640"/>
        <v>0</v>
      </c>
      <c r="EC69" s="31"/>
      <c r="ED69" s="32">
        <f t="shared" si="641"/>
        <v>0</v>
      </c>
      <c r="EE69" s="31"/>
      <c r="EF69" s="32">
        <f t="shared" si="642"/>
        <v>0</v>
      </c>
      <c r="EG69" s="31"/>
      <c r="EH69" s="32">
        <f t="shared" si="643"/>
        <v>0</v>
      </c>
      <c r="EI69" s="36">
        <f t="shared" si="644"/>
        <v>0</v>
      </c>
      <c r="EJ69" s="36">
        <f t="shared" si="644"/>
        <v>0</v>
      </c>
      <c r="EL69" s="45"/>
    </row>
    <row r="70" spans="1:142" ht="30" x14ac:dyDescent="0.25">
      <c r="B70" s="19">
        <v>42</v>
      </c>
      <c r="C70" s="25" t="s">
        <v>216</v>
      </c>
      <c r="D70" s="26">
        <f t="shared" si="67"/>
        <v>10127</v>
      </c>
      <c r="E70" s="26">
        <v>10127</v>
      </c>
      <c r="F70" s="26">
        <v>9620</v>
      </c>
      <c r="G70" s="27">
        <v>3.18</v>
      </c>
      <c r="H70" s="28">
        <v>1</v>
      </c>
      <c r="I70" s="29"/>
      <c r="J70" s="26">
        <v>1.4</v>
      </c>
      <c r="K70" s="26">
        <v>1.68</v>
      </c>
      <c r="L70" s="26">
        <v>2.23</v>
      </c>
      <c r="M70" s="26">
        <v>2.39</v>
      </c>
      <c r="N70" s="30">
        <v>2.57</v>
      </c>
      <c r="O70" s="31"/>
      <c r="P70" s="32">
        <f t="shared" si="587"/>
        <v>0</v>
      </c>
      <c r="Q70" s="31"/>
      <c r="R70" s="32">
        <f t="shared" si="588"/>
        <v>0</v>
      </c>
      <c r="S70" s="33"/>
      <c r="T70" s="32">
        <f t="shared" si="589"/>
        <v>0</v>
      </c>
      <c r="U70" s="31"/>
      <c r="V70" s="32">
        <f t="shared" si="590"/>
        <v>0</v>
      </c>
      <c r="W70" s="31"/>
      <c r="X70" s="32">
        <f t="shared" si="591"/>
        <v>0</v>
      </c>
      <c r="Y70" s="31"/>
      <c r="Z70" s="32">
        <f t="shared" si="592"/>
        <v>0</v>
      </c>
      <c r="AA70" s="31"/>
      <c r="AB70" s="32">
        <f t="shared" si="593"/>
        <v>0</v>
      </c>
      <c r="AC70" s="31"/>
      <c r="AD70" s="32">
        <f t="shared" si="594"/>
        <v>0</v>
      </c>
      <c r="AE70" s="31"/>
      <c r="AF70" s="32">
        <f t="shared" si="595"/>
        <v>0</v>
      </c>
      <c r="AG70" s="31"/>
      <c r="AH70" s="32">
        <f t="shared" si="596"/>
        <v>0</v>
      </c>
      <c r="AI70" s="31"/>
      <c r="AJ70" s="32">
        <f t="shared" si="597"/>
        <v>0</v>
      </c>
      <c r="AK70" s="31"/>
      <c r="AL70" s="32">
        <f t="shared" si="598"/>
        <v>0</v>
      </c>
      <c r="AM70" s="34"/>
      <c r="AN70" s="32">
        <f t="shared" si="599"/>
        <v>0</v>
      </c>
      <c r="AO70" s="31"/>
      <c r="AP70" s="32">
        <f t="shared" si="600"/>
        <v>0</v>
      </c>
      <c r="AQ70" s="31"/>
      <c r="AR70" s="32">
        <f t="shared" si="601"/>
        <v>0</v>
      </c>
      <c r="AS70" s="31"/>
      <c r="AT70" s="32">
        <f t="shared" si="602"/>
        <v>0</v>
      </c>
      <c r="AU70" s="31"/>
      <c r="AV70" s="32">
        <f t="shared" si="603"/>
        <v>0</v>
      </c>
      <c r="AW70" s="31"/>
      <c r="AX70" s="32">
        <f t="shared" si="604"/>
        <v>0</v>
      </c>
      <c r="AY70" s="31"/>
      <c r="AZ70" s="32">
        <f t="shared" si="605"/>
        <v>0</v>
      </c>
      <c r="BA70" s="31"/>
      <c r="BB70" s="32">
        <f t="shared" si="606"/>
        <v>0</v>
      </c>
      <c r="BC70" s="31"/>
      <c r="BD70" s="32">
        <f t="shared" si="607"/>
        <v>0</v>
      </c>
      <c r="BE70" s="31"/>
      <c r="BF70" s="32">
        <f t="shared" si="608"/>
        <v>0</v>
      </c>
      <c r="BG70" s="31"/>
      <c r="BH70" s="32">
        <f t="shared" si="609"/>
        <v>0</v>
      </c>
      <c r="BI70" s="31"/>
      <c r="BJ70" s="32">
        <f t="shared" si="610"/>
        <v>0</v>
      </c>
      <c r="BK70" s="31"/>
      <c r="BL70" s="32">
        <f t="shared" si="611"/>
        <v>0</v>
      </c>
      <c r="BM70" s="31"/>
      <c r="BN70" s="32">
        <f t="shared" si="612"/>
        <v>0</v>
      </c>
      <c r="BO70" s="31"/>
      <c r="BP70" s="32">
        <f t="shared" si="613"/>
        <v>0</v>
      </c>
      <c r="BQ70" s="31"/>
      <c r="BR70" s="32">
        <f t="shared" si="614"/>
        <v>0</v>
      </c>
      <c r="BS70" s="31"/>
      <c r="BT70" s="32">
        <f t="shared" si="615"/>
        <v>0</v>
      </c>
      <c r="BU70" s="31"/>
      <c r="BV70" s="32">
        <f t="shared" si="616"/>
        <v>0</v>
      </c>
      <c r="BW70" s="31"/>
      <c r="BX70" s="32">
        <f t="shared" si="617"/>
        <v>0</v>
      </c>
      <c r="BY70" s="31"/>
      <c r="BZ70" s="32">
        <f t="shared" si="618"/>
        <v>0</v>
      </c>
      <c r="CA70" s="31"/>
      <c r="CB70" s="32">
        <f t="shared" si="619"/>
        <v>0</v>
      </c>
      <c r="CC70" s="31"/>
      <c r="CD70" s="32">
        <f t="shared" si="620"/>
        <v>0</v>
      </c>
      <c r="CE70" s="31"/>
      <c r="CF70" s="32">
        <f t="shared" si="621"/>
        <v>0</v>
      </c>
      <c r="CG70" s="31"/>
      <c r="CH70" s="32">
        <f t="shared" si="622"/>
        <v>0</v>
      </c>
      <c r="CI70" s="31"/>
      <c r="CJ70" s="32">
        <f t="shared" si="623"/>
        <v>0</v>
      </c>
      <c r="CK70" s="31"/>
      <c r="CL70" s="32">
        <f t="shared" si="624"/>
        <v>0</v>
      </c>
      <c r="CM70" s="31"/>
      <c r="CN70" s="32">
        <f t="shared" si="625"/>
        <v>0</v>
      </c>
      <c r="CO70" s="31"/>
      <c r="CP70" s="32">
        <f t="shared" si="626"/>
        <v>0</v>
      </c>
      <c r="CQ70" s="31"/>
      <c r="CR70" s="32">
        <f t="shared" si="627"/>
        <v>0</v>
      </c>
      <c r="CS70" s="31"/>
      <c r="CT70" s="32">
        <f>(CS70/12*1*$D70*$G70*$H70*$J70*CT$9)+(CS70/12*5*$E70*$G70*$H70*$J70*CT$10)+(CS70/12*6*$F70*$G70*$H70*$J70*CT$10)</f>
        <v>0</v>
      </c>
      <c r="CU70" s="31"/>
      <c r="CV70" s="32">
        <f>(CU70/12*1*$D70*$G70*$H70*$J70*CV$9)+(CU70/12*5*$E70*$G70*$H70*$J70*CV$10)+(CU70/12*6*$F70*$G70*$H70*$J70*CV$10)</f>
        <v>0</v>
      </c>
      <c r="CW70" s="31"/>
      <c r="CX70" s="32">
        <f t="shared" si="628"/>
        <v>0</v>
      </c>
      <c r="CY70" s="31"/>
      <c r="CZ70" s="32">
        <f t="shared" si="629"/>
        <v>0</v>
      </c>
      <c r="DA70" s="31"/>
      <c r="DB70" s="32">
        <f t="shared" si="630"/>
        <v>0</v>
      </c>
      <c r="DC70" s="31"/>
      <c r="DD70" s="32">
        <f t="shared" si="631"/>
        <v>0</v>
      </c>
      <c r="DE70" s="31"/>
      <c r="DF70" s="32">
        <f t="shared" si="632"/>
        <v>0</v>
      </c>
      <c r="DG70" s="31"/>
      <c r="DH70" s="32">
        <f t="shared" si="633"/>
        <v>0</v>
      </c>
      <c r="DI70" s="31"/>
      <c r="DJ70" s="32">
        <f t="shared" si="634"/>
        <v>0</v>
      </c>
      <c r="DK70" s="31"/>
      <c r="DL70" s="32">
        <v>0</v>
      </c>
      <c r="DM70" s="31"/>
      <c r="DN70" s="32">
        <f>(DM70/12*1*$D70*$G70*$H70*$K70*DN$9)+(DM70/12*5*$E70*$G70*$H70*$K70*DN$10)+(DM70/12*6*$F70*$G70*$H70*$K70*DN$10)</f>
        <v>0</v>
      </c>
      <c r="DO70" s="31"/>
      <c r="DP70" s="32">
        <f>(DO70/12*1*$D70*$G70*$H70*$K70*DP$9)+(DO70/12*5*$E70*$G70*$H70*$K70*DP$10)+(DO70/12*6*$F70*$G70*$H70*$K70*DP$10)</f>
        <v>0</v>
      </c>
      <c r="DQ70" s="31"/>
      <c r="DR70" s="32">
        <f t="shared" si="635"/>
        <v>0</v>
      </c>
      <c r="DS70" s="31"/>
      <c r="DT70" s="32">
        <f t="shared" si="636"/>
        <v>0</v>
      </c>
      <c r="DU70" s="31"/>
      <c r="DV70" s="32">
        <f t="shared" si="637"/>
        <v>0</v>
      </c>
      <c r="DW70" s="31"/>
      <c r="DX70" s="32">
        <f t="shared" si="638"/>
        <v>0</v>
      </c>
      <c r="DY70" s="31"/>
      <c r="DZ70" s="32">
        <f t="shared" si="639"/>
        <v>0</v>
      </c>
      <c r="EA70" s="31"/>
      <c r="EB70" s="32">
        <f t="shared" si="640"/>
        <v>0</v>
      </c>
      <c r="EC70" s="31"/>
      <c r="ED70" s="32">
        <f t="shared" si="641"/>
        <v>0</v>
      </c>
      <c r="EE70" s="31"/>
      <c r="EF70" s="32">
        <f t="shared" si="642"/>
        <v>0</v>
      </c>
      <c r="EG70" s="31"/>
      <c r="EH70" s="32">
        <f t="shared" si="643"/>
        <v>0</v>
      </c>
      <c r="EI70" s="36">
        <f t="shared" si="644"/>
        <v>0</v>
      </c>
      <c r="EJ70" s="36">
        <f t="shared" si="644"/>
        <v>0</v>
      </c>
      <c r="EL70" s="45"/>
    </row>
    <row r="71" spans="1:142" x14ac:dyDescent="0.25">
      <c r="B71" s="19">
        <v>43</v>
      </c>
      <c r="C71" s="25" t="s">
        <v>217</v>
      </c>
      <c r="D71" s="26">
        <f t="shared" si="67"/>
        <v>10127</v>
      </c>
      <c r="E71" s="26">
        <v>10127</v>
      </c>
      <c r="F71" s="26">
        <v>9620</v>
      </c>
      <c r="G71" s="27">
        <v>0.8</v>
      </c>
      <c r="H71" s="28">
        <v>1</v>
      </c>
      <c r="I71" s="29"/>
      <c r="J71" s="26">
        <v>1.4</v>
      </c>
      <c r="K71" s="26">
        <v>1.68</v>
      </c>
      <c r="L71" s="26">
        <v>2.23</v>
      </c>
      <c r="M71" s="26">
        <v>2.39</v>
      </c>
      <c r="N71" s="30">
        <v>2.57</v>
      </c>
      <c r="O71" s="31"/>
      <c r="P71" s="32">
        <f t="shared" si="587"/>
        <v>0</v>
      </c>
      <c r="Q71" s="31"/>
      <c r="R71" s="32">
        <f t="shared" si="588"/>
        <v>0</v>
      </c>
      <c r="S71" s="33"/>
      <c r="T71" s="32">
        <f t="shared" si="589"/>
        <v>0</v>
      </c>
      <c r="U71" s="31"/>
      <c r="V71" s="32">
        <f t="shared" si="590"/>
        <v>0</v>
      </c>
      <c r="W71" s="31"/>
      <c r="X71" s="32">
        <f t="shared" si="591"/>
        <v>0</v>
      </c>
      <c r="Y71" s="31"/>
      <c r="Z71" s="32">
        <f t="shared" si="592"/>
        <v>0</v>
      </c>
      <c r="AA71" s="31">
        <v>2</v>
      </c>
      <c r="AB71" s="32">
        <f t="shared" si="593"/>
        <v>26805.367679999996</v>
      </c>
      <c r="AC71" s="31"/>
      <c r="AD71" s="32">
        <f t="shared" si="594"/>
        <v>0</v>
      </c>
      <c r="AE71" s="31"/>
      <c r="AF71" s="32">
        <f t="shared" si="595"/>
        <v>0</v>
      </c>
      <c r="AG71" s="31">
        <v>1</v>
      </c>
      <c r="AH71" s="32">
        <f t="shared" si="596"/>
        <v>13402.683839999998</v>
      </c>
      <c r="AI71" s="31"/>
      <c r="AJ71" s="32">
        <f t="shared" si="597"/>
        <v>0</v>
      </c>
      <c r="AK71" s="31"/>
      <c r="AL71" s="32">
        <f t="shared" si="598"/>
        <v>0</v>
      </c>
      <c r="AM71" s="34"/>
      <c r="AN71" s="32">
        <f t="shared" si="599"/>
        <v>0</v>
      </c>
      <c r="AO71" s="31">
        <v>3</v>
      </c>
      <c r="AP71" s="32">
        <f t="shared" si="600"/>
        <v>40208.051520000001</v>
      </c>
      <c r="AQ71" s="31"/>
      <c r="AR71" s="32">
        <f t="shared" si="601"/>
        <v>0</v>
      </c>
      <c r="AS71" s="31"/>
      <c r="AT71" s="32">
        <f t="shared" si="602"/>
        <v>0</v>
      </c>
      <c r="AU71" s="31"/>
      <c r="AV71" s="32">
        <f t="shared" si="603"/>
        <v>0</v>
      </c>
      <c r="AW71" s="31"/>
      <c r="AX71" s="32">
        <f t="shared" si="604"/>
        <v>0</v>
      </c>
      <c r="AY71" s="31"/>
      <c r="AZ71" s="32">
        <f t="shared" si="605"/>
        <v>0</v>
      </c>
      <c r="BA71" s="31"/>
      <c r="BB71" s="32">
        <f t="shared" si="606"/>
        <v>0</v>
      </c>
      <c r="BC71" s="31">
        <v>5</v>
      </c>
      <c r="BD71" s="32">
        <f t="shared" si="607"/>
        <v>45178.466666666674</v>
      </c>
      <c r="BE71" s="31"/>
      <c r="BF71" s="32">
        <f t="shared" si="608"/>
        <v>0</v>
      </c>
      <c r="BG71" s="31"/>
      <c r="BH71" s="32">
        <f t="shared" si="609"/>
        <v>0</v>
      </c>
      <c r="BI71" s="31">
        <v>1</v>
      </c>
      <c r="BJ71" s="32">
        <f t="shared" si="610"/>
        <v>10047.006666666664</v>
      </c>
      <c r="BK71" s="31"/>
      <c r="BL71" s="32">
        <f t="shared" si="611"/>
        <v>0</v>
      </c>
      <c r="BM71" s="31"/>
      <c r="BN71" s="32">
        <f t="shared" si="612"/>
        <v>0</v>
      </c>
      <c r="BO71" s="31">
        <v>2</v>
      </c>
      <c r="BP71" s="32">
        <f t="shared" si="613"/>
        <v>18827.536</v>
      </c>
      <c r="BQ71" s="31">
        <v>3</v>
      </c>
      <c r="BR71" s="32">
        <f t="shared" si="614"/>
        <v>30141.019999999997</v>
      </c>
      <c r="BS71" s="31">
        <v>2</v>
      </c>
      <c r="BT71" s="32">
        <f t="shared" si="615"/>
        <v>18827.536</v>
      </c>
      <c r="BU71" s="31"/>
      <c r="BV71" s="32">
        <f t="shared" si="616"/>
        <v>0</v>
      </c>
      <c r="BW71" s="31">
        <v>12</v>
      </c>
      <c r="BX71" s="32">
        <f t="shared" si="617"/>
        <v>120564.07999999999</v>
      </c>
      <c r="BY71" s="31">
        <v>6</v>
      </c>
      <c r="BZ71" s="32">
        <f t="shared" si="618"/>
        <v>60282.039999999994</v>
      </c>
      <c r="CA71" s="31">
        <v>1</v>
      </c>
      <c r="CB71" s="32">
        <f t="shared" si="619"/>
        <v>13576.180800000002</v>
      </c>
      <c r="CC71" s="31"/>
      <c r="CD71" s="32">
        <f t="shared" si="620"/>
        <v>0</v>
      </c>
      <c r="CE71" s="31"/>
      <c r="CF71" s="32">
        <f t="shared" si="621"/>
        <v>0</v>
      </c>
      <c r="CG71" s="31"/>
      <c r="CH71" s="32">
        <f t="shared" si="622"/>
        <v>0</v>
      </c>
      <c r="CI71" s="31">
        <v>9</v>
      </c>
      <c r="CJ71" s="32">
        <f t="shared" si="623"/>
        <v>126268.83360000001</v>
      </c>
      <c r="CK71" s="31"/>
      <c r="CL71" s="32">
        <f t="shared" si="624"/>
        <v>0</v>
      </c>
      <c r="CM71" s="31"/>
      <c r="CN71" s="32">
        <f t="shared" si="625"/>
        <v>0</v>
      </c>
      <c r="CO71" s="31"/>
      <c r="CP71" s="32">
        <f t="shared" si="626"/>
        <v>0</v>
      </c>
      <c r="CQ71" s="31"/>
      <c r="CR71" s="32">
        <f t="shared" si="627"/>
        <v>0</v>
      </c>
      <c r="CS71" s="31">
        <v>7</v>
      </c>
      <c r="CT71" s="32">
        <f>(CS71/12*1*$D71*$G71*$H71*$J71*CT$9)+(CS71/12*5*$E71*$G71*$H71*$J71*CT$10)+(CS71/12*6*$F71*$G71*$H71*$J71*CT$10)</f>
        <v>77646.42704000001</v>
      </c>
      <c r="CU71" s="31"/>
      <c r="CV71" s="32">
        <f>(CU71/12*1*$D71*$G71*$H71*$J71*CV$9)+(CU71/12*5*$E71*$G71*$H71*$J71*CV$10)+(CU71/12*6*$F71*$G71*$H71*$J71*CV$10)</f>
        <v>0</v>
      </c>
      <c r="CW71" s="31">
        <v>1</v>
      </c>
      <c r="CX71" s="32">
        <f t="shared" si="628"/>
        <v>11058.32</v>
      </c>
      <c r="CY71" s="31">
        <v>1</v>
      </c>
      <c r="CZ71" s="32">
        <f t="shared" si="629"/>
        <v>11058.32</v>
      </c>
      <c r="DA71" s="31"/>
      <c r="DB71" s="32">
        <f t="shared" si="630"/>
        <v>0</v>
      </c>
      <c r="DC71" s="31"/>
      <c r="DD71" s="32">
        <f t="shared" si="631"/>
        <v>0</v>
      </c>
      <c r="DE71" s="31"/>
      <c r="DF71" s="32">
        <f t="shared" si="632"/>
        <v>0</v>
      </c>
      <c r="DG71" s="31"/>
      <c r="DH71" s="32">
        <f t="shared" si="633"/>
        <v>0</v>
      </c>
      <c r="DI71" s="31"/>
      <c r="DJ71" s="32">
        <f t="shared" si="634"/>
        <v>0</v>
      </c>
      <c r="DK71" s="31">
        <v>9</v>
      </c>
      <c r="DL71" s="32">
        <v>133250.87000000002</v>
      </c>
      <c r="DM71" s="31">
        <v>4</v>
      </c>
      <c r="DN71" s="32">
        <f>(DM71/12*1*$D71*$G71*$H71*$K71*DN$9)+(DM71/12*5*$E71*$G71*$H71*$K71*DN$10)+(DM71/12*6*$F71*$G71*$H71*$K71*DN$10)</f>
        <v>58097.568255999999</v>
      </c>
      <c r="DO71" s="31">
        <v>2</v>
      </c>
      <c r="DP71" s="32">
        <f>(DO71/12*1*$D71*$G71*$H71*$K71*DP$9)+(DO71/12*5*$E71*$G71*$H71*$K71*DP$10)+(DO71/12*6*$F71*$G71*$H71*$K71*DP$10)</f>
        <v>29048.784127999999</v>
      </c>
      <c r="DQ71" s="31">
        <v>42</v>
      </c>
      <c r="DR71" s="32">
        <f t="shared" si="635"/>
        <v>608309.52</v>
      </c>
      <c r="DS71" s="31">
        <v>5</v>
      </c>
      <c r="DT71" s="32">
        <f t="shared" si="636"/>
        <v>72621.960319999998</v>
      </c>
      <c r="DU71" s="31">
        <f>6-5</f>
        <v>1</v>
      </c>
      <c r="DV71" s="32">
        <f t="shared" si="637"/>
        <v>12079.0852</v>
      </c>
      <c r="DW71" s="31"/>
      <c r="DX71" s="32">
        <f t="shared" si="638"/>
        <v>0</v>
      </c>
      <c r="DY71" s="31"/>
      <c r="DZ71" s="32">
        <f t="shared" si="639"/>
        <v>0</v>
      </c>
      <c r="EA71" s="31">
        <v>2</v>
      </c>
      <c r="EB71" s="32">
        <f t="shared" si="640"/>
        <v>38902.572799999994</v>
      </c>
      <c r="EC71" s="31"/>
      <c r="ED71" s="32">
        <f t="shared" si="641"/>
        <v>0</v>
      </c>
      <c r="EE71" s="31"/>
      <c r="EF71" s="32">
        <f t="shared" si="642"/>
        <v>0</v>
      </c>
      <c r="EG71" s="31"/>
      <c r="EH71" s="32">
        <f t="shared" si="643"/>
        <v>0</v>
      </c>
      <c r="EI71" s="36">
        <f t="shared" si="644"/>
        <v>121</v>
      </c>
      <c r="EJ71" s="36">
        <f t="shared" si="644"/>
        <v>1576202.2305173336</v>
      </c>
      <c r="EL71" s="45"/>
    </row>
    <row r="72" spans="1:142" s="59" customFormat="1" x14ac:dyDescent="0.25">
      <c r="A72" s="88">
        <v>19</v>
      </c>
      <c r="B72" s="68"/>
      <c r="C72" s="69" t="s">
        <v>218</v>
      </c>
      <c r="D72" s="76">
        <f t="shared" si="67"/>
        <v>10127</v>
      </c>
      <c r="E72" s="76">
        <v>10127</v>
      </c>
      <c r="F72" s="76">
        <v>9620</v>
      </c>
      <c r="G72" s="92"/>
      <c r="H72" s="90"/>
      <c r="I72" s="91"/>
      <c r="J72" s="85"/>
      <c r="K72" s="85"/>
      <c r="L72" s="85"/>
      <c r="M72" s="85"/>
      <c r="N72" s="81">
        <v>2.57</v>
      </c>
      <c r="O72" s="83">
        <f>SUM(O73:O83)</f>
        <v>346</v>
      </c>
      <c r="P72" s="83">
        <f t="shared" ref="P72:CA72" si="645">SUM(P73:P83)</f>
        <v>31518993.945530001</v>
      </c>
      <c r="Q72" s="83">
        <f t="shared" si="645"/>
        <v>0</v>
      </c>
      <c r="R72" s="83">
        <f t="shared" si="645"/>
        <v>0</v>
      </c>
      <c r="S72" s="83">
        <f t="shared" si="645"/>
        <v>0</v>
      </c>
      <c r="T72" s="83">
        <f t="shared" si="645"/>
        <v>0</v>
      </c>
      <c r="U72" s="83">
        <f t="shared" si="645"/>
        <v>2189</v>
      </c>
      <c r="V72" s="83">
        <f t="shared" si="645"/>
        <v>96231554.852766663</v>
      </c>
      <c r="W72" s="83">
        <f t="shared" si="645"/>
        <v>0</v>
      </c>
      <c r="X72" s="83">
        <f t="shared" si="645"/>
        <v>0</v>
      </c>
      <c r="Y72" s="83">
        <f t="shared" si="645"/>
        <v>0</v>
      </c>
      <c r="Z72" s="83">
        <f t="shared" si="645"/>
        <v>0</v>
      </c>
      <c r="AA72" s="83">
        <f t="shared" si="645"/>
        <v>0</v>
      </c>
      <c r="AB72" s="83">
        <f t="shared" si="645"/>
        <v>0</v>
      </c>
      <c r="AC72" s="83">
        <f t="shared" si="645"/>
        <v>0</v>
      </c>
      <c r="AD72" s="83">
        <f t="shared" si="645"/>
        <v>0</v>
      </c>
      <c r="AE72" s="83">
        <f t="shared" si="645"/>
        <v>0</v>
      </c>
      <c r="AF72" s="83">
        <f t="shared" si="645"/>
        <v>0</v>
      </c>
      <c r="AG72" s="83">
        <f t="shared" si="645"/>
        <v>0</v>
      </c>
      <c r="AH72" s="83">
        <f t="shared" si="645"/>
        <v>0</v>
      </c>
      <c r="AI72" s="83">
        <f t="shared" si="645"/>
        <v>0</v>
      </c>
      <c r="AJ72" s="83">
        <f t="shared" si="645"/>
        <v>0</v>
      </c>
      <c r="AK72" s="83">
        <f t="shared" si="645"/>
        <v>10</v>
      </c>
      <c r="AL72" s="83">
        <f t="shared" si="645"/>
        <v>83766.774000000005</v>
      </c>
      <c r="AM72" s="83">
        <f t="shared" si="645"/>
        <v>102</v>
      </c>
      <c r="AN72" s="83">
        <f t="shared" si="645"/>
        <v>2280801.7224719999</v>
      </c>
      <c r="AO72" s="83">
        <v>0</v>
      </c>
      <c r="AP72" s="83">
        <f t="shared" si="645"/>
        <v>0</v>
      </c>
      <c r="AQ72" s="83">
        <f t="shared" si="645"/>
        <v>0</v>
      </c>
      <c r="AR72" s="83">
        <f t="shared" si="645"/>
        <v>0</v>
      </c>
      <c r="AS72" s="83">
        <f t="shared" si="645"/>
        <v>0</v>
      </c>
      <c r="AT72" s="83">
        <f t="shared" si="645"/>
        <v>0</v>
      </c>
      <c r="AU72" s="83">
        <f t="shared" si="645"/>
        <v>0</v>
      </c>
      <c r="AV72" s="83">
        <f t="shared" si="645"/>
        <v>0</v>
      </c>
      <c r="AW72" s="83">
        <f t="shared" si="645"/>
        <v>0</v>
      </c>
      <c r="AX72" s="83">
        <f t="shared" si="645"/>
        <v>0</v>
      </c>
      <c r="AY72" s="83">
        <f t="shared" si="645"/>
        <v>0</v>
      </c>
      <c r="AZ72" s="83">
        <f t="shared" si="645"/>
        <v>0</v>
      </c>
      <c r="BA72" s="83">
        <f t="shared" si="645"/>
        <v>0</v>
      </c>
      <c r="BB72" s="83">
        <f t="shared" si="645"/>
        <v>0</v>
      </c>
      <c r="BC72" s="83">
        <f t="shared" si="645"/>
        <v>0</v>
      </c>
      <c r="BD72" s="83">
        <f t="shared" si="645"/>
        <v>0</v>
      </c>
      <c r="BE72" s="83">
        <f t="shared" si="645"/>
        <v>0</v>
      </c>
      <c r="BF72" s="83">
        <f t="shared" si="645"/>
        <v>0</v>
      </c>
      <c r="BG72" s="83">
        <f t="shared" si="645"/>
        <v>0</v>
      </c>
      <c r="BH72" s="83">
        <f t="shared" si="645"/>
        <v>0</v>
      </c>
      <c r="BI72" s="83">
        <f t="shared" si="645"/>
        <v>1</v>
      </c>
      <c r="BJ72" s="83">
        <f t="shared" si="645"/>
        <v>29513.082083333331</v>
      </c>
      <c r="BK72" s="83">
        <f t="shared" si="645"/>
        <v>0</v>
      </c>
      <c r="BL72" s="83">
        <f t="shared" si="645"/>
        <v>0</v>
      </c>
      <c r="BM72" s="83">
        <f t="shared" si="645"/>
        <v>0</v>
      </c>
      <c r="BN72" s="83">
        <f t="shared" si="645"/>
        <v>0</v>
      </c>
      <c r="BO72" s="83">
        <f t="shared" si="645"/>
        <v>4</v>
      </c>
      <c r="BP72" s="83">
        <f t="shared" si="645"/>
        <v>23534.42</v>
      </c>
      <c r="BQ72" s="83">
        <f t="shared" si="645"/>
        <v>1</v>
      </c>
      <c r="BR72" s="83">
        <f t="shared" si="645"/>
        <v>6279.3791666666666</v>
      </c>
      <c r="BS72" s="83">
        <f t="shared" si="645"/>
        <v>0</v>
      </c>
      <c r="BT72" s="83">
        <f t="shared" si="645"/>
        <v>0</v>
      </c>
      <c r="BU72" s="83">
        <v>0</v>
      </c>
      <c r="BV72" s="83">
        <f t="shared" si="645"/>
        <v>0</v>
      </c>
      <c r="BW72" s="83">
        <f t="shared" si="645"/>
        <v>0</v>
      </c>
      <c r="BX72" s="83">
        <f t="shared" si="645"/>
        <v>0</v>
      </c>
      <c r="BY72" s="83">
        <f t="shared" si="645"/>
        <v>0</v>
      </c>
      <c r="BZ72" s="83">
        <f t="shared" si="645"/>
        <v>0</v>
      </c>
      <c r="CA72" s="83">
        <f t="shared" si="645"/>
        <v>0</v>
      </c>
      <c r="CB72" s="83">
        <f t="shared" ref="CB72:EJ72" si="646">SUM(CB73:CB83)</f>
        <v>0</v>
      </c>
      <c r="CC72" s="83">
        <f t="shared" si="646"/>
        <v>0</v>
      </c>
      <c r="CD72" s="83">
        <f t="shared" si="646"/>
        <v>0</v>
      </c>
      <c r="CE72" s="83">
        <f t="shared" si="646"/>
        <v>0</v>
      </c>
      <c r="CF72" s="83">
        <f t="shared" si="646"/>
        <v>0</v>
      </c>
      <c r="CG72" s="83">
        <f t="shared" si="646"/>
        <v>0</v>
      </c>
      <c r="CH72" s="83">
        <f t="shared" si="646"/>
        <v>0</v>
      </c>
      <c r="CI72" s="83">
        <f t="shared" si="646"/>
        <v>0</v>
      </c>
      <c r="CJ72" s="83">
        <f t="shared" si="646"/>
        <v>0</v>
      </c>
      <c r="CK72" s="83">
        <f t="shared" si="646"/>
        <v>0</v>
      </c>
      <c r="CL72" s="83">
        <f t="shared" si="646"/>
        <v>0</v>
      </c>
      <c r="CM72" s="83">
        <f t="shared" si="646"/>
        <v>0</v>
      </c>
      <c r="CN72" s="83">
        <f t="shared" si="646"/>
        <v>0</v>
      </c>
      <c r="CO72" s="83">
        <f t="shared" si="646"/>
        <v>0</v>
      </c>
      <c r="CP72" s="83">
        <f t="shared" si="646"/>
        <v>0</v>
      </c>
      <c r="CQ72" s="83">
        <f t="shared" si="646"/>
        <v>0</v>
      </c>
      <c r="CR72" s="83">
        <f t="shared" si="646"/>
        <v>0</v>
      </c>
      <c r="CS72" s="83">
        <f t="shared" si="646"/>
        <v>0</v>
      </c>
      <c r="CT72" s="83">
        <f t="shared" si="646"/>
        <v>0</v>
      </c>
      <c r="CU72" s="83">
        <f t="shared" si="646"/>
        <v>0</v>
      </c>
      <c r="CV72" s="83">
        <f t="shared" si="646"/>
        <v>0</v>
      </c>
      <c r="CW72" s="83">
        <f t="shared" si="646"/>
        <v>0</v>
      </c>
      <c r="CX72" s="83">
        <f t="shared" si="646"/>
        <v>0</v>
      </c>
      <c r="CY72" s="83">
        <f t="shared" si="646"/>
        <v>0</v>
      </c>
      <c r="CZ72" s="83">
        <f t="shared" si="646"/>
        <v>0</v>
      </c>
      <c r="DA72" s="83">
        <f t="shared" si="646"/>
        <v>4</v>
      </c>
      <c r="DB72" s="83">
        <f t="shared" si="646"/>
        <v>24479.606666666667</v>
      </c>
      <c r="DC72" s="83">
        <f t="shared" si="646"/>
        <v>0</v>
      </c>
      <c r="DD72" s="83">
        <f t="shared" si="646"/>
        <v>0</v>
      </c>
      <c r="DE72" s="83">
        <f t="shared" si="646"/>
        <v>0</v>
      </c>
      <c r="DF72" s="83">
        <f t="shared" si="646"/>
        <v>0</v>
      </c>
      <c r="DG72" s="83">
        <f t="shared" si="646"/>
        <v>0</v>
      </c>
      <c r="DH72" s="83">
        <f t="shared" si="646"/>
        <v>0</v>
      </c>
      <c r="DI72" s="83">
        <v>0</v>
      </c>
      <c r="DJ72" s="83">
        <f t="shared" si="646"/>
        <v>0</v>
      </c>
      <c r="DK72" s="83">
        <f t="shared" si="646"/>
        <v>0</v>
      </c>
      <c r="DL72" s="83">
        <f t="shared" si="646"/>
        <v>0</v>
      </c>
      <c r="DM72" s="83">
        <f t="shared" si="646"/>
        <v>0</v>
      </c>
      <c r="DN72" s="83">
        <f t="shared" si="646"/>
        <v>0</v>
      </c>
      <c r="DO72" s="83">
        <f t="shared" si="646"/>
        <v>0</v>
      </c>
      <c r="DP72" s="83">
        <f t="shared" si="646"/>
        <v>0</v>
      </c>
      <c r="DQ72" s="83">
        <f t="shared" si="646"/>
        <v>0</v>
      </c>
      <c r="DR72" s="83">
        <f t="shared" si="646"/>
        <v>0</v>
      </c>
      <c r="DS72" s="83">
        <f t="shared" si="646"/>
        <v>0</v>
      </c>
      <c r="DT72" s="83">
        <f t="shared" si="646"/>
        <v>0</v>
      </c>
      <c r="DU72" s="83">
        <f t="shared" si="646"/>
        <v>0</v>
      </c>
      <c r="DV72" s="83">
        <f t="shared" si="646"/>
        <v>0</v>
      </c>
      <c r="DW72" s="83">
        <f t="shared" si="646"/>
        <v>0</v>
      </c>
      <c r="DX72" s="83">
        <f t="shared" si="646"/>
        <v>0</v>
      </c>
      <c r="DY72" s="83">
        <f t="shared" si="646"/>
        <v>0</v>
      </c>
      <c r="DZ72" s="83">
        <f t="shared" si="646"/>
        <v>0</v>
      </c>
      <c r="EA72" s="83">
        <v>0</v>
      </c>
      <c r="EB72" s="83">
        <f t="shared" ref="EB72" si="647">SUM(EB73:EB83)</f>
        <v>0</v>
      </c>
      <c r="EC72" s="83">
        <v>0</v>
      </c>
      <c r="ED72" s="83">
        <f t="shared" ref="ED72" si="648">SUM(ED73:ED83)</f>
        <v>0</v>
      </c>
      <c r="EE72" s="83">
        <f t="shared" si="646"/>
        <v>0</v>
      </c>
      <c r="EF72" s="83">
        <f t="shared" si="646"/>
        <v>0</v>
      </c>
      <c r="EG72" s="83">
        <f t="shared" si="646"/>
        <v>0</v>
      </c>
      <c r="EH72" s="83">
        <f t="shared" si="646"/>
        <v>0</v>
      </c>
      <c r="EI72" s="83">
        <f t="shared" si="646"/>
        <v>2657</v>
      </c>
      <c r="EJ72" s="83">
        <f t="shared" si="646"/>
        <v>130198923.78268532</v>
      </c>
      <c r="EL72" s="45"/>
    </row>
    <row r="73" spans="1:142" x14ac:dyDescent="0.25">
      <c r="B73" s="19">
        <v>44</v>
      </c>
      <c r="C73" s="25" t="s">
        <v>219</v>
      </c>
      <c r="D73" s="26">
        <f t="shared" si="67"/>
        <v>10127</v>
      </c>
      <c r="E73" s="26">
        <v>10127</v>
      </c>
      <c r="F73" s="26">
        <v>9620</v>
      </c>
      <c r="G73" s="27">
        <v>3.64</v>
      </c>
      <c r="H73" s="38">
        <v>1</v>
      </c>
      <c r="I73" s="39"/>
      <c r="J73" s="26">
        <v>1.4</v>
      </c>
      <c r="K73" s="26">
        <v>1.68</v>
      </c>
      <c r="L73" s="26">
        <v>2.23</v>
      </c>
      <c r="M73" s="26">
        <v>2.39</v>
      </c>
      <c r="N73" s="30">
        <v>2.57</v>
      </c>
      <c r="O73" s="31">
        <v>0</v>
      </c>
      <c r="P73" s="32">
        <f t="shared" ref="P73:P83" si="649">(O73/12*1*$D73*$G73*$H73*$J73*P$9)+(O73/12*5*$E73*$G73*$H73*$J73*P$10)+(O73/12*6*$F73*$G73*$H73*$J73*P$10)</f>
        <v>0</v>
      </c>
      <c r="Q73" s="31"/>
      <c r="R73" s="32">
        <f t="shared" ref="R73:R83" si="650">(Q73/12*1*$D73*$G73*$H73*$J73*R$9)+(Q73/12*5*$E73*$G73*$H73*$J73*R$10)+(Q73/12*6*$F73*$G73*$H73*$J73*R$10)</f>
        <v>0</v>
      </c>
      <c r="S73" s="33"/>
      <c r="T73" s="32">
        <f t="shared" ref="T73:T83" si="651">(S73/12*1*$D73*$G73*$H73*$J73*T$9)+(S73/12*5*$E73*$G73*$H73*$J73*T$10)+(S73/12*6*$F73*$G73*$H73*$J73*T$10)</f>
        <v>0</v>
      </c>
      <c r="U73" s="31"/>
      <c r="V73" s="32">
        <f t="shared" ref="V73:V83" si="652">(U73/12*1*$D73*$G73*$H73*$J73*V$9)+(U73/12*5*$E73*$G73*$H73*$J73*V$10)+(U73/12*6*$F73*$G73*$H73*$J73*V$10)</f>
        <v>0</v>
      </c>
      <c r="W73" s="31">
        <v>0</v>
      </c>
      <c r="X73" s="32">
        <f t="shared" ref="X73:X83" si="653">(W73/12*1*$D73*$G73*$H73*$J73*X$9)+(W73/12*5*$E73*$G73*$H73*$J73*X$10)+(W73/12*6*$F73*$G73*$H73*$J73*X$10)</f>
        <v>0</v>
      </c>
      <c r="Y73" s="31">
        <v>0</v>
      </c>
      <c r="Z73" s="32">
        <f t="shared" ref="Z73:Z83" si="654">(Y73/12*1*$D73*$G73*$H73*$J73*Z$9)+(Y73/12*5*$E73*$G73*$H73*$J73*Z$10)+(Y73/12*6*$F73*$G73*$H73*$J73*Z$10)</f>
        <v>0</v>
      </c>
      <c r="AA73" s="31">
        <v>0</v>
      </c>
      <c r="AB73" s="32">
        <f t="shared" ref="AB73:AB83" si="655">(AA73/12*1*$D73*$G73*$H73*$K73*AB$9)+(AA73/12*5*$E73*$G73*$H73*$K73*AB$10)+(AA73/12*6*$F73*$G73*$H73*$K73*AB$10)</f>
        <v>0</v>
      </c>
      <c r="AC73" s="31"/>
      <c r="AD73" s="32">
        <f t="shared" ref="AD73:AD83" si="656">(AC73/12*1*$D73*$G73*$H73*$J73*AD$9)+(AC73/12*5*$E73*$G73*$H73*$J73*AD$10)+(AC73/12*6*$F73*$G73*$H73*$J73*AD$10)</f>
        <v>0</v>
      </c>
      <c r="AE73" s="31">
        <v>0</v>
      </c>
      <c r="AF73" s="32">
        <f t="shared" ref="AF73:AF83" si="657">(AE73/12*1*$D73*$G73*$H73*$K73*AF$9)+(AE73/12*5*$E73*$G73*$H73*$K73*AF$10)+(AE73/12*6*$F73*$G73*$H73*$K73*AF$10)</f>
        <v>0</v>
      </c>
      <c r="AG73" s="31">
        <v>0</v>
      </c>
      <c r="AH73" s="32">
        <f t="shared" ref="AH73:AH83" si="658">(AG73/12*1*$D73*$G73*$H73*$K73*AH$9)+(AG73/12*5*$E73*$G73*$H73*$K73*AH$10)+(AG73/12*6*$F73*$G73*$H73*$K73*AH$10)</f>
        <v>0</v>
      </c>
      <c r="AI73" s="31">
        <v>0</v>
      </c>
      <c r="AJ73" s="32">
        <f t="shared" ref="AJ73:AJ83" si="659">(AI73/12*1*$D73*$G73*$H73*$K73*AJ$9)+(AI73/12*5*$E73*$G73*$H73*$K73*AJ$10)+(AI73/12*6*$F73*$G73*$H73*$K73*AJ$10)</f>
        <v>0</v>
      </c>
      <c r="AK73" s="31">
        <v>0</v>
      </c>
      <c r="AL73" s="32">
        <f t="shared" ref="AL73:AL83" si="660">(AK73/12*1*$D73*$G73*$H73*$K73*AL$9)+(AK73/12*5*$E73*$G73*$H73*$K73*AL$10)+(AK73/12*6*$F73*$G73*$H73*$K73*AL$10)</f>
        <v>0</v>
      </c>
      <c r="AM73" s="34"/>
      <c r="AN73" s="32">
        <f t="shared" ref="AN73:AN83" si="661">(AM73/12*1*$D73*$G73*$H73*$K73*AN$9)+(AM73/12*5*$E73*$G73*$H73*$K73*AN$10)+(AM73/12*6*$F73*$G73*$H73*$K73*AN$10)</f>
        <v>0</v>
      </c>
      <c r="AO73" s="31">
        <v>0</v>
      </c>
      <c r="AP73" s="32">
        <f t="shared" ref="AP73:AP83" si="662">(AO73/12*1*$D73*$G73*$H73*$K73*AP$9)+(AO73/12*5*$E73*$G73*$H73*$K73*AP$10)+(AO73/12*6*$F73*$G73*$H73*$K73*AP$10)</f>
        <v>0</v>
      </c>
      <c r="AQ73" s="31">
        <v>0</v>
      </c>
      <c r="AR73" s="32">
        <f t="shared" ref="AR73:AR83" si="663">(AQ73/12*1*$D73*$G73*$H73*$J73*AR$9)+(AQ73/12*5*$E73*$G73*$H73*$J73*AR$10)+(AQ73/12*6*$F73*$G73*$H73*$J73*AR$10)</f>
        <v>0</v>
      </c>
      <c r="AS73" s="31"/>
      <c r="AT73" s="32">
        <f t="shared" ref="AT73:AT83" si="664">(AS73/12*1*$D73*$G73*$H73*$J73*AT$9)+(AS73/12*11*$E73*$G73*$H73*$J73*AT$10)</f>
        <v>0</v>
      </c>
      <c r="AU73" s="31"/>
      <c r="AV73" s="32">
        <f t="shared" ref="AV73:AV83" si="665">(AU73/12*1*$D73*$G73*$H73*$J73*AV$9)+(AU73/12*5*$E73*$G73*$H73*$J73*AV$10)+(AU73/12*6*$F73*$G73*$H73*$J73*AV$10)</f>
        <v>0</v>
      </c>
      <c r="AW73" s="31"/>
      <c r="AX73" s="32">
        <f t="shared" ref="AX73:AX83" si="666">(AW73/12*1*$D73*$G73*$H73*$K73*AX$9)+(AW73/12*5*$E73*$G73*$H73*$K73*AX$10)+(AW73/12*6*$F73*$G73*$H73*$K73*AX$10)</f>
        <v>0</v>
      </c>
      <c r="AY73" s="31">
        <v>0</v>
      </c>
      <c r="AZ73" s="32">
        <f t="shared" ref="AZ73:AZ83" si="667">(AY73/12*1*$D73*$G73*$H73*$J73*AZ$9)+(AY73/12*5*$E73*$G73*$H73*$J73*AZ$10)+(AY73/12*6*$F73*$G73*$H73*$J73*AZ$10)</f>
        <v>0</v>
      </c>
      <c r="BA73" s="31"/>
      <c r="BB73" s="32">
        <f t="shared" ref="BB73:BB83" si="668">(BA73/12*1*$D73*$G73*$H73*$J73*BB$9)+(BA73/12*5*$E73*$G73*$H73*$J73*BB$10)+(BA73/12*6*$F73*$G73*$H73*$J73*BB$10)</f>
        <v>0</v>
      </c>
      <c r="BC73" s="31"/>
      <c r="BD73" s="32">
        <f t="shared" ref="BD73:BD83" si="669">(BC73/12*1*$D73*$G73*$H73*$J73*BD$9)+(BC73/12*5*$E73*$G73*$H73*$J73*BD$10)+(BC73/12*6*$F73*$G73*$H73*$J73*BD$10)</f>
        <v>0</v>
      </c>
      <c r="BE73" s="31"/>
      <c r="BF73" s="32">
        <f t="shared" ref="BF73:BF83" si="670">(BE73/12*1*$D73*$G73*$H73*$J73*BF$9)+(BE73/12*5*$E73*$G73*$H73*$J73*BF$10)+(BE73/12*6*$F73*$G73*$H73*$J73*BF$10)</f>
        <v>0</v>
      </c>
      <c r="BG73" s="31"/>
      <c r="BH73" s="32">
        <f t="shared" ref="BH73:BH83" si="671">(BG73/12*1*$D73*$G73*$H73*$J73*BH$9)+(BG73/12*5*$E73*$G73*$H73*$J73*BH$10)+(BG73/12*6*$F73*$G73*$H73*$J73*BH$10)</f>
        <v>0</v>
      </c>
      <c r="BI73" s="31">
        <v>0</v>
      </c>
      <c r="BJ73" s="32">
        <f t="shared" ref="BJ73:BJ83" si="672">(BI73/12*1*$D73*$G73*$H73*$J73*BJ$9)+(BI73/12*5*$E73*$G73*$H73*$J73*BJ$10)+(BI73/12*6*$F73*$G73*$H73*$J73*BJ$10)</f>
        <v>0</v>
      </c>
      <c r="BK73" s="31"/>
      <c r="BL73" s="32">
        <f t="shared" ref="BL73:BL83" si="673">(BK73/12*1*$D73*$G73*$H73*$J73*BL$9)+(BK73/12*4*$E73*$G73*$H73*$J73*BL$10)+(BK73/12*1*$E73*$G73*$H73*$J73*BL$11)+(BK73/12*6*$F73*$G73*$H73*$J73*BL$11)</f>
        <v>0</v>
      </c>
      <c r="BM73" s="31"/>
      <c r="BN73" s="32">
        <f t="shared" ref="BN73:BN83" si="674">(BM73/12*1*$D73*$G73*$H73*$J73*BN$9)+(BM73/12*5*$E73*$G73*$H73*$J73*BN$10)+(BM73/12*6*$F73*$G73*$H73*$J73*BN$10)</f>
        <v>0</v>
      </c>
      <c r="BO73" s="31"/>
      <c r="BP73" s="32">
        <f t="shared" ref="BP73:BP83" si="675">(BO73/12*1*$D73*$G73*$H73*$J73*BP$9)+(BO73/12*4*$E73*$G73*$H73*$J73*BP$10)+(BO73/12*1*$E73*$G73*$H73*$J73*BP$11)+(BO73/12*6*$F73*$G73*$H73*$J73*BP$11)</f>
        <v>0</v>
      </c>
      <c r="BQ73" s="31"/>
      <c r="BR73" s="32">
        <f t="shared" ref="BR73:BR83" si="676">(BQ73/12*1*$D73*$G73*$H73*$J73*BR$9)+(BQ73/12*5*$E73*$G73*$H73*$J73*BR$10)+(BQ73/12*6*$F73*$G73*$H73*$J73*BR$10)</f>
        <v>0</v>
      </c>
      <c r="BS73" s="31"/>
      <c r="BT73" s="32">
        <f t="shared" ref="BT73:BT83" si="677">(BS73/12*1*$D73*$G73*$H73*$J73*BT$9)+(BS73/12*4*$E73*$G73*$H73*$J73*BT$10)+(BS73/12*1*$E73*$G73*$H73*$J73*BT$11)+(BS73/12*6*$F73*$G73*$H73*$J73*BT$11)</f>
        <v>0</v>
      </c>
      <c r="BU73" s="31"/>
      <c r="BV73" s="32">
        <f t="shared" ref="BV73:BV83" si="678">(BU73/12*1*$D73*$G73*$H73*$J73*BV$9)+(BU73/12*5*$E73*$G73*$H73*$J73*BV$10)+(BU73/12*6*$F73*$G73*$H73*$J73*BV$10)</f>
        <v>0</v>
      </c>
      <c r="BW73" s="31">
        <v>0</v>
      </c>
      <c r="BX73" s="32">
        <f t="shared" ref="BX73:BX83" si="679">(BW73/12*1*$D73*$G73*$H73*$J73*BX$9)+(BW73/12*5*$E73*$G73*$H73*$J73*BX$10)+(BW73/12*6*$F73*$G73*$H73*$J73*BX$10)</f>
        <v>0</v>
      </c>
      <c r="BY73" s="31">
        <v>0</v>
      </c>
      <c r="BZ73" s="32">
        <f t="shared" ref="BZ73:BZ83" si="680">(BY73/12*1*$D73*$G73*$H73*$J73*BZ$9)+(BY73/12*5*$E73*$G73*$H73*$J73*BZ$10)+(BY73/12*6*$F73*$G73*$H73*$J73*BZ$10)</f>
        <v>0</v>
      </c>
      <c r="CA73" s="31">
        <v>0</v>
      </c>
      <c r="CB73" s="32">
        <f t="shared" ref="CB73:CB83" si="681">(CA73/12*1*$D73*$G73*$H73*$K73*CB$9)+(CA73/12*4*$E73*$G73*$H73*$K73*CB$10)+(CA73/12*1*$E73*$G73*$H73*$K73*CB$11)+(CA73/12*6*$F73*$G73*$H73*$K73*CB$11)</f>
        <v>0</v>
      </c>
      <c r="CC73" s="31"/>
      <c r="CD73" s="32">
        <f t="shared" ref="CD73:CD83" si="682">(CC73/12*1*$D73*$G73*$H73*$J73*CD$9)+(CC73/12*5*$E73*$G73*$H73*$J73*CD$10)+(CC73/12*6*$F73*$G73*$H73*$J73*CD$10)</f>
        <v>0</v>
      </c>
      <c r="CE73" s="31"/>
      <c r="CF73" s="32">
        <f t="shared" ref="CF73:CF83" si="683">(CE73/12*1*$D73*$G73*$H73*$J73*CF$9)+(CE73/12*5*$E73*$G73*$H73*$J73*CF$10)+(CE73/12*6*$F73*$G73*$H73*$J73*CF$10)</f>
        <v>0</v>
      </c>
      <c r="CG73" s="31"/>
      <c r="CH73" s="32">
        <f t="shared" ref="CH73:CH83" si="684">(CG73/12*1*$D73*$G73*$H73*$J73*CH$9)+(CG73/12*5*$E73*$G73*$H73*$J73*CH$10)+(CG73/12*6*$F73*$G73*$H73*$J73*CH$10)</f>
        <v>0</v>
      </c>
      <c r="CI73" s="31">
        <v>0</v>
      </c>
      <c r="CJ73" s="32">
        <f t="shared" ref="CJ73:CJ83" si="685">(CI73/12*1*$D73*$G73*$H73*$K73*CJ$9)+(CI73/12*4*$E73*$G73*$H73*$K73*CJ$10)+(CI73/12*1*$E73*$G73*$H73*$K73*CJ$11)+(CI73/12*6*$F73*$G73*$H73*$K73*CJ$11)</f>
        <v>0</v>
      </c>
      <c r="CK73" s="31"/>
      <c r="CL73" s="32">
        <f t="shared" ref="CL73:CL83" si="686">(CK73/12*1*$D73*$G73*$H73*$K73*CL$9)+(CK73/12*5*$E73*$G73*$H73*$K73*CL$10)+(CK73/12*6*$F73*$G73*$H73*$K73*CL$10)</f>
        <v>0</v>
      </c>
      <c r="CM73" s="31"/>
      <c r="CN73" s="32">
        <f t="shared" ref="CN73:CN83" si="687">(CM73/12*1*$D73*$G73*$H73*$J73*CN$9)+(CM73/12*5*$E73*$G73*$H73*$J73*CN$10)+(CM73/12*6*$F73*$G73*$H73*$J73*CN$10)</f>
        <v>0</v>
      </c>
      <c r="CO73" s="31"/>
      <c r="CP73" s="32">
        <f t="shared" ref="CP73:CP83" si="688">(CO73/12*1*$D73*$G73*$H73*$J73*CP$9)+(CO73/12*5*$E73*$G73*$H73*$J73*CP$10)+(CO73/12*6*$F73*$G73*$H73*$J73*CP$10)</f>
        <v>0</v>
      </c>
      <c r="CQ73" s="31">
        <v>0</v>
      </c>
      <c r="CR73" s="32">
        <f t="shared" ref="CR73:CR83" si="689">(CQ73/12*1*$D73*$G73*$H73*$J73*CR$9)+(CQ73/12*5*$E73*$G73*$H73*$J73*CR$10)+(CQ73/12*6*$F73*$G73*$H73*$J73*CR$10)</f>
        <v>0</v>
      </c>
      <c r="CS73" s="31">
        <v>0</v>
      </c>
      <c r="CT73" s="32">
        <f t="shared" ref="CT73:CT83" si="690">(CS73/12*1*$D73*$G73*$H73*$J73*CT$9)+(CS73/12*5*$E73*$G73*$H73*$J73*CT$10)+(CS73/12*6*$F73*$G73*$H73*$J73*CT$10)</f>
        <v>0</v>
      </c>
      <c r="CU73" s="31"/>
      <c r="CV73" s="32">
        <f t="shared" ref="CV73:CV83" si="691">(CU73/12*1*$D73*$G73*$H73*$J73*CV$9)+(CU73/12*5*$E73*$G73*$H73*$J73*CV$10)+(CU73/12*6*$F73*$G73*$H73*$J73*CV$10)</f>
        <v>0</v>
      </c>
      <c r="CW73" s="31"/>
      <c r="CX73" s="32">
        <f t="shared" ref="CX73:CX83" si="692">(CW73/12*1*$D73*$G73*$H73*$J73*CX$9)+(CW73/12*5*$E73*$G73*$H73*$J73*CX$10)+(CW73/12*6*$F73*$G73*$H73*$J73*CX$10)</f>
        <v>0</v>
      </c>
      <c r="CY73" s="31"/>
      <c r="CZ73" s="32">
        <f t="shared" ref="CZ73:CZ83" si="693">(CY73/12*1*$D73*$G73*$H73*$J73*CZ$9)+(CY73/12*5*$E73*$G73*$H73*$J73*CZ$10)+(CY73/12*6*$F73*$G73*$H73*$J73*CZ$10)</f>
        <v>0</v>
      </c>
      <c r="DA73" s="31"/>
      <c r="DB73" s="32">
        <f t="shared" ref="DB73:DB83" si="694">(DA73/12*1*$D73*$G73*$H73*$J73*DB$9)+(DA73/12*4*$E73*$G73*$H73*$J73*DB$10)+(DA73/12*1*$E73*$G73*$H73*$J73*DB$11)+(DA73/12*6*$F73*$G73*$H73*$J73*DB$11)</f>
        <v>0</v>
      </c>
      <c r="DC73" s="31"/>
      <c r="DD73" s="32">
        <f t="shared" ref="DD73:DD83" si="695">(DC73/12*1*$D73*$G73*$H73*$J73*DD$9)+(DC73/12*5*$E73*$G73*$H73*$J73*DD$10)+(DC73/12*6*$F73*$G73*$H73*$J73*DD$10)</f>
        <v>0</v>
      </c>
      <c r="DE73" s="31">
        <v>0</v>
      </c>
      <c r="DF73" s="32">
        <f t="shared" ref="DF73:DF83" si="696">(DE73/12*1*$D73*$G73*$H73*$K73*DF$9)+(DE73/12*5*$E73*$G73*$H73*$K73*DF$10)+(DE73/12*6*$F73*$G73*$H73*$K73*DF$10)</f>
        <v>0</v>
      </c>
      <c r="DG73" s="31">
        <v>0</v>
      </c>
      <c r="DH73" s="32">
        <f t="shared" ref="DH73:DH83" si="697">(DG73/12*1*$D73*$G73*$H73*$K73*DH$9)+(DG73/12*5*$E73*$G73*$H73*$K73*DH$10)+(DG73/12*6*$F73*$G73*$H73*$K73*DH$10)</f>
        <v>0</v>
      </c>
      <c r="DI73" s="31">
        <v>0</v>
      </c>
      <c r="DJ73" s="32">
        <f t="shared" ref="DJ73:DJ83" si="698">(DI73/12*1*$D73*$G73*$H73*$J73*DJ$9)+(DI73/12*5*$E73*$G73*$H73*$J73*DJ$10)+(DI73/12*6*$F73*$G73*$H73*$J73*DJ$10)</f>
        <v>0</v>
      </c>
      <c r="DK73" s="31">
        <v>0</v>
      </c>
      <c r="DL73" s="32">
        <v>0</v>
      </c>
      <c r="DM73" s="31">
        <v>0</v>
      </c>
      <c r="DN73" s="32">
        <f t="shared" ref="DN73:DN83" si="699">(DM73/12*1*$D73*$G73*$H73*$K73*DN$9)+(DM73/12*5*$E73*$G73*$H73*$K73*DN$10)+(DM73/12*6*$F73*$G73*$H73*$K73*DN$10)</f>
        <v>0</v>
      </c>
      <c r="DO73" s="31"/>
      <c r="DP73" s="32">
        <f t="shared" ref="DP73:DP83" si="700">(DO73/12*1*$D73*$G73*$H73*$K73*DP$9)+(DO73/12*5*$E73*$G73*$H73*$K73*DP$10)+(DO73/12*6*$F73*$G73*$H73*$K73*DP$10)</f>
        <v>0</v>
      </c>
      <c r="DQ73" s="31">
        <v>0</v>
      </c>
      <c r="DR73" s="32">
        <f t="shared" ref="DR73:DR83" si="701">(DQ73/12*1*$D73*$G73*$H73*$K73*DR$9)+(DQ73/12*5*$E73*$G73*$H73*$K73*DR$10)+(DQ73/12*6*$F73*$G73*$H73*$K73*DR$10)</f>
        <v>0</v>
      </c>
      <c r="DS73" s="31">
        <v>0</v>
      </c>
      <c r="DT73" s="32">
        <f t="shared" ref="DT73:DT83" si="702">(DS73/12*1*$D73*$G73*$H73*$K73*DT$9)+(DS73/12*5*$E73*$G73*$H73*$K73*DT$10)+(DS73/12*6*$F73*$G73*$H73*$K73*DT$10)</f>
        <v>0</v>
      </c>
      <c r="DU73" s="31"/>
      <c r="DV73" s="32">
        <f t="shared" ref="DV73:DV83" si="703">(DU73/12*1*$D73*$G73*$H73*$J73*DV$9)+(DU73/12*5*$E73*$G73*$H73*$J73*DV$10)+(DU73/12*6*$F73*$G73*$H73*$J73*DV$10)</f>
        <v>0</v>
      </c>
      <c r="DW73" s="31">
        <v>0</v>
      </c>
      <c r="DX73" s="32">
        <f t="shared" ref="DX73:DX83" si="704">(DW73/12*1*$D73*$G73*$H73*$J73*DX$9)+(DW73/12*5*$E73*$G73*$H73*$J73*DX$10)+(DW73/12*6*$F73*$G73*$H73*$J73*DX$10)</f>
        <v>0</v>
      </c>
      <c r="DY73" s="31"/>
      <c r="DZ73" s="32">
        <f t="shared" ref="DZ73:DZ83" si="705">(DY73/12*1*$D73*$G73*$H73*$K73*DZ$9)+(DY73/12*5*$E73*$G73*$H73*$K73*DZ$10)+(DY73/12*6*$F73*$G73*$H73*$K73*DZ$10)</f>
        <v>0</v>
      </c>
      <c r="EA73" s="31"/>
      <c r="EB73" s="32">
        <f t="shared" ref="EB73:EB83" si="706">(EA73/12*1*$D73*$G73*$H73*$K73*EB$9)+(EA73/12*5*$E73*$G73*$H73*$K73*EB$10)+(EA73/12*6*$F73*$G73*$H73*$K73*EB$10)</f>
        <v>0</v>
      </c>
      <c r="EC73" s="31">
        <v>0</v>
      </c>
      <c r="ED73" s="32">
        <f t="shared" ref="ED73:ED83" si="707">(EC73/12*1*$D73*$G73*$H73*$K73*ED$9)+(EC73/12*5*$E73*$G73*$H73*$K73*ED$10)+(EC73/12*6*$F73*$G73*$H73*$K73*ED$10)</f>
        <v>0</v>
      </c>
      <c r="EE73" s="31">
        <v>0</v>
      </c>
      <c r="EF73" s="32">
        <f t="shared" ref="EF73:EF83" si="708">(EE73/12*1*$D73*$G73*$H73*$L73*EF$9)+(EE73/12*5*$E73*$G73*$H73*$L73*EF$10)+(EE73/12*6*$F73*$G73*$H73*$L73*EF$10)</f>
        <v>0</v>
      </c>
      <c r="EG73" s="31">
        <v>0</v>
      </c>
      <c r="EH73" s="32">
        <f t="shared" ref="EH73:EH83" si="709">(EG73/12*1*$D73*$G73*$H73*$M73*EH$9)+(EG73/12*5*$E73*$G73*$H73*$N73*EH$10)+(EG73/12*6*$F73*$G73*$H73*$N73*EH$10)</f>
        <v>0</v>
      </c>
      <c r="EI73" s="36">
        <f t="shared" ref="EI73:EJ83" si="710">SUM(S73,Y73,U73,O73,Q73,BW73,CS73,DI73,DW73,BY73,DU73,BI73,AY73,AQ73,AS73,AU73,BK73,CQ73,W73,EC73,DG73,CA73,EA73,CI73,DK73,DM73,DQ73,DO73,AE73,AG73,AI73,AK73,AA73,AM73,AO73,CK73,EE73,EG73,AW73,DY73,BO73,BA73,BC73,CU73,CW73,CY73,DA73,DC73,BQ73,BE73,BS73,BG73,BU73,CM73,CG73,CO73,AC73,CC73,DE73,,BM73,DS73,CE73)</f>
        <v>0</v>
      </c>
      <c r="EJ73" s="36">
        <f t="shared" si="710"/>
        <v>0</v>
      </c>
      <c r="EL73" s="45"/>
    </row>
    <row r="74" spans="1:142" x14ac:dyDescent="0.25">
      <c r="B74" s="19">
        <v>45</v>
      </c>
      <c r="C74" s="25" t="s">
        <v>220</v>
      </c>
      <c r="D74" s="26">
        <f t="shared" si="67"/>
        <v>10127</v>
      </c>
      <c r="E74" s="26">
        <v>10127</v>
      </c>
      <c r="F74" s="26">
        <v>9620</v>
      </c>
      <c r="G74" s="27">
        <v>4.0199999999999996</v>
      </c>
      <c r="H74" s="38">
        <v>1</v>
      </c>
      <c r="I74" s="39"/>
      <c r="J74" s="26">
        <v>1.4</v>
      </c>
      <c r="K74" s="26">
        <v>1.68</v>
      </c>
      <c r="L74" s="26">
        <v>2.23</v>
      </c>
      <c r="M74" s="26">
        <v>2.39</v>
      </c>
      <c r="N74" s="30">
        <v>2.57</v>
      </c>
      <c r="O74" s="31">
        <v>0</v>
      </c>
      <c r="P74" s="32">
        <f t="shared" si="649"/>
        <v>0</v>
      </c>
      <c r="Q74" s="31"/>
      <c r="R74" s="32">
        <f t="shared" si="650"/>
        <v>0</v>
      </c>
      <c r="S74" s="33"/>
      <c r="T74" s="32">
        <f t="shared" si="651"/>
        <v>0</v>
      </c>
      <c r="U74" s="31"/>
      <c r="V74" s="32">
        <f t="shared" si="652"/>
        <v>0</v>
      </c>
      <c r="W74" s="31">
        <v>0</v>
      </c>
      <c r="X74" s="32">
        <f t="shared" si="653"/>
        <v>0</v>
      </c>
      <c r="Y74" s="31">
        <v>0</v>
      </c>
      <c r="Z74" s="32">
        <f t="shared" si="654"/>
        <v>0</v>
      </c>
      <c r="AA74" s="31">
        <v>0</v>
      </c>
      <c r="AB74" s="32">
        <f t="shared" si="655"/>
        <v>0</v>
      </c>
      <c r="AC74" s="31"/>
      <c r="AD74" s="32">
        <f t="shared" si="656"/>
        <v>0</v>
      </c>
      <c r="AE74" s="31">
        <v>0</v>
      </c>
      <c r="AF74" s="32">
        <f t="shared" si="657"/>
        <v>0</v>
      </c>
      <c r="AG74" s="31">
        <v>0</v>
      </c>
      <c r="AH74" s="32">
        <f t="shared" si="658"/>
        <v>0</v>
      </c>
      <c r="AI74" s="31">
        <v>0</v>
      </c>
      <c r="AJ74" s="32">
        <f t="shared" si="659"/>
        <v>0</v>
      </c>
      <c r="AK74" s="31">
        <v>0</v>
      </c>
      <c r="AL74" s="32">
        <f t="shared" si="660"/>
        <v>0</v>
      </c>
      <c r="AM74" s="34"/>
      <c r="AN74" s="32">
        <f t="shared" si="661"/>
        <v>0</v>
      </c>
      <c r="AO74" s="31">
        <v>0</v>
      </c>
      <c r="AP74" s="32">
        <f t="shared" si="662"/>
        <v>0</v>
      </c>
      <c r="AQ74" s="31">
        <v>0</v>
      </c>
      <c r="AR74" s="32">
        <f t="shared" si="663"/>
        <v>0</v>
      </c>
      <c r="AS74" s="31"/>
      <c r="AT74" s="32">
        <f t="shared" si="664"/>
        <v>0</v>
      </c>
      <c r="AU74" s="31"/>
      <c r="AV74" s="32">
        <f t="shared" si="665"/>
        <v>0</v>
      </c>
      <c r="AW74" s="31"/>
      <c r="AX74" s="32">
        <f t="shared" si="666"/>
        <v>0</v>
      </c>
      <c r="AY74" s="31">
        <v>0</v>
      </c>
      <c r="AZ74" s="32">
        <f t="shared" si="667"/>
        <v>0</v>
      </c>
      <c r="BA74" s="31"/>
      <c r="BB74" s="32">
        <f t="shared" si="668"/>
        <v>0</v>
      </c>
      <c r="BC74" s="31"/>
      <c r="BD74" s="32">
        <f t="shared" si="669"/>
        <v>0</v>
      </c>
      <c r="BE74" s="31"/>
      <c r="BF74" s="32">
        <f t="shared" si="670"/>
        <v>0</v>
      </c>
      <c r="BG74" s="31"/>
      <c r="BH74" s="32">
        <f t="shared" si="671"/>
        <v>0</v>
      </c>
      <c r="BI74" s="31">
        <v>0</v>
      </c>
      <c r="BJ74" s="32">
        <f t="shared" si="672"/>
        <v>0</v>
      </c>
      <c r="BK74" s="31"/>
      <c r="BL74" s="32">
        <f t="shared" si="673"/>
        <v>0</v>
      </c>
      <c r="BM74" s="31"/>
      <c r="BN74" s="32">
        <f t="shared" si="674"/>
        <v>0</v>
      </c>
      <c r="BO74" s="31"/>
      <c r="BP74" s="32">
        <f t="shared" si="675"/>
        <v>0</v>
      </c>
      <c r="BQ74" s="31"/>
      <c r="BR74" s="32">
        <f t="shared" si="676"/>
        <v>0</v>
      </c>
      <c r="BS74" s="31"/>
      <c r="BT74" s="32">
        <f t="shared" si="677"/>
        <v>0</v>
      </c>
      <c r="BU74" s="31"/>
      <c r="BV74" s="32">
        <f t="shared" si="678"/>
        <v>0</v>
      </c>
      <c r="BW74" s="31">
        <v>0</v>
      </c>
      <c r="BX74" s="32">
        <f t="shared" si="679"/>
        <v>0</v>
      </c>
      <c r="BY74" s="31">
        <v>0</v>
      </c>
      <c r="BZ74" s="32">
        <f t="shared" si="680"/>
        <v>0</v>
      </c>
      <c r="CA74" s="31">
        <v>0</v>
      </c>
      <c r="CB74" s="32">
        <f t="shared" si="681"/>
        <v>0</v>
      </c>
      <c r="CC74" s="31"/>
      <c r="CD74" s="32">
        <f t="shared" si="682"/>
        <v>0</v>
      </c>
      <c r="CE74" s="31"/>
      <c r="CF74" s="32">
        <f t="shared" si="683"/>
        <v>0</v>
      </c>
      <c r="CG74" s="31"/>
      <c r="CH74" s="32">
        <f t="shared" si="684"/>
        <v>0</v>
      </c>
      <c r="CI74" s="31">
        <v>0</v>
      </c>
      <c r="CJ74" s="32">
        <f t="shared" si="685"/>
        <v>0</v>
      </c>
      <c r="CK74" s="31"/>
      <c r="CL74" s="32">
        <f t="shared" si="686"/>
        <v>0</v>
      </c>
      <c r="CM74" s="31"/>
      <c r="CN74" s="32">
        <f t="shared" si="687"/>
        <v>0</v>
      </c>
      <c r="CO74" s="31"/>
      <c r="CP74" s="32">
        <f t="shared" si="688"/>
        <v>0</v>
      </c>
      <c r="CQ74" s="31">
        <v>0</v>
      </c>
      <c r="CR74" s="32">
        <f t="shared" si="689"/>
        <v>0</v>
      </c>
      <c r="CS74" s="31">
        <v>0</v>
      </c>
      <c r="CT74" s="32">
        <f t="shared" si="690"/>
        <v>0</v>
      </c>
      <c r="CU74" s="31"/>
      <c r="CV74" s="32">
        <f t="shared" si="691"/>
        <v>0</v>
      </c>
      <c r="CW74" s="31"/>
      <c r="CX74" s="32">
        <f t="shared" si="692"/>
        <v>0</v>
      </c>
      <c r="CY74" s="31"/>
      <c r="CZ74" s="32">
        <f t="shared" si="693"/>
        <v>0</v>
      </c>
      <c r="DA74" s="31"/>
      <c r="DB74" s="32">
        <f t="shared" si="694"/>
        <v>0</v>
      </c>
      <c r="DC74" s="31"/>
      <c r="DD74" s="32">
        <f t="shared" si="695"/>
        <v>0</v>
      </c>
      <c r="DE74" s="31">
        <v>0</v>
      </c>
      <c r="DF74" s="32">
        <f t="shared" si="696"/>
        <v>0</v>
      </c>
      <c r="DG74" s="31">
        <v>0</v>
      </c>
      <c r="DH74" s="32">
        <f t="shared" si="697"/>
        <v>0</v>
      </c>
      <c r="DI74" s="31">
        <v>0</v>
      </c>
      <c r="DJ74" s="32">
        <f t="shared" si="698"/>
        <v>0</v>
      </c>
      <c r="DK74" s="31">
        <v>0</v>
      </c>
      <c r="DL74" s="32">
        <v>0</v>
      </c>
      <c r="DM74" s="31">
        <v>0</v>
      </c>
      <c r="DN74" s="32">
        <f t="shared" si="699"/>
        <v>0</v>
      </c>
      <c r="DO74" s="31"/>
      <c r="DP74" s="32">
        <f t="shared" si="700"/>
        <v>0</v>
      </c>
      <c r="DQ74" s="31">
        <v>0</v>
      </c>
      <c r="DR74" s="32">
        <f t="shared" si="701"/>
        <v>0</v>
      </c>
      <c r="DS74" s="31">
        <v>0</v>
      </c>
      <c r="DT74" s="32">
        <f t="shared" si="702"/>
        <v>0</v>
      </c>
      <c r="DU74" s="31"/>
      <c r="DV74" s="32">
        <f t="shared" si="703"/>
        <v>0</v>
      </c>
      <c r="DW74" s="31">
        <v>0</v>
      </c>
      <c r="DX74" s="32">
        <f t="shared" si="704"/>
        <v>0</v>
      </c>
      <c r="DY74" s="31"/>
      <c r="DZ74" s="32">
        <f t="shared" si="705"/>
        <v>0</v>
      </c>
      <c r="EA74" s="31"/>
      <c r="EB74" s="32">
        <f t="shared" si="706"/>
        <v>0</v>
      </c>
      <c r="EC74" s="31">
        <v>0</v>
      </c>
      <c r="ED74" s="32">
        <f t="shared" si="707"/>
        <v>0</v>
      </c>
      <c r="EE74" s="31">
        <v>0</v>
      </c>
      <c r="EF74" s="32">
        <f t="shared" si="708"/>
        <v>0</v>
      </c>
      <c r="EG74" s="31">
        <v>0</v>
      </c>
      <c r="EH74" s="32">
        <f t="shared" si="709"/>
        <v>0</v>
      </c>
      <c r="EI74" s="36">
        <f t="shared" si="710"/>
        <v>0</v>
      </c>
      <c r="EJ74" s="36">
        <f t="shared" si="710"/>
        <v>0</v>
      </c>
      <c r="EL74" s="45"/>
    </row>
    <row r="75" spans="1:142" x14ac:dyDescent="0.25">
      <c r="B75" s="19">
        <v>46</v>
      </c>
      <c r="C75" s="25" t="s">
        <v>221</v>
      </c>
      <c r="D75" s="26">
        <f t="shared" si="67"/>
        <v>10127</v>
      </c>
      <c r="E75" s="26">
        <v>10127</v>
      </c>
      <c r="F75" s="26">
        <v>9620</v>
      </c>
      <c r="G75" s="27">
        <v>6.42</v>
      </c>
      <c r="H75" s="38">
        <v>1</v>
      </c>
      <c r="I75" s="39"/>
      <c r="J75" s="26">
        <v>1.4</v>
      </c>
      <c r="K75" s="26">
        <v>1.68</v>
      </c>
      <c r="L75" s="26">
        <v>2.23</v>
      </c>
      <c r="M75" s="26">
        <v>2.39</v>
      </c>
      <c r="N75" s="30">
        <v>2.57</v>
      </c>
      <c r="O75" s="31">
        <v>0</v>
      </c>
      <c r="P75" s="32">
        <f t="shared" si="649"/>
        <v>0</v>
      </c>
      <c r="Q75" s="31"/>
      <c r="R75" s="32">
        <f t="shared" si="650"/>
        <v>0</v>
      </c>
      <c r="S75" s="33"/>
      <c r="T75" s="32">
        <f t="shared" si="651"/>
        <v>0</v>
      </c>
      <c r="U75" s="31"/>
      <c r="V75" s="32">
        <f t="shared" si="652"/>
        <v>0</v>
      </c>
      <c r="W75" s="31">
        <v>0</v>
      </c>
      <c r="X75" s="32">
        <f t="shared" si="653"/>
        <v>0</v>
      </c>
      <c r="Y75" s="31">
        <v>0</v>
      </c>
      <c r="Z75" s="32">
        <f t="shared" si="654"/>
        <v>0</v>
      </c>
      <c r="AA75" s="31">
        <v>0</v>
      </c>
      <c r="AB75" s="32">
        <f t="shared" si="655"/>
        <v>0</v>
      </c>
      <c r="AC75" s="31"/>
      <c r="AD75" s="32">
        <f t="shared" si="656"/>
        <v>0</v>
      </c>
      <c r="AE75" s="31">
        <v>0</v>
      </c>
      <c r="AF75" s="32">
        <f t="shared" si="657"/>
        <v>0</v>
      </c>
      <c r="AG75" s="31">
        <v>0</v>
      </c>
      <c r="AH75" s="32">
        <f t="shared" si="658"/>
        <v>0</v>
      </c>
      <c r="AI75" s="31">
        <v>0</v>
      </c>
      <c r="AJ75" s="32">
        <f t="shared" si="659"/>
        <v>0</v>
      </c>
      <c r="AK75" s="31">
        <v>0</v>
      </c>
      <c r="AL75" s="32">
        <f t="shared" si="660"/>
        <v>0</v>
      </c>
      <c r="AM75" s="34"/>
      <c r="AN75" s="32">
        <f t="shared" si="661"/>
        <v>0</v>
      </c>
      <c r="AO75" s="31">
        <v>0</v>
      </c>
      <c r="AP75" s="32">
        <f t="shared" si="662"/>
        <v>0</v>
      </c>
      <c r="AQ75" s="31">
        <v>0</v>
      </c>
      <c r="AR75" s="32">
        <f t="shared" si="663"/>
        <v>0</v>
      </c>
      <c r="AS75" s="31"/>
      <c r="AT75" s="32">
        <f t="shared" si="664"/>
        <v>0</v>
      </c>
      <c r="AU75" s="31"/>
      <c r="AV75" s="32">
        <f t="shared" si="665"/>
        <v>0</v>
      </c>
      <c r="AW75" s="31"/>
      <c r="AX75" s="32">
        <f t="shared" si="666"/>
        <v>0</v>
      </c>
      <c r="AY75" s="31">
        <v>0</v>
      </c>
      <c r="AZ75" s="32">
        <f t="shared" si="667"/>
        <v>0</v>
      </c>
      <c r="BA75" s="31"/>
      <c r="BB75" s="32">
        <f t="shared" si="668"/>
        <v>0</v>
      </c>
      <c r="BC75" s="31"/>
      <c r="BD75" s="32">
        <f t="shared" si="669"/>
        <v>0</v>
      </c>
      <c r="BE75" s="31"/>
      <c r="BF75" s="32">
        <f t="shared" si="670"/>
        <v>0</v>
      </c>
      <c r="BG75" s="31"/>
      <c r="BH75" s="32">
        <f t="shared" si="671"/>
        <v>0</v>
      </c>
      <c r="BI75" s="31">
        <v>0</v>
      </c>
      <c r="BJ75" s="32">
        <f t="shared" si="672"/>
        <v>0</v>
      </c>
      <c r="BK75" s="31"/>
      <c r="BL75" s="32">
        <f t="shared" si="673"/>
        <v>0</v>
      </c>
      <c r="BM75" s="31"/>
      <c r="BN75" s="32">
        <f t="shared" si="674"/>
        <v>0</v>
      </c>
      <c r="BO75" s="31"/>
      <c r="BP75" s="32">
        <f t="shared" si="675"/>
        <v>0</v>
      </c>
      <c r="BQ75" s="31"/>
      <c r="BR75" s="32">
        <f t="shared" si="676"/>
        <v>0</v>
      </c>
      <c r="BS75" s="31"/>
      <c r="BT75" s="32">
        <f t="shared" si="677"/>
        <v>0</v>
      </c>
      <c r="BU75" s="31"/>
      <c r="BV75" s="32">
        <f t="shared" si="678"/>
        <v>0</v>
      </c>
      <c r="BW75" s="31">
        <v>0</v>
      </c>
      <c r="BX75" s="32">
        <f t="shared" si="679"/>
        <v>0</v>
      </c>
      <c r="BY75" s="31">
        <v>0</v>
      </c>
      <c r="BZ75" s="32">
        <f t="shared" si="680"/>
        <v>0</v>
      </c>
      <c r="CA75" s="31">
        <v>0</v>
      </c>
      <c r="CB75" s="32">
        <f t="shared" si="681"/>
        <v>0</v>
      </c>
      <c r="CC75" s="31"/>
      <c r="CD75" s="32">
        <f t="shared" si="682"/>
        <v>0</v>
      </c>
      <c r="CE75" s="31"/>
      <c r="CF75" s="32">
        <f t="shared" si="683"/>
        <v>0</v>
      </c>
      <c r="CG75" s="31"/>
      <c r="CH75" s="32">
        <f t="shared" si="684"/>
        <v>0</v>
      </c>
      <c r="CI75" s="31">
        <v>0</v>
      </c>
      <c r="CJ75" s="32">
        <f t="shared" si="685"/>
        <v>0</v>
      </c>
      <c r="CK75" s="31"/>
      <c r="CL75" s="32">
        <f t="shared" si="686"/>
        <v>0</v>
      </c>
      <c r="CM75" s="31"/>
      <c r="CN75" s="32">
        <f t="shared" si="687"/>
        <v>0</v>
      </c>
      <c r="CO75" s="31"/>
      <c r="CP75" s="32">
        <f t="shared" si="688"/>
        <v>0</v>
      </c>
      <c r="CQ75" s="31">
        <v>0</v>
      </c>
      <c r="CR75" s="32">
        <f t="shared" si="689"/>
        <v>0</v>
      </c>
      <c r="CS75" s="31">
        <v>0</v>
      </c>
      <c r="CT75" s="32">
        <f t="shared" si="690"/>
        <v>0</v>
      </c>
      <c r="CU75" s="31"/>
      <c r="CV75" s="32">
        <f t="shared" si="691"/>
        <v>0</v>
      </c>
      <c r="CW75" s="31"/>
      <c r="CX75" s="32">
        <f t="shared" si="692"/>
        <v>0</v>
      </c>
      <c r="CY75" s="31"/>
      <c r="CZ75" s="32">
        <f t="shared" si="693"/>
        <v>0</v>
      </c>
      <c r="DA75" s="31"/>
      <c r="DB75" s="32">
        <f t="shared" si="694"/>
        <v>0</v>
      </c>
      <c r="DC75" s="31"/>
      <c r="DD75" s="32">
        <f t="shared" si="695"/>
        <v>0</v>
      </c>
      <c r="DE75" s="31">
        <v>0</v>
      </c>
      <c r="DF75" s="32">
        <f t="shared" si="696"/>
        <v>0</v>
      </c>
      <c r="DG75" s="31">
        <v>0</v>
      </c>
      <c r="DH75" s="32">
        <f t="shared" si="697"/>
        <v>0</v>
      </c>
      <c r="DI75" s="31">
        <v>0</v>
      </c>
      <c r="DJ75" s="32">
        <f t="shared" si="698"/>
        <v>0</v>
      </c>
      <c r="DK75" s="31">
        <v>0</v>
      </c>
      <c r="DL75" s="32">
        <v>0</v>
      </c>
      <c r="DM75" s="31">
        <v>0</v>
      </c>
      <c r="DN75" s="32">
        <f t="shared" si="699"/>
        <v>0</v>
      </c>
      <c r="DO75" s="31"/>
      <c r="DP75" s="32">
        <f t="shared" si="700"/>
        <v>0</v>
      </c>
      <c r="DQ75" s="31">
        <v>0</v>
      </c>
      <c r="DR75" s="32">
        <f t="shared" si="701"/>
        <v>0</v>
      </c>
      <c r="DS75" s="31">
        <v>0</v>
      </c>
      <c r="DT75" s="32">
        <f t="shared" si="702"/>
        <v>0</v>
      </c>
      <c r="DU75" s="31"/>
      <c r="DV75" s="32">
        <f t="shared" si="703"/>
        <v>0</v>
      </c>
      <c r="DW75" s="31">
        <v>0</v>
      </c>
      <c r="DX75" s="32">
        <f t="shared" si="704"/>
        <v>0</v>
      </c>
      <c r="DY75" s="31"/>
      <c r="DZ75" s="32">
        <f t="shared" si="705"/>
        <v>0</v>
      </c>
      <c r="EA75" s="31"/>
      <c r="EB75" s="32">
        <f t="shared" si="706"/>
        <v>0</v>
      </c>
      <c r="EC75" s="31">
        <v>0</v>
      </c>
      <c r="ED75" s="32">
        <f t="shared" si="707"/>
        <v>0</v>
      </c>
      <c r="EE75" s="31">
        <v>0</v>
      </c>
      <c r="EF75" s="32">
        <f t="shared" si="708"/>
        <v>0</v>
      </c>
      <c r="EG75" s="31">
        <v>0</v>
      </c>
      <c r="EH75" s="32">
        <f t="shared" si="709"/>
        <v>0</v>
      </c>
      <c r="EI75" s="36">
        <f t="shared" si="710"/>
        <v>0</v>
      </c>
      <c r="EJ75" s="36">
        <f t="shared" si="710"/>
        <v>0</v>
      </c>
      <c r="EL75" s="45"/>
    </row>
    <row r="76" spans="1:142" ht="30" x14ac:dyDescent="0.25">
      <c r="B76" s="19">
        <v>47</v>
      </c>
      <c r="C76" s="40" t="s">
        <v>222</v>
      </c>
      <c r="D76" s="26">
        <f t="shared" si="67"/>
        <v>10127</v>
      </c>
      <c r="E76" s="26">
        <v>10127</v>
      </c>
      <c r="F76" s="26">
        <v>9620</v>
      </c>
      <c r="G76" s="27">
        <v>2.35</v>
      </c>
      <c r="H76" s="38">
        <v>1</v>
      </c>
      <c r="I76" s="39"/>
      <c r="J76" s="26">
        <v>1.4</v>
      </c>
      <c r="K76" s="26">
        <v>1.68</v>
      </c>
      <c r="L76" s="26">
        <v>2.23</v>
      </c>
      <c r="M76" s="26">
        <v>2.39</v>
      </c>
      <c r="N76" s="30">
        <v>2.57</v>
      </c>
      <c r="O76" s="31"/>
      <c r="P76" s="32">
        <f t="shared" si="649"/>
        <v>0</v>
      </c>
      <c r="Q76" s="31"/>
      <c r="R76" s="32">
        <f t="shared" si="650"/>
        <v>0</v>
      </c>
      <c r="S76" s="46"/>
      <c r="T76" s="32">
        <f t="shared" si="651"/>
        <v>0</v>
      </c>
      <c r="U76" s="31">
        <v>250</v>
      </c>
      <c r="V76" s="32">
        <f t="shared" si="652"/>
        <v>8877519.4083333332</v>
      </c>
      <c r="W76" s="31"/>
      <c r="X76" s="32">
        <f t="shared" si="653"/>
        <v>0</v>
      </c>
      <c r="Y76" s="31"/>
      <c r="Z76" s="32">
        <f t="shared" si="654"/>
        <v>0</v>
      </c>
      <c r="AA76" s="31"/>
      <c r="AB76" s="32">
        <f t="shared" si="655"/>
        <v>0</v>
      </c>
      <c r="AC76" s="31"/>
      <c r="AD76" s="32">
        <f t="shared" si="656"/>
        <v>0</v>
      </c>
      <c r="AE76" s="31"/>
      <c r="AF76" s="32">
        <f t="shared" si="657"/>
        <v>0</v>
      </c>
      <c r="AG76" s="31"/>
      <c r="AH76" s="32">
        <f t="shared" si="658"/>
        <v>0</v>
      </c>
      <c r="AI76" s="31"/>
      <c r="AJ76" s="32">
        <f t="shared" si="659"/>
        <v>0</v>
      </c>
      <c r="AK76" s="31"/>
      <c r="AL76" s="32">
        <f t="shared" si="660"/>
        <v>0</v>
      </c>
      <c r="AM76" s="34"/>
      <c r="AN76" s="32">
        <f t="shared" si="661"/>
        <v>0</v>
      </c>
      <c r="AO76" s="31"/>
      <c r="AP76" s="32">
        <f t="shared" si="662"/>
        <v>0</v>
      </c>
      <c r="AQ76" s="31"/>
      <c r="AR76" s="32">
        <f t="shared" si="663"/>
        <v>0</v>
      </c>
      <c r="AS76" s="31"/>
      <c r="AT76" s="32">
        <f t="shared" si="664"/>
        <v>0</v>
      </c>
      <c r="AU76" s="31"/>
      <c r="AV76" s="32">
        <f t="shared" si="665"/>
        <v>0</v>
      </c>
      <c r="AW76" s="31"/>
      <c r="AX76" s="32">
        <f t="shared" si="666"/>
        <v>0</v>
      </c>
      <c r="AY76" s="31"/>
      <c r="AZ76" s="32">
        <f t="shared" si="667"/>
        <v>0</v>
      </c>
      <c r="BA76" s="31"/>
      <c r="BB76" s="32">
        <f t="shared" si="668"/>
        <v>0</v>
      </c>
      <c r="BC76" s="31"/>
      <c r="BD76" s="32">
        <f t="shared" si="669"/>
        <v>0</v>
      </c>
      <c r="BE76" s="31"/>
      <c r="BF76" s="32">
        <f t="shared" si="670"/>
        <v>0</v>
      </c>
      <c r="BG76" s="31"/>
      <c r="BH76" s="32">
        <f t="shared" si="671"/>
        <v>0</v>
      </c>
      <c r="BI76" s="31">
        <v>1</v>
      </c>
      <c r="BJ76" s="32">
        <f t="shared" si="672"/>
        <v>29513.082083333331</v>
      </c>
      <c r="BK76" s="31"/>
      <c r="BL76" s="32">
        <f t="shared" si="673"/>
        <v>0</v>
      </c>
      <c r="BM76" s="31"/>
      <c r="BN76" s="32">
        <f t="shared" si="674"/>
        <v>0</v>
      </c>
      <c r="BO76" s="31"/>
      <c r="BP76" s="32">
        <f t="shared" si="675"/>
        <v>0</v>
      </c>
      <c r="BQ76" s="31"/>
      <c r="BR76" s="32">
        <f t="shared" si="676"/>
        <v>0</v>
      </c>
      <c r="BS76" s="31"/>
      <c r="BT76" s="32">
        <f t="shared" si="677"/>
        <v>0</v>
      </c>
      <c r="BU76" s="31"/>
      <c r="BV76" s="32">
        <f t="shared" si="678"/>
        <v>0</v>
      </c>
      <c r="BW76" s="31"/>
      <c r="BX76" s="32">
        <f t="shared" si="679"/>
        <v>0</v>
      </c>
      <c r="BY76" s="31"/>
      <c r="BZ76" s="32">
        <f t="shared" si="680"/>
        <v>0</v>
      </c>
      <c r="CA76" s="31"/>
      <c r="CB76" s="32">
        <f t="shared" si="681"/>
        <v>0</v>
      </c>
      <c r="CC76" s="31"/>
      <c r="CD76" s="32">
        <f t="shared" si="682"/>
        <v>0</v>
      </c>
      <c r="CE76" s="31"/>
      <c r="CF76" s="32">
        <f t="shared" si="683"/>
        <v>0</v>
      </c>
      <c r="CG76" s="31"/>
      <c r="CH76" s="32">
        <f t="shared" si="684"/>
        <v>0</v>
      </c>
      <c r="CI76" s="31"/>
      <c r="CJ76" s="32">
        <f t="shared" si="685"/>
        <v>0</v>
      </c>
      <c r="CK76" s="31"/>
      <c r="CL76" s="32">
        <f t="shared" si="686"/>
        <v>0</v>
      </c>
      <c r="CM76" s="31"/>
      <c r="CN76" s="32">
        <f t="shared" si="687"/>
        <v>0</v>
      </c>
      <c r="CO76" s="31"/>
      <c r="CP76" s="32">
        <f t="shared" si="688"/>
        <v>0</v>
      </c>
      <c r="CQ76" s="31"/>
      <c r="CR76" s="32">
        <f t="shared" si="689"/>
        <v>0</v>
      </c>
      <c r="CS76" s="31"/>
      <c r="CT76" s="32">
        <f t="shared" si="690"/>
        <v>0</v>
      </c>
      <c r="CU76" s="31"/>
      <c r="CV76" s="32">
        <f t="shared" si="691"/>
        <v>0</v>
      </c>
      <c r="CW76" s="31"/>
      <c r="CX76" s="32">
        <f t="shared" si="692"/>
        <v>0</v>
      </c>
      <c r="CY76" s="31"/>
      <c r="CZ76" s="32">
        <f t="shared" si="693"/>
        <v>0</v>
      </c>
      <c r="DA76" s="31"/>
      <c r="DB76" s="32">
        <f t="shared" si="694"/>
        <v>0</v>
      </c>
      <c r="DC76" s="31"/>
      <c r="DD76" s="32">
        <f t="shared" si="695"/>
        <v>0</v>
      </c>
      <c r="DE76" s="31"/>
      <c r="DF76" s="32">
        <f t="shared" si="696"/>
        <v>0</v>
      </c>
      <c r="DG76" s="31"/>
      <c r="DH76" s="32">
        <f t="shared" si="697"/>
        <v>0</v>
      </c>
      <c r="DI76" s="31"/>
      <c r="DJ76" s="32">
        <f t="shared" si="698"/>
        <v>0</v>
      </c>
      <c r="DK76" s="31"/>
      <c r="DL76" s="32">
        <v>0</v>
      </c>
      <c r="DM76" s="31"/>
      <c r="DN76" s="32">
        <f t="shared" si="699"/>
        <v>0</v>
      </c>
      <c r="DO76" s="31"/>
      <c r="DP76" s="32">
        <f t="shared" si="700"/>
        <v>0</v>
      </c>
      <c r="DQ76" s="31"/>
      <c r="DR76" s="32">
        <f t="shared" si="701"/>
        <v>0</v>
      </c>
      <c r="DS76" s="31"/>
      <c r="DT76" s="32">
        <f t="shared" si="702"/>
        <v>0</v>
      </c>
      <c r="DU76" s="31"/>
      <c r="DV76" s="32">
        <f t="shared" si="703"/>
        <v>0</v>
      </c>
      <c r="DW76" s="31"/>
      <c r="DX76" s="32">
        <f t="shared" si="704"/>
        <v>0</v>
      </c>
      <c r="DY76" s="31"/>
      <c r="DZ76" s="32">
        <f t="shared" si="705"/>
        <v>0</v>
      </c>
      <c r="EA76" s="31"/>
      <c r="EB76" s="32">
        <f t="shared" si="706"/>
        <v>0</v>
      </c>
      <c r="EC76" s="31"/>
      <c r="ED76" s="32">
        <f t="shared" si="707"/>
        <v>0</v>
      </c>
      <c r="EE76" s="31"/>
      <c r="EF76" s="32">
        <f t="shared" si="708"/>
        <v>0</v>
      </c>
      <c r="EG76" s="31"/>
      <c r="EH76" s="32">
        <f t="shared" si="709"/>
        <v>0</v>
      </c>
      <c r="EI76" s="36">
        <f t="shared" si="710"/>
        <v>251</v>
      </c>
      <c r="EJ76" s="36">
        <f t="shared" si="710"/>
        <v>8907032.4904166665</v>
      </c>
      <c r="EL76" s="45"/>
    </row>
    <row r="77" spans="1:142" ht="30" x14ac:dyDescent="0.25">
      <c r="B77" s="19">
        <v>48</v>
      </c>
      <c r="C77" s="40" t="s">
        <v>223</v>
      </c>
      <c r="D77" s="26">
        <f t="shared" si="67"/>
        <v>10127</v>
      </c>
      <c r="E77" s="26">
        <v>10127</v>
      </c>
      <c r="F77" s="26">
        <v>9620</v>
      </c>
      <c r="G77" s="27">
        <v>2.48</v>
      </c>
      <c r="H77" s="38">
        <v>1</v>
      </c>
      <c r="I77" s="39"/>
      <c r="J77" s="26">
        <v>1.4</v>
      </c>
      <c r="K77" s="26">
        <v>1.68</v>
      </c>
      <c r="L77" s="26">
        <v>2.23</v>
      </c>
      <c r="M77" s="26">
        <v>2.39</v>
      </c>
      <c r="N77" s="30">
        <v>2.57</v>
      </c>
      <c r="O77" s="31"/>
      <c r="P77" s="32">
        <f t="shared" si="649"/>
        <v>0</v>
      </c>
      <c r="Q77" s="31"/>
      <c r="R77" s="32">
        <f t="shared" si="650"/>
        <v>0</v>
      </c>
      <c r="S77" s="33"/>
      <c r="T77" s="32">
        <f t="shared" si="651"/>
        <v>0</v>
      </c>
      <c r="U77" s="31">
        <v>4</v>
      </c>
      <c r="V77" s="32">
        <f t="shared" si="652"/>
        <v>149897.85962666667</v>
      </c>
      <c r="W77" s="31"/>
      <c r="X77" s="32">
        <f t="shared" si="653"/>
        <v>0</v>
      </c>
      <c r="Y77" s="31"/>
      <c r="Z77" s="32">
        <f t="shared" si="654"/>
        <v>0</v>
      </c>
      <c r="AA77" s="31"/>
      <c r="AB77" s="32">
        <f t="shared" si="655"/>
        <v>0</v>
      </c>
      <c r="AC77" s="31"/>
      <c r="AD77" s="32">
        <f t="shared" si="656"/>
        <v>0</v>
      </c>
      <c r="AE77" s="31"/>
      <c r="AF77" s="32">
        <f t="shared" si="657"/>
        <v>0</v>
      </c>
      <c r="AG77" s="31"/>
      <c r="AH77" s="32">
        <f t="shared" si="658"/>
        <v>0</v>
      </c>
      <c r="AI77" s="31"/>
      <c r="AJ77" s="32">
        <f t="shared" si="659"/>
        <v>0</v>
      </c>
      <c r="AK77" s="31"/>
      <c r="AL77" s="32">
        <f t="shared" si="660"/>
        <v>0</v>
      </c>
      <c r="AM77" s="34">
        <v>43</v>
      </c>
      <c r="AN77" s="32">
        <f t="shared" si="661"/>
        <v>1786577.755872</v>
      </c>
      <c r="AO77" s="31"/>
      <c r="AP77" s="32">
        <f t="shared" si="662"/>
        <v>0</v>
      </c>
      <c r="AQ77" s="31"/>
      <c r="AR77" s="32">
        <f t="shared" si="663"/>
        <v>0</v>
      </c>
      <c r="AS77" s="31"/>
      <c r="AT77" s="32">
        <f t="shared" si="664"/>
        <v>0</v>
      </c>
      <c r="AU77" s="31"/>
      <c r="AV77" s="32">
        <f t="shared" si="665"/>
        <v>0</v>
      </c>
      <c r="AW77" s="31"/>
      <c r="AX77" s="32">
        <f t="shared" si="666"/>
        <v>0</v>
      </c>
      <c r="AY77" s="31"/>
      <c r="AZ77" s="32">
        <f t="shared" si="667"/>
        <v>0</v>
      </c>
      <c r="BA77" s="31"/>
      <c r="BB77" s="32">
        <f t="shared" si="668"/>
        <v>0</v>
      </c>
      <c r="BC77" s="31"/>
      <c r="BD77" s="32">
        <f t="shared" si="669"/>
        <v>0</v>
      </c>
      <c r="BE77" s="31"/>
      <c r="BF77" s="32">
        <f t="shared" si="670"/>
        <v>0</v>
      </c>
      <c r="BG77" s="31"/>
      <c r="BH77" s="32">
        <f t="shared" si="671"/>
        <v>0</v>
      </c>
      <c r="BI77" s="31"/>
      <c r="BJ77" s="32">
        <f t="shared" si="672"/>
        <v>0</v>
      </c>
      <c r="BK77" s="31"/>
      <c r="BL77" s="32">
        <f t="shared" si="673"/>
        <v>0</v>
      </c>
      <c r="BM77" s="31"/>
      <c r="BN77" s="32">
        <f t="shared" si="674"/>
        <v>0</v>
      </c>
      <c r="BO77" s="31"/>
      <c r="BP77" s="32">
        <f t="shared" si="675"/>
        <v>0</v>
      </c>
      <c r="BQ77" s="31"/>
      <c r="BR77" s="32">
        <f t="shared" si="676"/>
        <v>0</v>
      </c>
      <c r="BS77" s="31"/>
      <c r="BT77" s="32">
        <f t="shared" si="677"/>
        <v>0</v>
      </c>
      <c r="BU77" s="31"/>
      <c r="BV77" s="32">
        <f t="shared" si="678"/>
        <v>0</v>
      </c>
      <c r="BW77" s="31"/>
      <c r="BX77" s="32">
        <f t="shared" si="679"/>
        <v>0</v>
      </c>
      <c r="BY77" s="31"/>
      <c r="BZ77" s="32">
        <f t="shared" si="680"/>
        <v>0</v>
      </c>
      <c r="CA77" s="31"/>
      <c r="CB77" s="32">
        <f t="shared" si="681"/>
        <v>0</v>
      </c>
      <c r="CC77" s="31"/>
      <c r="CD77" s="32">
        <f t="shared" si="682"/>
        <v>0</v>
      </c>
      <c r="CE77" s="31"/>
      <c r="CF77" s="32">
        <f t="shared" si="683"/>
        <v>0</v>
      </c>
      <c r="CG77" s="31"/>
      <c r="CH77" s="32">
        <f t="shared" si="684"/>
        <v>0</v>
      </c>
      <c r="CI77" s="31"/>
      <c r="CJ77" s="32">
        <f t="shared" si="685"/>
        <v>0</v>
      </c>
      <c r="CK77" s="31"/>
      <c r="CL77" s="32">
        <f t="shared" si="686"/>
        <v>0</v>
      </c>
      <c r="CM77" s="31"/>
      <c r="CN77" s="32">
        <f t="shared" si="687"/>
        <v>0</v>
      </c>
      <c r="CO77" s="31"/>
      <c r="CP77" s="32">
        <f t="shared" si="688"/>
        <v>0</v>
      </c>
      <c r="CQ77" s="31"/>
      <c r="CR77" s="32">
        <f t="shared" si="689"/>
        <v>0</v>
      </c>
      <c r="CS77" s="31"/>
      <c r="CT77" s="32">
        <f t="shared" si="690"/>
        <v>0</v>
      </c>
      <c r="CU77" s="31"/>
      <c r="CV77" s="32">
        <f t="shared" si="691"/>
        <v>0</v>
      </c>
      <c r="CW77" s="31"/>
      <c r="CX77" s="32">
        <f t="shared" si="692"/>
        <v>0</v>
      </c>
      <c r="CY77" s="31"/>
      <c r="CZ77" s="32">
        <f t="shared" si="693"/>
        <v>0</v>
      </c>
      <c r="DA77" s="31"/>
      <c r="DB77" s="32">
        <f t="shared" si="694"/>
        <v>0</v>
      </c>
      <c r="DC77" s="31"/>
      <c r="DD77" s="32">
        <f t="shared" si="695"/>
        <v>0</v>
      </c>
      <c r="DE77" s="31"/>
      <c r="DF77" s="32">
        <f t="shared" si="696"/>
        <v>0</v>
      </c>
      <c r="DG77" s="31"/>
      <c r="DH77" s="32">
        <f t="shared" si="697"/>
        <v>0</v>
      </c>
      <c r="DI77" s="31"/>
      <c r="DJ77" s="32">
        <f t="shared" si="698"/>
        <v>0</v>
      </c>
      <c r="DK77" s="31"/>
      <c r="DL77" s="32">
        <v>0</v>
      </c>
      <c r="DM77" s="31"/>
      <c r="DN77" s="32">
        <f t="shared" si="699"/>
        <v>0</v>
      </c>
      <c r="DO77" s="31"/>
      <c r="DP77" s="32">
        <f t="shared" si="700"/>
        <v>0</v>
      </c>
      <c r="DQ77" s="31"/>
      <c r="DR77" s="32">
        <f t="shared" si="701"/>
        <v>0</v>
      </c>
      <c r="DS77" s="31"/>
      <c r="DT77" s="32">
        <f t="shared" si="702"/>
        <v>0</v>
      </c>
      <c r="DU77" s="31"/>
      <c r="DV77" s="32">
        <f t="shared" si="703"/>
        <v>0</v>
      </c>
      <c r="DW77" s="31"/>
      <c r="DX77" s="32">
        <f t="shared" si="704"/>
        <v>0</v>
      </c>
      <c r="DY77" s="31"/>
      <c r="DZ77" s="32">
        <f t="shared" si="705"/>
        <v>0</v>
      </c>
      <c r="EA77" s="31"/>
      <c r="EB77" s="32">
        <f t="shared" si="706"/>
        <v>0</v>
      </c>
      <c r="EC77" s="31"/>
      <c r="ED77" s="32">
        <f t="shared" si="707"/>
        <v>0</v>
      </c>
      <c r="EE77" s="31"/>
      <c r="EF77" s="32">
        <f t="shared" si="708"/>
        <v>0</v>
      </c>
      <c r="EG77" s="31"/>
      <c r="EH77" s="32">
        <f t="shared" si="709"/>
        <v>0</v>
      </c>
      <c r="EI77" s="36">
        <f t="shared" si="710"/>
        <v>47</v>
      </c>
      <c r="EJ77" s="36">
        <f t="shared" si="710"/>
        <v>1936475.6154986667</v>
      </c>
      <c r="EL77" s="45"/>
    </row>
    <row r="78" spans="1:142" s="2" customFormat="1" ht="45" x14ac:dyDescent="0.25">
      <c r="B78" s="44">
        <v>49</v>
      </c>
      <c r="C78" s="40" t="s">
        <v>224</v>
      </c>
      <c r="D78" s="26">
        <f t="shared" si="67"/>
        <v>10127</v>
      </c>
      <c r="E78" s="26">
        <v>10127</v>
      </c>
      <c r="F78" s="26">
        <v>9620</v>
      </c>
      <c r="G78" s="27">
        <v>0.5</v>
      </c>
      <c r="H78" s="38">
        <v>1</v>
      </c>
      <c r="I78" s="39"/>
      <c r="J78" s="26">
        <v>1.4</v>
      </c>
      <c r="K78" s="26">
        <v>1.68</v>
      </c>
      <c r="L78" s="26">
        <v>2.23</v>
      </c>
      <c r="M78" s="26">
        <v>2.39</v>
      </c>
      <c r="N78" s="30">
        <v>2.57</v>
      </c>
      <c r="O78" s="31"/>
      <c r="P78" s="32">
        <f t="shared" si="649"/>
        <v>0</v>
      </c>
      <c r="Q78" s="31"/>
      <c r="R78" s="32">
        <f t="shared" si="650"/>
        <v>0</v>
      </c>
      <c r="S78" s="33"/>
      <c r="T78" s="32">
        <f t="shared" si="651"/>
        <v>0</v>
      </c>
      <c r="U78" s="31">
        <v>794</v>
      </c>
      <c r="V78" s="32">
        <f t="shared" si="652"/>
        <v>5998936.5193333337</v>
      </c>
      <c r="W78" s="31"/>
      <c r="X78" s="32">
        <f t="shared" si="653"/>
        <v>0</v>
      </c>
      <c r="Y78" s="31"/>
      <c r="Z78" s="32">
        <f t="shared" si="654"/>
        <v>0</v>
      </c>
      <c r="AA78" s="31"/>
      <c r="AB78" s="32">
        <f t="shared" si="655"/>
        <v>0</v>
      </c>
      <c r="AC78" s="31"/>
      <c r="AD78" s="32">
        <f t="shared" si="656"/>
        <v>0</v>
      </c>
      <c r="AE78" s="31"/>
      <c r="AF78" s="32">
        <f t="shared" si="657"/>
        <v>0</v>
      </c>
      <c r="AG78" s="31"/>
      <c r="AH78" s="32">
        <f t="shared" si="658"/>
        <v>0</v>
      </c>
      <c r="AI78" s="31"/>
      <c r="AJ78" s="32">
        <f t="shared" si="659"/>
        <v>0</v>
      </c>
      <c r="AK78" s="31">
        <v>10</v>
      </c>
      <c r="AL78" s="32">
        <f t="shared" si="660"/>
        <v>83766.774000000005</v>
      </c>
      <c r="AM78" s="34">
        <f>65-6</f>
        <v>59</v>
      </c>
      <c r="AN78" s="32">
        <f t="shared" si="661"/>
        <v>494223.96660000004</v>
      </c>
      <c r="AO78" s="31"/>
      <c r="AP78" s="32">
        <f t="shared" si="662"/>
        <v>0</v>
      </c>
      <c r="AQ78" s="31"/>
      <c r="AR78" s="32">
        <f t="shared" si="663"/>
        <v>0</v>
      </c>
      <c r="AS78" s="31"/>
      <c r="AT78" s="32">
        <f t="shared" si="664"/>
        <v>0</v>
      </c>
      <c r="AU78" s="31"/>
      <c r="AV78" s="32">
        <f t="shared" si="665"/>
        <v>0</v>
      </c>
      <c r="AW78" s="31"/>
      <c r="AX78" s="32">
        <f t="shared" si="666"/>
        <v>0</v>
      </c>
      <c r="AY78" s="31"/>
      <c r="AZ78" s="32">
        <f t="shared" si="667"/>
        <v>0</v>
      </c>
      <c r="BA78" s="31"/>
      <c r="BB78" s="32">
        <f t="shared" si="668"/>
        <v>0</v>
      </c>
      <c r="BC78" s="31"/>
      <c r="BD78" s="32">
        <f t="shared" si="669"/>
        <v>0</v>
      </c>
      <c r="BE78" s="31"/>
      <c r="BF78" s="32">
        <f t="shared" si="670"/>
        <v>0</v>
      </c>
      <c r="BG78" s="31"/>
      <c r="BH78" s="32">
        <f t="shared" si="671"/>
        <v>0</v>
      </c>
      <c r="BI78" s="31"/>
      <c r="BJ78" s="32">
        <f t="shared" si="672"/>
        <v>0</v>
      </c>
      <c r="BK78" s="31"/>
      <c r="BL78" s="32">
        <f t="shared" si="673"/>
        <v>0</v>
      </c>
      <c r="BM78" s="31"/>
      <c r="BN78" s="32">
        <f t="shared" si="674"/>
        <v>0</v>
      </c>
      <c r="BO78" s="31">
        <v>4</v>
      </c>
      <c r="BP78" s="32">
        <f t="shared" si="675"/>
        <v>23534.42</v>
      </c>
      <c r="BQ78" s="31">
        <v>1</v>
      </c>
      <c r="BR78" s="32">
        <f t="shared" si="676"/>
        <v>6279.3791666666666</v>
      </c>
      <c r="BS78" s="31"/>
      <c r="BT78" s="32">
        <f t="shared" si="677"/>
        <v>0</v>
      </c>
      <c r="BU78" s="31"/>
      <c r="BV78" s="32">
        <f t="shared" si="678"/>
        <v>0</v>
      </c>
      <c r="BW78" s="31"/>
      <c r="BX78" s="32">
        <f t="shared" si="679"/>
        <v>0</v>
      </c>
      <c r="BY78" s="31"/>
      <c r="BZ78" s="32">
        <f t="shared" si="680"/>
        <v>0</v>
      </c>
      <c r="CA78" s="31"/>
      <c r="CB78" s="32">
        <f t="shared" si="681"/>
        <v>0</v>
      </c>
      <c r="CC78" s="31"/>
      <c r="CD78" s="32">
        <f t="shared" si="682"/>
        <v>0</v>
      </c>
      <c r="CE78" s="31"/>
      <c r="CF78" s="32">
        <f t="shared" si="683"/>
        <v>0</v>
      </c>
      <c r="CG78" s="31"/>
      <c r="CH78" s="32">
        <f t="shared" si="684"/>
        <v>0</v>
      </c>
      <c r="CI78" s="31"/>
      <c r="CJ78" s="32">
        <f t="shared" si="685"/>
        <v>0</v>
      </c>
      <c r="CK78" s="31"/>
      <c r="CL78" s="32">
        <f t="shared" si="686"/>
        <v>0</v>
      </c>
      <c r="CM78" s="31"/>
      <c r="CN78" s="32">
        <f t="shared" si="687"/>
        <v>0</v>
      </c>
      <c r="CO78" s="31"/>
      <c r="CP78" s="32">
        <f t="shared" si="688"/>
        <v>0</v>
      </c>
      <c r="CQ78" s="31"/>
      <c r="CR78" s="32">
        <f t="shared" si="689"/>
        <v>0</v>
      </c>
      <c r="CS78" s="31"/>
      <c r="CT78" s="32">
        <f t="shared" si="690"/>
        <v>0</v>
      </c>
      <c r="CU78" s="31"/>
      <c r="CV78" s="32">
        <f t="shared" si="691"/>
        <v>0</v>
      </c>
      <c r="CW78" s="31"/>
      <c r="CX78" s="32">
        <f t="shared" si="692"/>
        <v>0</v>
      </c>
      <c r="CY78" s="31"/>
      <c r="CZ78" s="32">
        <f t="shared" si="693"/>
        <v>0</v>
      </c>
      <c r="DA78" s="31">
        <v>4</v>
      </c>
      <c r="DB78" s="32">
        <f t="shared" si="694"/>
        <v>24479.606666666667</v>
      </c>
      <c r="DC78" s="31"/>
      <c r="DD78" s="32">
        <f t="shared" si="695"/>
        <v>0</v>
      </c>
      <c r="DE78" s="31"/>
      <c r="DF78" s="32">
        <f t="shared" si="696"/>
        <v>0</v>
      </c>
      <c r="DG78" s="31"/>
      <c r="DH78" s="32">
        <f t="shared" si="697"/>
        <v>0</v>
      </c>
      <c r="DI78" s="31"/>
      <c r="DJ78" s="32">
        <f t="shared" si="698"/>
        <v>0</v>
      </c>
      <c r="DK78" s="31"/>
      <c r="DL78" s="32">
        <v>0</v>
      </c>
      <c r="DM78" s="31"/>
      <c r="DN78" s="32">
        <f t="shared" si="699"/>
        <v>0</v>
      </c>
      <c r="DO78" s="31"/>
      <c r="DP78" s="32">
        <f t="shared" si="700"/>
        <v>0</v>
      </c>
      <c r="DQ78" s="31"/>
      <c r="DR78" s="32">
        <f t="shared" si="701"/>
        <v>0</v>
      </c>
      <c r="DS78" s="31"/>
      <c r="DT78" s="32">
        <f t="shared" si="702"/>
        <v>0</v>
      </c>
      <c r="DU78" s="35"/>
      <c r="DV78" s="32">
        <f t="shared" si="703"/>
        <v>0</v>
      </c>
      <c r="DW78" s="31"/>
      <c r="DX78" s="32">
        <f t="shared" si="704"/>
        <v>0</v>
      </c>
      <c r="DY78" s="31"/>
      <c r="DZ78" s="32">
        <f t="shared" si="705"/>
        <v>0</v>
      </c>
      <c r="EA78" s="31"/>
      <c r="EB78" s="32">
        <f t="shared" si="706"/>
        <v>0</v>
      </c>
      <c r="EC78" s="31"/>
      <c r="ED78" s="32">
        <f t="shared" si="707"/>
        <v>0</v>
      </c>
      <c r="EE78" s="31"/>
      <c r="EF78" s="32">
        <f t="shared" si="708"/>
        <v>0</v>
      </c>
      <c r="EG78" s="31"/>
      <c r="EH78" s="32">
        <f t="shared" si="709"/>
        <v>0</v>
      </c>
      <c r="EI78" s="36">
        <f t="shared" si="710"/>
        <v>872</v>
      </c>
      <c r="EJ78" s="36">
        <f t="shared" si="710"/>
        <v>6631220.6657666666</v>
      </c>
      <c r="EL78" s="45"/>
    </row>
    <row r="79" spans="1:142" ht="30" x14ac:dyDescent="0.25">
      <c r="B79" s="19">
        <v>50</v>
      </c>
      <c r="C79" s="25" t="s">
        <v>225</v>
      </c>
      <c r="D79" s="26">
        <f t="shared" si="67"/>
        <v>10127</v>
      </c>
      <c r="E79" s="26">
        <v>10127</v>
      </c>
      <c r="F79" s="26">
        <v>9620</v>
      </c>
      <c r="G79" s="27">
        <v>7.77</v>
      </c>
      <c r="H79" s="28">
        <v>1</v>
      </c>
      <c r="I79" s="29"/>
      <c r="J79" s="26">
        <v>1.4</v>
      </c>
      <c r="K79" s="26">
        <v>1.68</v>
      </c>
      <c r="L79" s="26">
        <v>2.23</v>
      </c>
      <c r="M79" s="26">
        <v>2.39</v>
      </c>
      <c r="N79" s="30">
        <v>2.57</v>
      </c>
      <c r="O79" s="31">
        <f>16</f>
        <v>16</v>
      </c>
      <c r="P79" s="32">
        <f t="shared" si="649"/>
        <v>1721400.5681599998</v>
      </c>
      <c r="Q79" s="31"/>
      <c r="R79" s="32">
        <f t="shared" si="650"/>
        <v>0</v>
      </c>
      <c r="S79" s="33"/>
      <c r="T79" s="32">
        <f t="shared" si="651"/>
        <v>0</v>
      </c>
      <c r="U79" s="31">
        <v>0</v>
      </c>
      <c r="V79" s="32">
        <f t="shared" si="652"/>
        <v>0</v>
      </c>
      <c r="W79" s="31">
        <v>0</v>
      </c>
      <c r="X79" s="32">
        <f t="shared" si="653"/>
        <v>0</v>
      </c>
      <c r="Y79" s="31">
        <v>0</v>
      </c>
      <c r="Z79" s="32">
        <f t="shared" si="654"/>
        <v>0</v>
      </c>
      <c r="AA79" s="31">
        <v>0</v>
      </c>
      <c r="AB79" s="32">
        <f t="shared" si="655"/>
        <v>0</v>
      </c>
      <c r="AC79" s="31"/>
      <c r="AD79" s="32">
        <f t="shared" si="656"/>
        <v>0</v>
      </c>
      <c r="AE79" s="31">
        <v>0</v>
      </c>
      <c r="AF79" s="32">
        <f t="shared" si="657"/>
        <v>0</v>
      </c>
      <c r="AG79" s="31">
        <v>0</v>
      </c>
      <c r="AH79" s="32">
        <f t="shared" si="658"/>
        <v>0</v>
      </c>
      <c r="AI79" s="31">
        <v>0</v>
      </c>
      <c r="AJ79" s="32">
        <f t="shared" si="659"/>
        <v>0</v>
      </c>
      <c r="AK79" s="31">
        <v>0</v>
      </c>
      <c r="AL79" s="32">
        <f t="shared" si="660"/>
        <v>0</v>
      </c>
      <c r="AM79" s="34"/>
      <c r="AN79" s="32">
        <f t="shared" si="661"/>
        <v>0</v>
      </c>
      <c r="AO79" s="31">
        <v>0</v>
      </c>
      <c r="AP79" s="32">
        <f t="shared" si="662"/>
        <v>0</v>
      </c>
      <c r="AQ79" s="31">
        <v>0</v>
      </c>
      <c r="AR79" s="32">
        <f t="shared" si="663"/>
        <v>0</v>
      </c>
      <c r="AS79" s="31"/>
      <c r="AT79" s="32">
        <f t="shared" si="664"/>
        <v>0</v>
      </c>
      <c r="AU79" s="31"/>
      <c r="AV79" s="32">
        <f t="shared" si="665"/>
        <v>0</v>
      </c>
      <c r="AW79" s="31"/>
      <c r="AX79" s="32">
        <f t="shared" si="666"/>
        <v>0</v>
      </c>
      <c r="AY79" s="31">
        <v>0</v>
      </c>
      <c r="AZ79" s="32">
        <f t="shared" si="667"/>
        <v>0</v>
      </c>
      <c r="BA79" s="31"/>
      <c r="BB79" s="32">
        <f t="shared" si="668"/>
        <v>0</v>
      </c>
      <c r="BC79" s="31"/>
      <c r="BD79" s="32">
        <f t="shared" si="669"/>
        <v>0</v>
      </c>
      <c r="BE79" s="31"/>
      <c r="BF79" s="32">
        <f t="shared" si="670"/>
        <v>0</v>
      </c>
      <c r="BG79" s="31"/>
      <c r="BH79" s="32">
        <f t="shared" si="671"/>
        <v>0</v>
      </c>
      <c r="BI79" s="31">
        <v>0</v>
      </c>
      <c r="BJ79" s="32">
        <f t="shared" si="672"/>
        <v>0</v>
      </c>
      <c r="BK79" s="31"/>
      <c r="BL79" s="32">
        <f t="shared" si="673"/>
        <v>0</v>
      </c>
      <c r="BM79" s="31"/>
      <c r="BN79" s="32">
        <f t="shared" si="674"/>
        <v>0</v>
      </c>
      <c r="BO79" s="31"/>
      <c r="BP79" s="32">
        <f t="shared" si="675"/>
        <v>0</v>
      </c>
      <c r="BQ79" s="31"/>
      <c r="BR79" s="32">
        <f t="shared" si="676"/>
        <v>0</v>
      </c>
      <c r="BS79" s="31"/>
      <c r="BT79" s="32">
        <f t="shared" si="677"/>
        <v>0</v>
      </c>
      <c r="BU79" s="31"/>
      <c r="BV79" s="32">
        <f t="shared" si="678"/>
        <v>0</v>
      </c>
      <c r="BW79" s="31">
        <v>0</v>
      </c>
      <c r="BX79" s="32">
        <f t="shared" si="679"/>
        <v>0</v>
      </c>
      <c r="BY79" s="31">
        <v>0</v>
      </c>
      <c r="BZ79" s="32">
        <f t="shared" si="680"/>
        <v>0</v>
      </c>
      <c r="CA79" s="31">
        <v>0</v>
      </c>
      <c r="CB79" s="32">
        <f t="shared" si="681"/>
        <v>0</v>
      </c>
      <c r="CC79" s="31"/>
      <c r="CD79" s="32">
        <f t="shared" si="682"/>
        <v>0</v>
      </c>
      <c r="CE79" s="31"/>
      <c r="CF79" s="32">
        <f t="shared" si="683"/>
        <v>0</v>
      </c>
      <c r="CG79" s="31"/>
      <c r="CH79" s="32">
        <f t="shared" si="684"/>
        <v>0</v>
      </c>
      <c r="CI79" s="31">
        <v>0</v>
      </c>
      <c r="CJ79" s="32">
        <f t="shared" si="685"/>
        <v>0</v>
      </c>
      <c r="CK79" s="31"/>
      <c r="CL79" s="32">
        <f t="shared" si="686"/>
        <v>0</v>
      </c>
      <c r="CM79" s="31"/>
      <c r="CN79" s="32">
        <f t="shared" si="687"/>
        <v>0</v>
      </c>
      <c r="CO79" s="31"/>
      <c r="CP79" s="32">
        <f t="shared" si="688"/>
        <v>0</v>
      </c>
      <c r="CQ79" s="31">
        <v>0</v>
      </c>
      <c r="CR79" s="32">
        <f t="shared" si="689"/>
        <v>0</v>
      </c>
      <c r="CS79" s="31">
        <v>0</v>
      </c>
      <c r="CT79" s="32">
        <f t="shared" si="690"/>
        <v>0</v>
      </c>
      <c r="CU79" s="31"/>
      <c r="CV79" s="32">
        <f t="shared" si="691"/>
        <v>0</v>
      </c>
      <c r="CW79" s="31"/>
      <c r="CX79" s="32">
        <f t="shared" si="692"/>
        <v>0</v>
      </c>
      <c r="CY79" s="31"/>
      <c r="CZ79" s="32">
        <f t="shared" si="693"/>
        <v>0</v>
      </c>
      <c r="DA79" s="31"/>
      <c r="DB79" s="32">
        <f t="shared" si="694"/>
        <v>0</v>
      </c>
      <c r="DC79" s="31"/>
      <c r="DD79" s="32">
        <f t="shared" si="695"/>
        <v>0</v>
      </c>
      <c r="DE79" s="31">
        <v>0</v>
      </c>
      <c r="DF79" s="32">
        <f t="shared" si="696"/>
        <v>0</v>
      </c>
      <c r="DG79" s="31">
        <v>0</v>
      </c>
      <c r="DH79" s="32">
        <f t="shared" si="697"/>
        <v>0</v>
      </c>
      <c r="DI79" s="31">
        <v>0</v>
      </c>
      <c r="DJ79" s="32">
        <f t="shared" si="698"/>
        <v>0</v>
      </c>
      <c r="DK79" s="31">
        <v>0</v>
      </c>
      <c r="DL79" s="32">
        <v>0</v>
      </c>
      <c r="DM79" s="31">
        <v>0</v>
      </c>
      <c r="DN79" s="32">
        <f t="shared" si="699"/>
        <v>0</v>
      </c>
      <c r="DO79" s="31"/>
      <c r="DP79" s="32">
        <f t="shared" si="700"/>
        <v>0</v>
      </c>
      <c r="DQ79" s="31">
        <v>0</v>
      </c>
      <c r="DR79" s="32">
        <f t="shared" si="701"/>
        <v>0</v>
      </c>
      <c r="DS79" s="31">
        <v>0</v>
      </c>
      <c r="DT79" s="32">
        <f t="shared" si="702"/>
        <v>0</v>
      </c>
      <c r="DU79" s="31"/>
      <c r="DV79" s="32">
        <f t="shared" si="703"/>
        <v>0</v>
      </c>
      <c r="DW79" s="31">
        <v>0</v>
      </c>
      <c r="DX79" s="32">
        <f t="shared" si="704"/>
        <v>0</v>
      </c>
      <c r="DY79" s="31"/>
      <c r="DZ79" s="32">
        <f t="shared" si="705"/>
        <v>0</v>
      </c>
      <c r="EA79" s="31"/>
      <c r="EB79" s="32">
        <f t="shared" si="706"/>
        <v>0</v>
      </c>
      <c r="EC79" s="31">
        <v>0</v>
      </c>
      <c r="ED79" s="32">
        <f t="shared" si="707"/>
        <v>0</v>
      </c>
      <c r="EE79" s="31">
        <v>0</v>
      </c>
      <c r="EF79" s="32">
        <f t="shared" si="708"/>
        <v>0</v>
      </c>
      <c r="EG79" s="31">
        <v>0</v>
      </c>
      <c r="EH79" s="32">
        <f t="shared" si="709"/>
        <v>0</v>
      </c>
      <c r="EI79" s="36">
        <f t="shared" si="710"/>
        <v>16</v>
      </c>
      <c r="EJ79" s="36">
        <f t="shared" si="710"/>
        <v>1721400.5681599998</v>
      </c>
      <c r="EL79" s="45"/>
    </row>
    <row r="80" spans="1:142" ht="45" x14ac:dyDescent="0.25">
      <c r="B80" s="19">
        <v>51</v>
      </c>
      <c r="C80" s="25" t="s">
        <v>226</v>
      </c>
      <c r="D80" s="26">
        <f t="shared" ref="D80:D143" si="711">D79</f>
        <v>10127</v>
      </c>
      <c r="E80" s="26">
        <v>10127</v>
      </c>
      <c r="F80" s="26">
        <v>9620</v>
      </c>
      <c r="G80" s="27">
        <v>6.3</v>
      </c>
      <c r="H80" s="38">
        <v>1</v>
      </c>
      <c r="I80" s="39"/>
      <c r="J80" s="26">
        <v>1.4</v>
      </c>
      <c r="K80" s="26">
        <v>1.68</v>
      </c>
      <c r="L80" s="26">
        <v>2.23</v>
      </c>
      <c r="M80" s="26">
        <v>2.39</v>
      </c>
      <c r="N80" s="30">
        <v>2.57</v>
      </c>
      <c r="O80" s="31">
        <v>321</v>
      </c>
      <c r="P80" s="32">
        <f t="shared" si="649"/>
        <v>28001836.944899999</v>
      </c>
      <c r="Q80" s="31"/>
      <c r="R80" s="32">
        <f t="shared" si="650"/>
        <v>0</v>
      </c>
      <c r="S80" s="33"/>
      <c r="T80" s="32">
        <f t="shared" si="651"/>
        <v>0</v>
      </c>
      <c r="U80" s="31">
        <v>7</v>
      </c>
      <c r="V80" s="32">
        <f t="shared" si="652"/>
        <v>666380.60580000002</v>
      </c>
      <c r="W80" s="31">
        <v>0</v>
      </c>
      <c r="X80" s="32">
        <f t="shared" si="653"/>
        <v>0</v>
      </c>
      <c r="Y80" s="31">
        <v>0</v>
      </c>
      <c r="Z80" s="32">
        <f t="shared" si="654"/>
        <v>0</v>
      </c>
      <c r="AA80" s="31">
        <v>0</v>
      </c>
      <c r="AB80" s="32">
        <f t="shared" si="655"/>
        <v>0</v>
      </c>
      <c r="AC80" s="31"/>
      <c r="AD80" s="32">
        <f t="shared" si="656"/>
        <v>0</v>
      </c>
      <c r="AE80" s="31">
        <v>0</v>
      </c>
      <c r="AF80" s="32">
        <f t="shared" si="657"/>
        <v>0</v>
      </c>
      <c r="AG80" s="31">
        <v>0</v>
      </c>
      <c r="AH80" s="32">
        <f t="shared" si="658"/>
        <v>0</v>
      </c>
      <c r="AI80" s="31">
        <v>0</v>
      </c>
      <c r="AJ80" s="32">
        <f t="shared" si="659"/>
        <v>0</v>
      </c>
      <c r="AK80" s="31">
        <v>0</v>
      </c>
      <c r="AL80" s="32">
        <f t="shared" si="660"/>
        <v>0</v>
      </c>
      <c r="AM80" s="34"/>
      <c r="AN80" s="32">
        <f t="shared" si="661"/>
        <v>0</v>
      </c>
      <c r="AO80" s="31">
        <v>0</v>
      </c>
      <c r="AP80" s="32">
        <f t="shared" si="662"/>
        <v>0</v>
      </c>
      <c r="AQ80" s="31">
        <v>0</v>
      </c>
      <c r="AR80" s="32">
        <f t="shared" si="663"/>
        <v>0</v>
      </c>
      <c r="AS80" s="31"/>
      <c r="AT80" s="32">
        <f t="shared" si="664"/>
        <v>0</v>
      </c>
      <c r="AU80" s="31"/>
      <c r="AV80" s="32">
        <f t="shared" si="665"/>
        <v>0</v>
      </c>
      <c r="AW80" s="31"/>
      <c r="AX80" s="32">
        <f t="shared" si="666"/>
        <v>0</v>
      </c>
      <c r="AY80" s="31">
        <v>0</v>
      </c>
      <c r="AZ80" s="32">
        <f t="shared" si="667"/>
        <v>0</v>
      </c>
      <c r="BA80" s="31"/>
      <c r="BB80" s="32">
        <f t="shared" si="668"/>
        <v>0</v>
      </c>
      <c r="BC80" s="31"/>
      <c r="BD80" s="32">
        <f t="shared" si="669"/>
        <v>0</v>
      </c>
      <c r="BE80" s="31"/>
      <c r="BF80" s="32">
        <f t="shared" si="670"/>
        <v>0</v>
      </c>
      <c r="BG80" s="31"/>
      <c r="BH80" s="32">
        <f t="shared" si="671"/>
        <v>0</v>
      </c>
      <c r="BI80" s="31">
        <v>0</v>
      </c>
      <c r="BJ80" s="32">
        <f t="shared" si="672"/>
        <v>0</v>
      </c>
      <c r="BK80" s="31"/>
      <c r="BL80" s="32">
        <f t="shared" si="673"/>
        <v>0</v>
      </c>
      <c r="BM80" s="31"/>
      <c r="BN80" s="32">
        <f t="shared" si="674"/>
        <v>0</v>
      </c>
      <c r="BO80" s="31"/>
      <c r="BP80" s="32">
        <f t="shared" si="675"/>
        <v>0</v>
      </c>
      <c r="BQ80" s="31"/>
      <c r="BR80" s="32">
        <f t="shared" si="676"/>
        <v>0</v>
      </c>
      <c r="BS80" s="31"/>
      <c r="BT80" s="32">
        <f t="shared" si="677"/>
        <v>0</v>
      </c>
      <c r="BU80" s="31"/>
      <c r="BV80" s="32">
        <f t="shared" si="678"/>
        <v>0</v>
      </c>
      <c r="BW80" s="31">
        <v>0</v>
      </c>
      <c r="BX80" s="32">
        <f t="shared" si="679"/>
        <v>0</v>
      </c>
      <c r="BY80" s="31">
        <v>0</v>
      </c>
      <c r="BZ80" s="32">
        <f t="shared" si="680"/>
        <v>0</v>
      </c>
      <c r="CA80" s="31">
        <v>0</v>
      </c>
      <c r="CB80" s="32">
        <f t="shared" si="681"/>
        <v>0</v>
      </c>
      <c r="CC80" s="31"/>
      <c r="CD80" s="32">
        <f t="shared" si="682"/>
        <v>0</v>
      </c>
      <c r="CE80" s="31"/>
      <c r="CF80" s="32">
        <f t="shared" si="683"/>
        <v>0</v>
      </c>
      <c r="CG80" s="31"/>
      <c r="CH80" s="32">
        <f t="shared" si="684"/>
        <v>0</v>
      </c>
      <c r="CI80" s="31">
        <v>0</v>
      </c>
      <c r="CJ80" s="32">
        <f t="shared" si="685"/>
        <v>0</v>
      </c>
      <c r="CK80" s="31"/>
      <c r="CL80" s="32">
        <f t="shared" si="686"/>
        <v>0</v>
      </c>
      <c r="CM80" s="31"/>
      <c r="CN80" s="32">
        <f t="shared" si="687"/>
        <v>0</v>
      </c>
      <c r="CO80" s="31"/>
      <c r="CP80" s="32">
        <f t="shared" si="688"/>
        <v>0</v>
      </c>
      <c r="CQ80" s="31">
        <v>0</v>
      </c>
      <c r="CR80" s="32">
        <f t="shared" si="689"/>
        <v>0</v>
      </c>
      <c r="CS80" s="31">
        <v>0</v>
      </c>
      <c r="CT80" s="32">
        <f t="shared" si="690"/>
        <v>0</v>
      </c>
      <c r="CU80" s="31"/>
      <c r="CV80" s="32">
        <f t="shared" si="691"/>
        <v>0</v>
      </c>
      <c r="CW80" s="31"/>
      <c r="CX80" s="32">
        <f t="shared" si="692"/>
        <v>0</v>
      </c>
      <c r="CY80" s="31"/>
      <c r="CZ80" s="32">
        <f t="shared" si="693"/>
        <v>0</v>
      </c>
      <c r="DA80" s="31"/>
      <c r="DB80" s="32">
        <f t="shared" si="694"/>
        <v>0</v>
      </c>
      <c r="DC80" s="31"/>
      <c r="DD80" s="32">
        <f t="shared" si="695"/>
        <v>0</v>
      </c>
      <c r="DE80" s="31">
        <v>0</v>
      </c>
      <c r="DF80" s="32">
        <f t="shared" si="696"/>
        <v>0</v>
      </c>
      <c r="DG80" s="31">
        <v>0</v>
      </c>
      <c r="DH80" s="32">
        <f t="shared" si="697"/>
        <v>0</v>
      </c>
      <c r="DI80" s="31">
        <v>0</v>
      </c>
      <c r="DJ80" s="32">
        <f t="shared" si="698"/>
        <v>0</v>
      </c>
      <c r="DK80" s="31">
        <v>0</v>
      </c>
      <c r="DL80" s="32">
        <v>0</v>
      </c>
      <c r="DM80" s="31">
        <v>0</v>
      </c>
      <c r="DN80" s="32">
        <f t="shared" si="699"/>
        <v>0</v>
      </c>
      <c r="DO80" s="31"/>
      <c r="DP80" s="32">
        <f t="shared" si="700"/>
        <v>0</v>
      </c>
      <c r="DQ80" s="31">
        <v>0</v>
      </c>
      <c r="DR80" s="32">
        <f t="shared" si="701"/>
        <v>0</v>
      </c>
      <c r="DS80" s="31">
        <v>0</v>
      </c>
      <c r="DT80" s="32">
        <f t="shared" si="702"/>
        <v>0</v>
      </c>
      <c r="DU80" s="31"/>
      <c r="DV80" s="32">
        <f t="shared" si="703"/>
        <v>0</v>
      </c>
      <c r="DW80" s="31">
        <v>0</v>
      </c>
      <c r="DX80" s="32">
        <f t="shared" si="704"/>
        <v>0</v>
      </c>
      <c r="DY80" s="31"/>
      <c r="DZ80" s="32">
        <f t="shared" si="705"/>
        <v>0</v>
      </c>
      <c r="EA80" s="31"/>
      <c r="EB80" s="32">
        <f t="shared" si="706"/>
        <v>0</v>
      </c>
      <c r="EC80" s="31">
        <v>0</v>
      </c>
      <c r="ED80" s="32">
        <f t="shared" si="707"/>
        <v>0</v>
      </c>
      <c r="EE80" s="31">
        <v>0</v>
      </c>
      <c r="EF80" s="32">
        <f t="shared" si="708"/>
        <v>0</v>
      </c>
      <c r="EG80" s="31">
        <v>0</v>
      </c>
      <c r="EH80" s="32">
        <f t="shared" si="709"/>
        <v>0</v>
      </c>
      <c r="EI80" s="36">
        <f t="shared" si="710"/>
        <v>328</v>
      </c>
      <c r="EJ80" s="36">
        <f t="shared" si="710"/>
        <v>28668217.550699998</v>
      </c>
      <c r="EL80" s="45"/>
    </row>
    <row r="81" spans="1:142" ht="60" x14ac:dyDescent="0.25">
      <c r="B81" s="19">
        <v>52</v>
      </c>
      <c r="C81" s="40" t="s">
        <v>227</v>
      </c>
      <c r="D81" s="26">
        <f t="shared" si="711"/>
        <v>10127</v>
      </c>
      <c r="E81" s="26">
        <v>10127</v>
      </c>
      <c r="F81" s="26">
        <v>9620</v>
      </c>
      <c r="G81" s="27">
        <v>3.73</v>
      </c>
      <c r="H81" s="38">
        <v>1</v>
      </c>
      <c r="I81" s="39"/>
      <c r="J81" s="26">
        <v>1.4</v>
      </c>
      <c r="K81" s="26">
        <v>1.68</v>
      </c>
      <c r="L81" s="26">
        <v>2.23</v>
      </c>
      <c r="M81" s="26">
        <v>2.39</v>
      </c>
      <c r="N81" s="30">
        <v>2.57</v>
      </c>
      <c r="O81" s="31">
        <v>0</v>
      </c>
      <c r="P81" s="32">
        <f t="shared" si="649"/>
        <v>0</v>
      </c>
      <c r="Q81" s="31"/>
      <c r="R81" s="32">
        <f t="shared" si="650"/>
        <v>0</v>
      </c>
      <c r="S81" s="33"/>
      <c r="T81" s="32">
        <f t="shared" si="651"/>
        <v>0</v>
      </c>
      <c r="U81" s="31">
        <v>331</v>
      </c>
      <c r="V81" s="32">
        <f t="shared" si="652"/>
        <v>18656088.148273334</v>
      </c>
      <c r="W81" s="31">
        <v>0</v>
      </c>
      <c r="X81" s="32">
        <f t="shared" si="653"/>
        <v>0</v>
      </c>
      <c r="Y81" s="31">
        <v>0</v>
      </c>
      <c r="Z81" s="32">
        <f t="shared" si="654"/>
        <v>0</v>
      </c>
      <c r="AA81" s="31">
        <v>0</v>
      </c>
      <c r="AB81" s="32">
        <f t="shared" si="655"/>
        <v>0</v>
      </c>
      <c r="AC81" s="31"/>
      <c r="AD81" s="32">
        <f t="shared" si="656"/>
        <v>0</v>
      </c>
      <c r="AE81" s="31">
        <v>0</v>
      </c>
      <c r="AF81" s="32">
        <f t="shared" si="657"/>
        <v>0</v>
      </c>
      <c r="AG81" s="31">
        <v>0</v>
      </c>
      <c r="AH81" s="32">
        <f t="shared" si="658"/>
        <v>0</v>
      </c>
      <c r="AI81" s="31">
        <v>0</v>
      </c>
      <c r="AJ81" s="32">
        <f t="shared" si="659"/>
        <v>0</v>
      </c>
      <c r="AK81" s="31">
        <v>0</v>
      </c>
      <c r="AL81" s="32">
        <f t="shared" si="660"/>
        <v>0</v>
      </c>
      <c r="AM81" s="34"/>
      <c r="AN81" s="32">
        <f t="shared" si="661"/>
        <v>0</v>
      </c>
      <c r="AO81" s="31">
        <v>0</v>
      </c>
      <c r="AP81" s="32">
        <f t="shared" si="662"/>
        <v>0</v>
      </c>
      <c r="AQ81" s="31">
        <v>0</v>
      </c>
      <c r="AR81" s="32">
        <f t="shared" si="663"/>
        <v>0</v>
      </c>
      <c r="AS81" s="31"/>
      <c r="AT81" s="32">
        <f t="shared" si="664"/>
        <v>0</v>
      </c>
      <c r="AU81" s="31"/>
      <c r="AV81" s="32">
        <f t="shared" si="665"/>
        <v>0</v>
      </c>
      <c r="AW81" s="31"/>
      <c r="AX81" s="32">
        <f t="shared" si="666"/>
        <v>0</v>
      </c>
      <c r="AY81" s="31">
        <v>0</v>
      </c>
      <c r="AZ81" s="32">
        <f t="shared" si="667"/>
        <v>0</v>
      </c>
      <c r="BA81" s="31"/>
      <c r="BB81" s="32">
        <f t="shared" si="668"/>
        <v>0</v>
      </c>
      <c r="BC81" s="31"/>
      <c r="BD81" s="32">
        <f t="shared" si="669"/>
        <v>0</v>
      </c>
      <c r="BE81" s="31"/>
      <c r="BF81" s="32">
        <f t="shared" si="670"/>
        <v>0</v>
      </c>
      <c r="BG81" s="31"/>
      <c r="BH81" s="32">
        <f t="shared" si="671"/>
        <v>0</v>
      </c>
      <c r="BI81" s="31">
        <v>0</v>
      </c>
      <c r="BJ81" s="32">
        <f t="shared" si="672"/>
        <v>0</v>
      </c>
      <c r="BK81" s="31"/>
      <c r="BL81" s="32">
        <f t="shared" si="673"/>
        <v>0</v>
      </c>
      <c r="BM81" s="31"/>
      <c r="BN81" s="32">
        <f t="shared" si="674"/>
        <v>0</v>
      </c>
      <c r="BO81" s="31"/>
      <c r="BP81" s="32">
        <f t="shared" si="675"/>
        <v>0</v>
      </c>
      <c r="BQ81" s="31"/>
      <c r="BR81" s="32">
        <f t="shared" si="676"/>
        <v>0</v>
      </c>
      <c r="BS81" s="31"/>
      <c r="BT81" s="32">
        <f t="shared" si="677"/>
        <v>0</v>
      </c>
      <c r="BU81" s="31"/>
      <c r="BV81" s="32">
        <f t="shared" si="678"/>
        <v>0</v>
      </c>
      <c r="BW81" s="31">
        <v>0</v>
      </c>
      <c r="BX81" s="32">
        <f t="shared" si="679"/>
        <v>0</v>
      </c>
      <c r="BY81" s="31">
        <v>0</v>
      </c>
      <c r="BZ81" s="32">
        <f t="shared" si="680"/>
        <v>0</v>
      </c>
      <c r="CA81" s="31">
        <v>0</v>
      </c>
      <c r="CB81" s="32">
        <f t="shared" si="681"/>
        <v>0</v>
      </c>
      <c r="CC81" s="31"/>
      <c r="CD81" s="32">
        <f t="shared" si="682"/>
        <v>0</v>
      </c>
      <c r="CE81" s="31"/>
      <c r="CF81" s="32">
        <f t="shared" si="683"/>
        <v>0</v>
      </c>
      <c r="CG81" s="31"/>
      <c r="CH81" s="32">
        <f t="shared" si="684"/>
        <v>0</v>
      </c>
      <c r="CI81" s="31">
        <v>0</v>
      </c>
      <c r="CJ81" s="32">
        <f t="shared" si="685"/>
        <v>0</v>
      </c>
      <c r="CK81" s="31"/>
      <c r="CL81" s="32">
        <f t="shared" si="686"/>
        <v>0</v>
      </c>
      <c r="CM81" s="31"/>
      <c r="CN81" s="32">
        <f t="shared" si="687"/>
        <v>0</v>
      </c>
      <c r="CO81" s="31"/>
      <c r="CP81" s="32">
        <f t="shared" si="688"/>
        <v>0</v>
      </c>
      <c r="CQ81" s="31">
        <v>0</v>
      </c>
      <c r="CR81" s="32">
        <f t="shared" si="689"/>
        <v>0</v>
      </c>
      <c r="CS81" s="31">
        <v>0</v>
      </c>
      <c r="CT81" s="32">
        <f t="shared" si="690"/>
        <v>0</v>
      </c>
      <c r="CU81" s="31"/>
      <c r="CV81" s="32">
        <f t="shared" si="691"/>
        <v>0</v>
      </c>
      <c r="CW81" s="31"/>
      <c r="CX81" s="32">
        <f t="shared" si="692"/>
        <v>0</v>
      </c>
      <c r="CY81" s="31"/>
      <c r="CZ81" s="32">
        <f t="shared" si="693"/>
        <v>0</v>
      </c>
      <c r="DA81" s="31"/>
      <c r="DB81" s="32">
        <f t="shared" si="694"/>
        <v>0</v>
      </c>
      <c r="DC81" s="31"/>
      <c r="DD81" s="32">
        <f t="shared" si="695"/>
        <v>0</v>
      </c>
      <c r="DE81" s="31">
        <v>0</v>
      </c>
      <c r="DF81" s="32">
        <f t="shared" si="696"/>
        <v>0</v>
      </c>
      <c r="DG81" s="31">
        <v>0</v>
      </c>
      <c r="DH81" s="32">
        <f t="shared" si="697"/>
        <v>0</v>
      </c>
      <c r="DI81" s="31">
        <v>0</v>
      </c>
      <c r="DJ81" s="32">
        <f t="shared" si="698"/>
        <v>0</v>
      </c>
      <c r="DK81" s="31">
        <v>0</v>
      </c>
      <c r="DL81" s="32">
        <v>0</v>
      </c>
      <c r="DM81" s="31">
        <v>0</v>
      </c>
      <c r="DN81" s="32">
        <f t="shared" si="699"/>
        <v>0</v>
      </c>
      <c r="DO81" s="31"/>
      <c r="DP81" s="32">
        <f t="shared" si="700"/>
        <v>0</v>
      </c>
      <c r="DQ81" s="31">
        <v>0</v>
      </c>
      <c r="DR81" s="32">
        <f t="shared" si="701"/>
        <v>0</v>
      </c>
      <c r="DS81" s="31">
        <v>0</v>
      </c>
      <c r="DT81" s="32">
        <f t="shared" si="702"/>
        <v>0</v>
      </c>
      <c r="DU81" s="31"/>
      <c r="DV81" s="32">
        <f t="shared" si="703"/>
        <v>0</v>
      </c>
      <c r="DW81" s="31">
        <v>0</v>
      </c>
      <c r="DX81" s="32">
        <f t="shared" si="704"/>
        <v>0</v>
      </c>
      <c r="DY81" s="31"/>
      <c r="DZ81" s="32">
        <f t="shared" si="705"/>
        <v>0</v>
      </c>
      <c r="EA81" s="31"/>
      <c r="EB81" s="32">
        <f t="shared" si="706"/>
        <v>0</v>
      </c>
      <c r="EC81" s="31">
        <v>0</v>
      </c>
      <c r="ED81" s="32">
        <f t="shared" si="707"/>
        <v>0</v>
      </c>
      <c r="EE81" s="31">
        <v>0</v>
      </c>
      <c r="EF81" s="32">
        <f t="shared" si="708"/>
        <v>0</v>
      </c>
      <c r="EG81" s="31">
        <v>0</v>
      </c>
      <c r="EH81" s="32">
        <f t="shared" si="709"/>
        <v>0</v>
      </c>
      <c r="EI81" s="36">
        <f t="shared" si="710"/>
        <v>331</v>
      </c>
      <c r="EJ81" s="36">
        <f t="shared" si="710"/>
        <v>18656088.148273334</v>
      </c>
      <c r="EL81" s="45"/>
    </row>
    <row r="82" spans="1:142" ht="60" x14ac:dyDescent="0.25">
      <c r="B82" s="19">
        <v>53</v>
      </c>
      <c r="C82" s="40" t="s">
        <v>228</v>
      </c>
      <c r="D82" s="26">
        <f t="shared" si="711"/>
        <v>10127</v>
      </c>
      <c r="E82" s="26">
        <v>10127</v>
      </c>
      <c r="F82" s="26">
        <v>9620</v>
      </c>
      <c r="G82" s="27">
        <v>5.0999999999999996</v>
      </c>
      <c r="H82" s="38">
        <v>1</v>
      </c>
      <c r="I82" s="39"/>
      <c r="J82" s="26">
        <v>1.4</v>
      </c>
      <c r="K82" s="26">
        <v>1.68</v>
      </c>
      <c r="L82" s="26">
        <v>2.23</v>
      </c>
      <c r="M82" s="26">
        <v>2.39</v>
      </c>
      <c r="N82" s="30">
        <v>2.57</v>
      </c>
      <c r="O82" s="31"/>
      <c r="P82" s="32">
        <f t="shared" si="649"/>
        <v>0</v>
      </c>
      <c r="Q82" s="31"/>
      <c r="R82" s="32">
        <f t="shared" si="650"/>
        <v>0</v>
      </c>
      <c r="S82" s="33"/>
      <c r="T82" s="32">
        <f t="shared" si="651"/>
        <v>0</v>
      </c>
      <c r="U82" s="31">
        <v>803</v>
      </c>
      <c r="V82" s="32">
        <f t="shared" si="652"/>
        <v>61882732.311399996</v>
      </c>
      <c r="W82" s="31"/>
      <c r="X82" s="32">
        <f t="shared" si="653"/>
        <v>0</v>
      </c>
      <c r="Y82" s="31"/>
      <c r="Z82" s="32">
        <f t="shared" si="654"/>
        <v>0</v>
      </c>
      <c r="AA82" s="31"/>
      <c r="AB82" s="32">
        <f t="shared" si="655"/>
        <v>0</v>
      </c>
      <c r="AC82" s="31"/>
      <c r="AD82" s="32">
        <f t="shared" si="656"/>
        <v>0</v>
      </c>
      <c r="AE82" s="31"/>
      <c r="AF82" s="32">
        <f t="shared" si="657"/>
        <v>0</v>
      </c>
      <c r="AG82" s="31"/>
      <c r="AH82" s="32">
        <f t="shared" si="658"/>
        <v>0</v>
      </c>
      <c r="AI82" s="31"/>
      <c r="AJ82" s="32">
        <f t="shared" si="659"/>
        <v>0</v>
      </c>
      <c r="AK82" s="31"/>
      <c r="AL82" s="32">
        <f t="shared" si="660"/>
        <v>0</v>
      </c>
      <c r="AM82" s="34"/>
      <c r="AN82" s="32">
        <f t="shared" si="661"/>
        <v>0</v>
      </c>
      <c r="AO82" s="31"/>
      <c r="AP82" s="32">
        <f t="shared" si="662"/>
        <v>0</v>
      </c>
      <c r="AQ82" s="31"/>
      <c r="AR82" s="32">
        <f t="shared" si="663"/>
        <v>0</v>
      </c>
      <c r="AS82" s="31"/>
      <c r="AT82" s="32">
        <f t="shared" si="664"/>
        <v>0</v>
      </c>
      <c r="AU82" s="31"/>
      <c r="AV82" s="32">
        <f t="shared" si="665"/>
        <v>0</v>
      </c>
      <c r="AW82" s="31"/>
      <c r="AX82" s="32">
        <f t="shared" si="666"/>
        <v>0</v>
      </c>
      <c r="AY82" s="31"/>
      <c r="AZ82" s="32">
        <f t="shared" si="667"/>
        <v>0</v>
      </c>
      <c r="BA82" s="31"/>
      <c r="BB82" s="32">
        <f t="shared" si="668"/>
        <v>0</v>
      </c>
      <c r="BC82" s="31"/>
      <c r="BD82" s="32">
        <f t="shared" si="669"/>
        <v>0</v>
      </c>
      <c r="BE82" s="31"/>
      <c r="BF82" s="32">
        <f t="shared" si="670"/>
        <v>0</v>
      </c>
      <c r="BG82" s="31"/>
      <c r="BH82" s="32">
        <f t="shared" si="671"/>
        <v>0</v>
      </c>
      <c r="BI82" s="31"/>
      <c r="BJ82" s="32">
        <f t="shared" si="672"/>
        <v>0</v>
      </c>
      <c r="BK82" s="31"/>
      <c r="BL82" s="32">
        <f t="shared" si="673"/>
        <v>0</v>
      </c>
      <c r="BM82" s="31"/>
      <c r="BN82" s="32">
        <f t="shared" si="674"/>
        <v>0</v>
      </c>
      <c r="BO82" s="31"/>
      <c r="BP82" s="32">
        <f t="shared" si="675"/>
        <v>0</v>
      </c>
      <c r="BQ82" s="31"/>
      <c r="BR82" s="32">
        <f t="shared" si="676"/>
        <v>0</v>
      </c>
      <c r="BS82" s="31"/>
      <c r="BT82" s="32">
        <f t="shared" si="677"/>
        <v>0</v>
      </c>
      <c r="BU82" s="31"/>
      <c r="BV82" s="32">
        <f t="shared" si="678"/>
        <v>0</v>
      </c>
      <c r="BW82" s="31"/>
      <c r="BX82" s="32">
        <f t="shared" si="679"/>
        <v>0</v>
      </c>
      <c r="BY82" s="31"/>
      <c r="BZ82" s="32">
        <f t="shared" si="680"/>
        <v>0</v>
      </c>
      <c r="CA82" s="31"/>
      <c r="CB82" s="32">
        <f t="shared" si="681"/>
        <v>0</v>
      </c>
      <c r="CC82" s="31"/>
      <c r="CD82" s="32">
        <f t="shared" si="682"/>
        <v>0</v>
      </c>
      <c r="CE82" s="31"/>
      <c r="CF82" s="32">
        <f t="shared" si="683"/>
        <v>0</v>
      </c>
      <c r="CG82" s="31"/>
      <c r="CH82" s="32">
        <f t="shared" si="684"/>
        <v>0</v>
      </c>
      <c r="CI82" s="31"/>
      <c r="CJ82" s="32">
        <f t="shared" si="685"/>
        <v>0</v>
      </c>
      <c r="CK82" s="31"/>
      <c r="CL82" s="32">
        <f t="shared" si="686"/>
        <v>0</v>
      </c>
      <c r="CM82" s="31"/>
      <c r="CN82" s="32">
        <f t="shared" si="687"/>
        <v>0</v>
      </c>
      <c r="CO82" s="31"/>
      <c r="CP82" s="32">
        <f t="shared" si="688"/>
        <v>0</v>
      </c>
      <c r="CQ82" s="31"/>
      <c r="CR82" s="32">
        <f t="shared" si="689"/>
        <v>0</v>
      </c>
      <c r="CS82" s="31"/>
      <c r="CT82" s="32">
        <f t="shared" si="690"/>
        <v>0</v>
      </c>
      <c r="CU82" s="31"/>
      <c r="CV82" s="32">
        <f t="shared" si="691"/>
        <v>0</v>
      </c>
      <c r="CW82" s="31"/>
      <c r="CX82" s="32">
        <f t="shared" si="692"/>
        <v>0</v>
      </c>
      <c r="CY82" s="31"/>
      <c r="CZ82" s="32">
        <f t="shared" si="693"/>
        <v>0</v>
      </c>
      <c r="DA82" s="31"/>
      <c r="DB82" s="32">
        <f t="shared" si="694"/>
        <v>0</v>
      </c>
      <c r="DC82" s="31"/>
      <c r="DD82" s="32">
        <f t="shared" si="695"/>
        <v>0</v>
      </c>
      <c r="DE82" s="31"/>
      <c r="DF82" s="32">
        <f t="shared" si="696"/>
        <v>0</v>
      </c>
      <c r="DG82" s="31"/>
      <c r="DH82" s="32">
        <f t="shared" si="697"/>
        <v>0</v>
      </c>
      <c r="DI82" s="31"/>
      <c r="DJ82" s="32">
        <f t="shared" si="698"/>
        <v>0</v>
      </c>
      <c r="DK82" s="31"/>
      <c r="DL82" s="32">
        <v>0</v>
      </c>
      <c r="DM82" s="31"/>
      <c r="DN82" s="32">
        <f t="shared" si="699"/>
        <v>0</v>
      </c>
      <c r="DO82" s="31"/>
      <c r="DP82" s="32">
        <f t="shared" si="700"/>
        <v>0</v>
      </c>
      <c r="DQ82" s="31"/>
      <c r="DR82" s="32">
        <f t="shared" si="701"/>
        <v>0</v>
      </c>
      <c r="DS82" s="31"/>
      <c r="DT82" s="32">
        <f t="shared" si="702"/>
        <v>0</v>
      </c>
      <c r="DU82" s="31"/>
      <c r="DV82" s="32">
        <f t="shared" si="703"/>
        <v>0</v>
      </c>
      <c r="DW82" s="31"/>
      <c r="DX82" s="32">
        <f t="shared" si="704"/>
        <v>0</v>
      </c>
      <c r="DY82" s="31"/>
      <c r="DZ82" s="32">
        <f t="shared" si="705"/>
        <v>0</v>
      </c>
      <c r="EA82" s="31"/>
      <c r="EB82" s="32">
        <f t="shared" si="706"/>
        <v>0</v>
      </c>
      <c r="EC82" s="31"/>
      <c r="ED82" s="32">
        <f t="shared" si="707"/>
        <v>0</v>
      </c>
      <c r="EE82" s="31"/>
      <c r="EF82" s="32">
        <f t="shared" si="708"/>
        <v>0</v>
      </c>
      <c r="EG82" s="31"/>
      <c r="EH82" s="32">
        <f t="shared" si="709"/>
        <v>0</v>
      </c>
      <c r="EI82" s="36">
        <f t="shared" si="710"/>
        <v>803</v>
      </c>
      <c r="EJ82" s="36">
        <f t="shared" si="710"/>
        <v>61882732.311399996</v>
      </c>
      <c r="EL82" s="45"/>
    </row>
    <row r="83" spans="1:142" ht="61.5" customHeight="1" x14ac:dyDescent="0.25">
      <c r="B83" s="19">
        <v>54</v>
      </c>
      <c r="C83" s="25" t="s">
        <v>229</v>
      </c>
      <c r="D83" s="26">
        <f t="shared" si="711"/>
        <v>10127</v>
      </c>
      <c r="E83" s="26">
        <v>10127</v>
      </c>
      <c r="F83" s="26">
        <v>9620</v>
      </c>
      <c r="G83" s="27">
        <v>14.41</v>
      </c>
      <c r="H83" s="28">
        <v>1</v>
      </c>
      <c r="I83" s="29"/>
      <c r="J83" s="26">
        <v>1.4</v>
      </c>
      <c r="K83" s="26">
        <v>1.68</v>
      </c>
      <c r="L83" s="26">
        <v>2.23</v>
      </c>
      <c r="M83" s="26">
        <v>2.39</v>
      </c>
      <c r="N83" s="30">
        <v>2.57</v>
      </c>
      <c r="O83" s="31">
        <v>9</v>
      </c>
      <c r="P83" s="32">
        <f t="shared" si="649"/>
        <v>1795756.4324699999</v>
      </c>
      <c r="Q83" s="31"/>
      <c r="R83" s="32">
        <f t="shared" si="650"/>
        <v>0</v>
      </c>
      <c r="S83" s="33"/>
      <c r="T83" s="32">
        <f t="shared" si="651"/>
        <v>0</v>
      </c>
      <c r="U83" s="31"/>
      <c r="V83" s="32">
        <f t="shared" si="652"/>
        <v>0</v>
      </c>
      <c r="W83" s="31"/>
      <c r="X83" s="32">
        <f t="shared" si="653"/>
        <v>0</v>
      </c>
      <c r="Y83" s="31"/>
      <c r="Z83" s="32">
        <f t="shared" si="654"/>
        <v>0</v>
      </c>
      <c r="AA83" s="31"/>
      <c r="AB83" s="32">
        <f t="shared" si="655"/>
        <v>0</v>
      </c>
      <c r="AC83" s="31"/>
      <c r="AD83" s="32">
        <f t="shared" si="656"/>
        <v>0</v>
      </c>
      <c r="AE83" s="31"/>
      <c r="AF83" s="32">
        <f t="shared" si="657"/>
        <v>0</v>
      </c>
      <c r="AG83" s="31"/>
      <c r="AH83" s="32">
        <f t="shared" si="658"/>
        <v>0</v>
      </c>
      <c r="AI83" s="31"/>
      <c r="AJ83" s="32">
        <f t="shared" si="659"/>
        <v>0</v>
      </c>
      <c r="AK83" s="31"/>
      <c r="AL83" s="32">
        <f t="shared" si="660"/>
        <v>0</v>
      </c>
      <c r="AM83" s="34"/>
      <c r="AN83" s="32">
        <f t="shared" si="661"/>
        <v>0</v>
      </c>
      <c r="AO83" s="31"/>
      <c r="AP83" s="32">
        <f t="shared" si="662"/>
        <v>0</v>
      </c>
      <c r="AQ83" s="31"/>
      <c r="AR83" s="32">
        <f t="shared" si="663"/>
        <v>0</v>
      </c>
      <c r="AS83" s="31"/>
      <c r="AT83" s="32">
        <f t="shared" si="664"/>
        <v>0</v>
      </c>
      <c r="AU83" s="31"/>
      <c r="AV83" s="32">
        <f t="shared" si="665"/>
        <v>0</v>
      </c>
      <c r="AW83" s="31"/>
      <c r="AX83" s="32">
        <f t="shared" si="666"/>
        <v>0</v>
      </c>
      <c r="AY83" s="31"/>
      <c r="AZ83" s="32">
        <f t="shared" si="667"/>
        <v>0</v>
      </c>
      <c r="BA83" s="31"/>
      <c r="BB83" s="32">
        <f t="shared" si="668"/>
        <v>0</v>
      </c>
      <c r="BC83" s="31"/>
      <c r="BD83" s="32">
        <f t="shared" si="669"/>
        <v>0</v>
      </c>
      <c r="BE83" s="31"/>
      <c r="BF83" s="32">
        <f t="shared" si="670"/>
        <v>0</v>
      </c>
      <c r="BG83" s="31"/>
      <c r="BH83" s="32">
        <f t="shared" si="671"/>
        <v>0</v>
      </c>
      <c r="BI83" s="31"/>
      <c r="BJ83" s="32">
        <f t="shared" si="672"/>
        <v>0</v>
      </c>
      <c r="BK83" s="31"/>
      <c r="BL83" s="32">
        <f t="shared" si="673"/>
        <v>0</v>
      </c>
      <c r="BM83" s="31"/>
      <c r="BN83" s="32">
        <f t="shared" si="674"/>
        <v>0</v>
      </c>
      <c r="BO83" s="31"/>
      <c r="BP83" s="32">
        <f t="shared" si="675"/>
        <v>0</v>
      </c>
      <c r="BQ83" s="31"/>
      <c r="BR83" s="32">
        <f t="shared" si="676"/>
        <v>0</v>
      </c>
      <c r="BS83" s="31"/>
      <c r="BT83" s="32">
        <f t="shared" si="677"/>
        <v>0</v>
      </c>
      <c r="BU83" s="31"/>
      <c r="BV83" s="32">
        <f t="shared" si="678"/>
        <v>0</v>
      </c>
      <c r="BW83" s="31"/>
      <c r="BX83" s="32">
        <f t="shared" si="679"/>
        <v>0</v>
      </c>
      <c r="BY83" s="31"/>
      <c r="BZ83" s="32">
        <f t="shared" si="680"/>
        <v>0</v>
      </c>
      <c r="CA83" s="31"/>
      <c r="CB83" s="32">
        <f t="shared" si="681"/>
        <v>0</v>
      </c>
      <c r="CC83" s="31"/>
      <c r="CD83" s="32">
        <f t="shared" si="682"/>
        <v>0</v>
      </c>
      <c r="CE83" s="31"/>
      <c r="CF83" s="32">
        <f t="shared" si="683"/>
        <v>0</v>
      </c>
      <c r="CG83" s="31"/>
      <c r="CH83" s="32">
        <f t="shared" si="684"/>
        <v>0</v>
      </c>
      <c r="CI83" s="31"/>
      <c r="CJ83" s="32">
        <f t="shared" si="685"/>
        <v>0</v>
      </c>
      <c r="CK83" s="31"/>
      <c r="CL83" s="32">
        <f t="shared" si="686"/>
        <v>0</v>
      </c>
      <c r="CM83" s="31"/>
      <c r="CN83" s="32">
        <f t="shared" si="687"/>
        <v>0</v>
      </c>
      <c r="CO83" s="31"/>
      <c r="CP83" s="32">
        <f t="shared" si="688"/>
        <v>0</v>
      </c>
      <c r="CQ83" s="31"/>
      <c r="CR83" s="32">
        <f t="shared" si="689"/>
        <v>0</v>
      </c>
      <c r="CS83" s="31"/>
      <c r="CT83" s="32">
        <f t="shared" si="690"/>
        <v>0</v>
      </c>
      <c r="CU83" s="31"/>
      <c r="CV83" s="32">
        <f t="shared" si="691"/>
        <v>0</v>
      </c>
      <c r="CW83" s="31"/>
      <c r="CX83" s="32">
        <f t="shared" si="692"/>
        <v>0</v>
      </c>
      <c r="CY83" s="31"/>
      <c r="CZ83" s="32">
        <f t="shared" si="693"/>
        <v>0</v>
      </c>
      <c r="DA83" s="31"/>
      <c r="DB83" s="32">
        <f t="shared" si="694"/>
        <v>0</v>
      </c>
      <c r="DC83" s="31"/>
      <c r="DD83" s="32">
        <f t="shared" si="695"/>
        <v>0</v>
      </c>
      <c r="DE83" s="31"/>
      <c r="DF83" s="32">
        <f t="shared" si="696"/>
        <v>0</v>
      </c>
      <c r="DG83" s="31"/>
      <c r="DH83" s="32">
        <f t="shared" si="697"/>
        <v>0</v>
      </c>
      <c r="DI83" s="31"/>
      <c r="DJ83" s="32">
        <f t="shared" si="698"/>
        <v>0</v>
      </c>
      <c r="DK83" s="31"/>
      <c r="DL83" s="32">
        <v>0</v>
      </c>
      <c r="DM83" s="31"/>
      <c r="DN83" s="32">
        <f t="shared" si="699"/>
        <v>0</v>
      </c>
      <c r="DO83" s="31"/>
      <c r="DP83" s="32">
        <f t="shared" si="700"/>
        <v>0</v>
      </c>
      <c r="DQ83" s="31"/>
      <c r="DR83" s="32">
        <f t="shared" si="701"/>
        <v>0</v>
      </c>
      <c r="DS83" s="31"/>
      <c r="DT83" s="32">
        <f t="shared" si="702"/>
        <v>0</v>
      </c>
      <c r="DU83" s="31"/>
      <c r="DV83" s="32">
        <f t="shared" si="703"/>
        <v>0</v>
      </c>
      <c r="DW83" s="31"/>
      <c r="DX83" s="32">
        <f t="shared" si="704"/>
        <v>0</v>
      </c>
      <c r="DY83" s="31"/>
      <c r="DZ83" s="32">
        <f t="shared" si="705"/>
        <v>0</v>
      </c>
      <c r="EA83" s="31"/>
      <c r="EB83" s="32">
        <f t="shared" si="706"/>
        <v>0</v>
      </c>
      <c r="EC83" s="31"/>
      <c r="ED83" s="32">
        <f t="shared" si="707"/>
        <v>0</v>
      </c>
      <c r="EE83" s="31"/>
      <c r="EF83" s="32">
        <f t="shared" si="708"/>
        <v>0</v>
      </c>
      <c r="EG83" s="31"/>
      <c r="EH83" s="32">
        <f t="shared" si="709"/>
        <v>0</v>
      </c>
      <c r="EI83" s="36">
        <f t="shared" si="710"/>
        <v>9</v>
      </c>
      <c r="EJ83" s="36">
        <f t="shared" si="710"/>
        <v>1795756.4324699999</v>
      </c>
      <c r="EL83" s="45"/>
    </row>
    <row r="84" spans="1:142" s="59" customFormat="1" x14ac:dyDescent="0.25">
      <c r="A84" s="88">
        <v>20</v>
      </c>
      <c r="B84" s="68"/>
      <c r="C84" s="69" t="s">
        <v>230</v>
      </c>
      <c r="D84" s="76">
        <f t="shared" si="711"/>
        <v>10127</v>
      </c>
      <c r="E84" s="76">
        <v>10127</v>
      </c>
      <c r="F84" s="76">
        <v>9620</v>
      </c>
      <c r="G84" s="92"/>
      <c r="H84" s="90"/>
      <c r="I84" s="91"/>
      <c r="J84" s="85"/>
      <c r="K84" s="85"/>
      <c r="L84" s="85"/>
      <c r="M84" s="85"/>
      <c r="N84" s="81">
        <v>2.57</v>
      </c>
      <c r="O84" s="83">
        <f>SUM(O85:O90)</f>
        <v>3</v>
      </c>
      <c r="P84" s="83">
        <f t="shared" ref="P84:CA84" si="712">SUM(P85:P90)</f>
        <v>30739.295859999998</v>
      </c>
      <c r="Q84" s="83">
        <f t="shared" si="712"/>
        <v>0</v>
      </c>
      <c r="R84" s="83">
        <f t="shared" si="712"/>
        <v>0</v>
      </c>
      <c r="S84" s="83">
        <f t="shared" si="712"/>
        <v>0</v>
      </c>
      <c r="T84" s="83">
        <f t="shared" si="712"/>
        <v>0</v>
      </c>
      <c r="U84" s="83">
        <f t="shared" si="712"/>
        <v>0</v>
      </c>
      <c r="V84" s="83">
        <f t="shared" si="712"/>
        <v>0</v>
      </c>
      <c r="W84" s="83">
        <f t="shared" si="712"/>
        <v>60</v>
      </c>
      <c r="X84" s="83">
        <f t="shared" si="712"/>
        <v>670913.80719999992</v>
      </c>
      <c r="Y84" s="83">
        <f t="shared" si="712"/>
        <v>0</v>
      </c>
      <c r="Z84" s="83">
        <f t="shared" si="712"/>
        <v>0</v>
      </c>
      <c r="AA84" s="83">
        <f t="shared" si="712"/>
        <v>0</v>
      </c>
      <c r="AB84" s="83">
        <f t="shared" si="712"/>
        <v>0</v>
      </c>
      <c r="AC84" s="83">
        <f t="shared" si="712"/>
        <v>0</v>
      </c>
      <c r="AD84" s="83">
        <f t="shared" si="712"/>
        <v>0</v>
      </c>
      <c r="AE84" s="83">
        <f t="shared" si="712"/>
        <v>22</v>
      </c>
      <c r="AF84" s="83">
        <f t="shared" si="712"/>
        <v>272744.61614399997</v>
      </c>
      <c r="AG84" s="83">
        <f t="shared" si="712"/>
        <v>10</v>
      </c>
      <c r="AH84" s="83">
        <f t="shared" si="712"/>
        <v>123974.82552000001</v>
      </c>
      <c r="AI84" s="83">
        <f t="shared" si="712"/>
        <v>0</v>
      </c>
      <c r="AJ84" s="83">
        <f t="shared" si="712"/>
        <v>0</v>
      </c>
      <c r="AK84" s="83">
        <f t="shared" si="712"/>
        <v>80</v>
      </c>
      <c r="AL84" s="83">
        <f t="shared" si="712"/>
        <v>991798.6041600001</v>
      </c>
      <c r="AM84" s="83">
        <f t="shared" si="712"/>
        <v>0</v>
      </c>
      <c r="AN84" s="83">
        <f t="shared" si="712"/>
        <v>0</v>
      </c>
      <c r="AO84" s="83">
        <v>0</v>
      </c>
      <c r="AP84" s="83">
        <f t="shared" si="712"/>
        <v>0</v>
      </c>
      <c r="AQ84" s="83">
        <f t="shared" si="712"/>
        <v>0</v>
      </c>
      <c r="AR84" s="83">
        <f t="shared" si="712"/>
        <v>0</v>
      </c>
      <c r="AS84" s="83">
        <f t="shared" si="712"/>
        <v>0</v>
      </c>
      <c r="AT84" s="83">
        <f t="shared" si="712"/>
        <v>0</v>
      </c>
      <c r="AU84" s="83">
        <f t="shared" si="712"/>
        <v>0</v>
      </c>
      <c r="AV84" s="83">
        <f t="shared" si="712"/>
        <v>0</v>
      </c>
      <c r="AW84" s="83">
        <f t="shared" si="712"/>
        <v>0</v>
      </c>
      <c r="AX84" s="83">
        <f t="shared" si="712"/>
        <v>0</v>
      </c>
      <c r="AY84" s="83">
        <f t="shared" si="712"/>
        <v>12</v>
      </c>
      <c r="AZ84" s="83">
        <f t="shared" si="712"/>
        <v>145408.33944000001</v>
      </c>
      <c r="BA84" s="83">
        <f t="shared" si="712"/>
        <v>50</v>
      </c>
      <c r="BB84" s="83">
        <f t="shared" si="712"/>
        <v>417900.81666666665</v>
      </c>
      <c r="BC84" s="83">
        <f t="shared" si="712"/>
        <v>1</v>
      </c>
      <c r="BD84" s="83">
        <f t="shared" si="712"/>
        <v>8358.016333333333</v>
      </c>
      <c r="BE84" s="83">
        <f t="shared" si="712"/>
        <v>4</v>
      </c>
      <c r="BF84" s="83">
        <f t="shared" si="712"/>
        <v>33432.065333333332</v>
      </c>
      <c r="BG84" s="83">
        <f t="shared" si="712"/>
        <v>0</v>
      </c>
      <c r="BH84" s="83">
        <f t="shared" si="712"/>
        <v>0</v>
      </c>
      <c r="BI84" s="83">
        <f t="shared" si="712"/>
        <v>132</v>
      </c>
      <c r="BJ84" s="83">
        <f t="shared" si="712"/>
        <v>1756467.9405</v>
      </c>
      <c r="BK84" s="83">
        <f t="shared" si="712"/>
        <v>0</v>
      </c>
      <c r="BL84" s="83">
        <f t="shared" si="712"/>
        <v>0</v>
      </c>
      <c r="BM84" s="83">
        <f t="shared" si="712"/>
        <v>0</v>
      </c>
      <c r="BN84" s="83">
        <f t="shared" si="712"/>
        <v>0</v>
      </c>
      <c r="BO84" s="83">
        <f t="shared" si="712"/>
        <v>251</v>
      </c>
      <c r="BP84" s="83">
        <f t="shared" si="712"/>
        <v>3117839.9616</v>
      </c>
      <c r="BQ84" s="83">
        <f t="shared" si="712"/>
        <v>2</v>
      </c>
      <c r="BR84" s="83">
        <f t="shared" si="712"/>
        <v>18586.962333333333</v>
      </c>
      <c r="BS84" s="83">
        <f t="shared" si="712"/>
        <v>32</v>
      </c>
      <c r="BT84" s="83">
        <f t="shared" si="712"/>
        <v>278647.53279999999</v>
      </c>
      <c r="BU84" s="83">
        <v>85</v>
      </c>
      <c r="BV84" s="83">
        <f t="shared" si="712"/>
        <v>789945.89916666655</v>
      </c>
      <c r="BW84" s="83">
        <f t="shared" si="712"/>
        <v>3</v>
      </c>
      <c r="BX84" s="83">
        <f t="shared" si="712"/>
        <v>27880.443500000001</v>
      </c>
      <c r="BY84" s="83">
        <f t="shared" si="712"/>
        <v>2</v>
      </c>
      <c r="BZ84" s="83">
        <f t="shared" si="712"/>
        <v>18586.962333333333</v>
      </c>
      <c r="CA84" s="83">
        <f t="shared" si="712"/>
        <v>10</v>
      </c>
      <c r="CB84" s="83">
        <f t="shared" ref="CB84:EJ84" si="713">SUM(CB85:CB90)</f>
        <v>125579.67240000001</v>
      </c>
      <c r="CC84" s="83">
        <f t="shared" si="713"/>
        <v>0</v>
      </c>
      <c r="CD84" s="83">
        <f t="shared" si="713"/>
        <v>0</v>
      </c>
      <c r="CE84" s="83">
        <f t="shared" si="713"/>
        <v>0</v>
      </c>
      <c r="CF84" s="83">
        <f t="shared" si="713"/>
        <v>0</v>
      </c>
      <c r="CG84" s="83">
        <f t="shared" si="713"/>
        <v>2</v>
      </c>
      <c r="CH84" s="83">
        <f t="shared" si="713"/>
        <v>20457.892</v>
      </c>
      <c r="CI84" s="83">
        <f t="shared" si="713"/>
        <v>6</v>
      </c>
      <c r="CJ84" s="83">
        <f t="shared" si="713"/>
        <v>77865.78072000001</v>
      </c>
      <c r="CK84" s="83">
        <f t="shared" si="713"/>
        <v>1</v>
      </c>
      <c r="CL84" s="83">
        <f t="shared" si="713"/>
        <v>12312.504859199998</v>
      </c>
      <c r="CM84" s="83">
        <f t="shared" si="713"/>
        <v>0</v>
      </c>
      <c r="CN84" s="83">
        <f t="shared" si="713"/>
        <v>0</v>
      </c>
      <c r="CO84" s="83">
        <f t="shared" si="713"/>
        <v>10</v>
      </c>
      <c r="CP84" s="83">
        <f t="shared" si="713"/>
        <v>102289.45999999999</v>
      </c>
      <c r="CQ84" s="83">
        <f t="shared" si="713"/>
        <v>0</v>
      </c>
      <c r="CR84" s="83">
        <f t="shared" si="713"/>
        <v>0</v>
      </c>
      <c r="CS84" s="83">
        <f t="shared" si="713"/>
        <v>1</v>
      </c>
      <c r="CT84" s="83">
        <f t="shared" si="713"/>
        <v>10260.420716000001</v>
      </c>
      <c r="CU84" s="83">
        <f t="shared" si="713"/>
        <v>35</v>
      </c>
      <c r="CV84" s="83">
        <f t="shared" si="713"/>
        <v>358013.11</v>
      </c>
      <c r="CW84" s="83">
        <f t="shared" si="713"/>
        <v>33</v>
      </c>
      <c r="CX84" s="83">
        <f t="shared" si="713"/>
        <v>337555.21799999999</v>
      </c>
      <c r="CY84" s="83">
        <f t="shared" si="713"/>
        <v>1</v>
      </c>
      <c r="CZ84" s="83">
        <f t="shared" si="713"/>
        <v>10228.946</v>
      </c>
      <c r="DA84" s="83">
        <f t="shared" si="713"/>
        <v>25</v>
      </c>
      <c r="DB84" s="83">
        <f t="shared" si="713"/>
        <v>226436.36166666666</v>
      </c>
      <c r="DC84" s="83">
        <f t="shared" si="713"/>
        <v>2</v>
      </c>
      <c r="DD84" s="83">
        <f t="shared" si="713"/>
        <v>20457.892</v>
      </c>
      <c r="DE84" s="83">
        <f t="shared" si="713"/>
        <v>0</v>
      </c>
      <c r="DF84" s="83">
        <f t="shared" si="713"/>
        <v>0</v>
      </c>
      <c r="DG84" s="83">
        <f t="shared" si="713"/>
        <v>0</v>
      </c>
      <c r="DH84" s="83">
        <f t="shared" si="713"/>
        <v>0</v>
      </c>
      <c r="DI84" s="83">
        <f t="shared" si="713"/>
        <v>5</v>
      </c>
      <c r="DJ84" s="83">
        <f t="shared" si="713"/>
        <v>55865.769050000003</v>
      </c>
      <c r="DK84" s="83">
        <f t="shared" si="713"/>
        <v>3</v>
      </c>
      <c r="DL84" s="83">
        <f t="shared" si="713"/>
        <v>40048.6</v>
      </c>
      <c r="DM84" s="83">
        <f t="shared" si="713"/>
        <v>3</v>
      </c>
      <c r="DN84" s="83">
        <f t="shared" si="713"/>
        <v>40305.187977599999</v>
      </c>
      <c r="DO84" s="83">
        <f t="shared" si="713"/>
        <v>5</v>
      </c>
      <c r="DP84" s="83">
        <f t="shared" si="713"/>
        <v>67175.313296000008</v>
      </c>
      <c r="DQ84" s="83">
        <f t="shared" si="713"/>
        <v>76</v>
      </c>
      <c r="DR84" s="83">
        <f t="shared" si="713"/>
        <v>1018194.268</v>
      </c>
      <c r="DS84" s="83">
        <f t="shared" si="713"/>
        <v>0</v>
      </c>
      <c r="DT84" s="83">
        <f t="shared" si="713"/>
        <v>0</v>
      </c>
      <c r="DU84" s="83">
        <f t="shared" si="713"/>
        <v>11</v>
      </c>
      <c r="DV84" s="83">
        <f t="shared" si="713"/>
        <v>247923.22373</v>
      </c>
      <c r="DW84" s="83">
        <f t="shared" si="713"/>
        <v>3</v>
      </c>
      <c r="DX84" s="83">
        <f t="shared" si="713"/>
        <v>33519.461430000003</v>
      </c>
      <c r="DY84" s="83">
        <f t="shared" si="713"/>
        <v>25</v>
      </c>
      <c r="DZ84" s="83">
        <f t="shared" si="713"/>
        <v>334932.32499999995</v>
      </c>
      <c r="EA84" s="83">
        <v>0</v>
      </c>
      <c r="EB84" s="83">
        <f t="shared" ref="EB84" si="714">SUM(EB85:EB90)</f>
        <v>0</v>
      </c>
      <c r="EC84" s="83">
        <v>4</v>
      </c>
      <c r="ED84" s="83">
        <f t="shared" ref="ED84" si="715">SUM(ED85:ED90)</f>
        <v>72809.085439999995</v>
      </c>
      <c r="EE84" s="83">
        <f t="shared" si="713"/>
        <v>0</v>
      </c>
      <c r="EF84" s="83">
        <f t="shared" si="713"/>
        <v>0</v>
      </c>
      <c r="EG84" s="83">
        <f t="shared" si="713"/>
        <v>2</v>
      </c>
      <c r="EH84" s="83">
        <f t="shared" si="713"/>
        <v>54800.996986666665</v>
      </c>
      <c r="EI84" s="83">
        <f t="shared" si="713"/>
        <v>1012</v>
      </c>
      <c r="EJ84" s="83">
        <f t="shared" si="713"/>
        <v>11970257.578162801</v>
      </c>
      <c r="EL84" s="45"/>
    </row>
    <row r="85" spans="1:142" ht="29.25" customHeight="1" x14ac:dyDescent="0.25">
      <c r="B85" s="19">
        <v>55</v>
      </c>
      <c r="C85" s="25" t="s">
        <v>231</v>
      </c>
      <c r="D85" s="26">
        <f t="shared" si="711"/>
        <v>10127</v>
      </c>
      <c r="E85" s="26">
        <v>10127</v>
      </c>
      <c r="F85" s="26">
        <v>9620</v>
      </c>
      <c r="G85" s="27">
        <v>0.74</v>
      </c>
      <c r="H85" s="28">
        <v>1</v>
      </c>
      <c r="I85" s="29"/>
      <c r="J85" s="26">
        <v>1.4</v>
      </c>
      <c r="K85" s="26">
        <v>1.68</v>
      </c>
      <c r="L85" s="26">
        <v>2.23</v>
      </c>
      <c r="M85" s="26">
        <v>2.39</v>
      </c>
      <c r="N85" s="30">
        <v>2.57</v>
      </c>
      <c r="O85" s="31">
        <v>3</v>
      </c>
      <c r="P85" s="32">
        <f t="shared" ref="P85:P90" si="716">(O85/12*1*$D85*$G85*$H85*$J85*P$9)+(O85/12*5*$E85*$G85*$H85*$J85*P$10)+(O85/12*6*$F85*$G85*$H85*$J85*P$10)</f>
        <v>30739.295859999998</v>
      </c>
      <c r="Q85" s="31"/>
      <c r="R85" s="32">
        <f t="shared" ref="R85:R90" si="717">(Q85/12*1*$D85*$G85*$H85*$J85*R$9)+(Q85/12*5*$E85*$G85*$H85*$J85*R$10)+(Q85/12*6*$F85*$G85*$H85*$J85*R$10)</f>
        <v>0</v>
      </c>
      <c r="S85" s="33"/>
      <c r="T85" s="32">
        <f t="shared" ref="T85:T90" si="718">(S85/12*1*$D85*$G85*$H85*$J85*T$9)+(S85/12*5*$E85*$G85*$H85*$J85*T$10)+(S85/12*6*$F85*$G85*$H85*$J85*T$10)</f>
        <v>0</v>
      </c>
      <c r="U85" s="31"/>
      <c r="V85" s="32">
        <f t="shared" ref="V85:V90" si="719">(U85/12*1*$D85*$G85*$H85*$J85*V$9)+(U85/12*5*$E85*$G85*$H85*$J85*V$10)+(U85/12*6*$F85*$G85*$H85*$J85*V$10)</f>
        <v>0</v>
      </c>
      <c r="W85" s="31">
        <v>60</v>
      </c>
      <c r="X85" s="32">
        <f t="shared" ref="X85:X90" si="720">(W85/12*1*$D85*$G85*$H85*$J85*X$9)+(W85/12*5*$E85*$G85*$H85*$J85*X$10)+(W85/12*6*$F85*$G85*$H85*$J85*X$10)</f>
        <v>670913.80719999992</v>
      </c>
      <c r="Y85" s="31"/>
      <c r="Z85" s="32">
        <f t="shared" ref="Z85:Z90" si="721">(Y85/12*1*$D85*$G85*$H85*$J85*Z$9)+(Y85/12*5*$E85*$G85*$H85*$J85*Z$10)+(Y85/12*6*$F85*$G85*$H85*$J85*Z$10)</f>
        <v>0</v>
      </c>
      <c r="AA85" s="31"/>
      <c r="AB85" s="32">
        <f t="shared" ref="AB85:AB90" si="722">(AA85/12*1*$D85*$G85*$H85*$K85*AB$9)+(AA85/12*5*$E85*$G85*$H85*$K85*AB$10)+(AA85/12*6*$F85*$G85*$H85*$K85*AB$10)</f>
        <v>0</v>
      </c>
      <c r="AC85" s="31"/>
      <c r="AD85" s="32">
        <f t="shared" ref="AD85:AD90" si="723">(AC85/12*1*$D85*$G85*$H85*$J85*AD$9)+(AC85/12*5*$E85*$G85*$H85*$J85*AD$10)+(AC85/12*6*$F85*$G85*$H85*$J85*AD$10)</f>
        <v>0</v>
      </c>
      <c r="AE85" s="31">
        <f>20+2</f>
        <v>22</v>
      </c>
      <c r="AF85" s="32">
        <f t="shared" ref="AF85:AF90" si="724">(AE85/12*1*$D85*$G85*$H85*$K85*AF$9)+(AE85/12*5*$E85*$G85*$H85*$K85*AF$10)+(AE85/12*6*$F85*$G85*$H85*$K85*AF$10)</f>
        <v>272744.61614399997</v>
      </c>
      <c r="AG85" s="31">
        <v>10</v>
      </c>
      <c r="AH85" s="32">
        <f t="shared" ref="AH85:AH90" si="725">(AG85/12*1*$D85*$G85*$H85*$K85*AH$9)+(AG85/12*5*$E85*$G85*$H85*$K85*AH$10)+(AG85/12*6*$F85*$G85*$H85*$K85*AH$10)</f>
        <v>123974.82552000001</v>
      </c>
      <c r="AI85" s="31"/>
      <c r="AJ85" s="32">
        <f t="shared" ref="AJ85:AJ90" si="726">(AI85/12*1*$D85*$G85*$H85*$K85*AJ$9)+(AI85/12*5*$E85*$G85*$H85*$K85*AJ$10)+(AI85/12*6*$F85*$G85*$H85*$K85*AJ$10)</f>
        <v>0</v>
      </c>
      <c r="AK85" s="31">
        <v>80</v>
      </c>
      <c r="AL85" s="32">
        <f t="shared" ref="AL85:AL90" si="727">(AK85/12*1*$D85*$G85*$H85*$K85*AL$9)+(AK85/12*5*$E85*$G85*$H85*$K85*AL$10)+(AK85/12*6*$F85*$G85*$H85*$K85*AL$10)</f>
        <v>991798.6041600001</v>
      </c>
      <c r="AM85" s="34"/>
      <c r="AN85" s="32">
        <f t="shared" ref="AN85:AN90" si="728">(AM85/12*1*$D85*$G85*$H85*$K85*AN$9)+(AM85/12*5*$E85*$G85*$H85*$K85*AN$10)+(AM85/12*6*$F85*$G85*$H85*$K85*AN$10)</f>
        <v>0</v>
      </c>
      <c r="AO85" s="31"/>
      <c r="AP85" s="32">
        <f t="shared" ref="AP85:AP90" si="729">(AO85/12*1*$D85*$G85*$H85*$K85*AP$9)+(AO85/12*5*$E85*$G85*$H85*$K85*AP$10)+(AO85/12*6*$F85*$G85*$H85*$K85*AP$10)</f>
        <v>0</v>
      </c>
      <c r="AQ85" s="31"/>
      <c r="AR85" s="32">
        <f t="shared" ref="AR85:AR90" si="730">(AQ85/12*1*$D85*$G85*$H85*$J85*AR$9)+(AQ85/12*5*$E85*$G85*$H85*$J85*AR$10)+(AQ85/12*6*$F85*$G85*$H85*$J85*AR$10)</f>
        <v>0</v>
      </c>
      <c r="AS85" s="31"/>
      <c r="AT85" s="32">
        <f t="shared" ref="AT85:AT90" si="731">(AS85/12*1*$D85*$G85*$H85*$J85*AT$9)+(AS85/12*11*$E85*$G85*$H85*$J85*AT$10)</f>
        <v>0</v>
      </c>
      <c r="AU85" s="31"/>
      <c r="AV85" s="32">
        <f t="shared" ref="AV85:AV90" si="732">(AU85/12*1*$D85*$G85*$H85*$J85*AV$9)+(AU85/12*5*$E85*$G85*$H85*$J85*AV$10)+(AU85/12*6*$F85*$G85*$H85*$J85*AV$10)</f>
        <v>0</v>
      </c>
      <c r="AW85" s="31"/>
      <c r="AX85" s="32">
        <f t="shared" ref="AX85:AX90" si="733">(AW85/12*1*$D85*$G85*$H85*$K85*AX$9)+(AW85/12*5*$E85*$G85*$H85*$K85*AX$10)+(AW85/12*6*$F85*$G85*$H85*$K85*AX$10)</f>
        <v>0</v>
      </c>
      <c r="AY85" s="31">
        <v>12</v>
      </c>
      <c r="AZ85" s="32">
        <f t="shared" ref="AZ85:AZ90" si="734">(AY85/12*1*$D85*$G85*$H85*$J85*AZ$9)+(AY85/12*5*$E85*$G85*$H85*$J85*AZ$10)+(AY85/12*6*$F85*$G85*$H85*$J85*AZ$10)</f>
        <v>145408.33944000001</v>
      </c>
      <c r="BA85" s="31">
        <v>50</v>
      </c>
      <c r="BB85" s="32">
        <f t="shared" ref="BB85:BB90" si="735">(BA85/12*1*$D85*$G85*$H85*$J85*BB$9)+(BA85/12*5*$E85*$G85*$H85*$J85*BB$10)+(BA85/12*6*$F85*$G85*$H85*$J85*BB$10)</f>
        <v>417900.81666666665</v>
      </c>
      <c r="BC85" s="31">
        <v>1</v>
      </c>
      <c r="BD85" s="32">
        <f t="shared" ref="BD85:BD90" si="736">(BC85/12*1*$D85*$G85*$H85*$J85*BD$9)+(BC85/12*5*$E85*$G85*$H85*$J85*BD$10)+(BC85/12*6*$F85*$G85*$H85*$J85*BD$10)</f>
        <v>8358.016333333333</v>
      </c>
      <c r="BE85" s="31">
        <v>4</v>
      </c>
      <c r="BF85" s="32">
        <f t="shared" ref="BF85:BF90" si="737">(BE85/12*1*$D85*$G85*$H85*$J85*BF$9)+(BE85/12*5*$E85*$G85*$H85*$J85*BF$10)+(BE85/12*6*$F85*$G85*$H85*$J85*BF$10)</f>
        <v>33432.065333333332</v>
      </c>
      <c r="BG85" s="31"/>
      <c r="BH85" s="32">
        <f t="shared" ref="BH85:BH90" si="738">(BG85/12*1*$D85*$G85*$H85*$J85*BH$9)+(BG85/12*5*$E85*$G85*$H85*$J85*BH$10)+(BG85/12*6*$F85*$G85*$H85*$J85*BH$10)</f>
        <v>0</v>
      </c>
      <c r="BI85" s="31">
        <v>21</v>
      </c>
      <c r="BJ85" s="32">
        <f t="shared" ref="BJ85:BJ90" si="739">(BI85/12*1*$D85*$G85*$H85*$J85*BJ$9)+(BI85/12*5*$E85*$G85*$H85*$J85*BJ$10)+(BI85/12*6*$F85*$G85*$H85*$J85*BJ$10)</f>
        <v>195163.10449999999</v>
      </c>
      <c r="BK85" s="31"/>
      <c r="BL85" s="32">
        <f t="shared" ref="BL85:BL90" si="740">(BK85/12*1*$D85*$G85*$H85*$J85*BL$9)+(BK85/12*4*$E85*$G85*$H85*$J85*BL$10)+(BK85/12*1*$E85*$G85*$H85*$J85*BL$11)+(BK85/12*6*$F85*$G85*$H85*$J85*BL$11)</f>
        <v>0</v>
      </c>
      <c r="BM85" s="31"/>
      <c r="BN85" s="32">
        <f t="shared" ref="BN85:BN90" si="741">(BM85/12*1*$D85*$G85*$H85*$J85*BN$9)+(BM85/12*5*$E85*$G85*$H85*$J85*BN$10)+(BM85/12*6*$F85*$G85*$H85*$J85*BN$10)</f>
        <v>0</v>
      </c>
      <c r="BO85" s="31">
        <v>88</v>
      </c>
      <c r="BP85" s="32">
        <f t="shared" ref="BP85:BP90" si="742">(BO85/12*1*$D85*$G85*$H85*$J85*BP$9)+(BO85/12*4*$E85*$G85*$H85*$J85*BP$10)+(BO85/12*1*$E85*$G85*$H85*$J85*BP$11)+(BO85/12*6*$F85*$G85*$H85*$J85*BP$11)</f>
        <v>766280.71519999998</v>
      </c>
      <c r="BQ85" s="31">
        <v>2</v>
      </c>
      <c r="BR85" s="32">
        <f t="shared" ref="BR85:BR90" si="743">(BQ85/12*1*$D85*$G85*$H85*$J85*BR$9)+(BQ85/12*5*$E85*$G85*$H85*$J85*BR$10)+(BQ85/12*6*$F85*$G85*$H85*$J85*BR$10)</f>
        <v>18586.962333333333</v>
      </c>
      <c r="BS85" s="31">
        <v>32</v>
      </c>
      <c r="BT85" s="32">
        <f t="shared" ref="BT85:BT90" si="744">(BS85/12*1*$D85*$G85*$H85*$J85*BT$9)+(BS85/12*4*$E85*$G85*$H85*$J85*BT$10)+(BS85/12*1*$E85*$G85*$H85*$J85*BT$11)+(BS85/12*6*$F85*$G85*$H85*$J85*BT$11)</f>
        <v>278647.53279999999</v>
      </c>
      <c r="BU85" s="31">
        <v>85</v>
      </c>
      <c r="BV85" s="32">
        <f t="shared" ref="BV85:BV90" si="745">(BU85/12*1*$D85*$G85*$H85*$J85*BV$9)+(BU85/12*5*$E85*$G85*$H85*$J85*BV$10)+(BU85/12*6*$F85*$G85*$H85*$J85*BV$10)</f>
        <v>789945.89916666655</v>
      </c>
      <c r="BW85" s="31">
        <v>3</v>
      </c>
      <c r="BX85" s="32">
        <f t="shared" ref="BX85:BX90" si="746">(BW85/12*1*$D85*$G85*$H85*$J85*BX$9)+(BW85/12*5*$E85*$G85*$H85*$J85*BX$10)+(BW85/12*6*$F85*$G85*$H85*$J85*BX$10)</f>
        <v>27880.443500000001</v>
      </c>
      <c r="BY85" s="31">
        <v>2</v>
      </c>
      <c r="BZ85" s="32">
        <f t="shared" ref="BZ85:BZ90" si="747">(BY85/12*1*$D85*$G85*$H85*$J85*BZ$9)+(BY85/12*5*$E85*$G85*$H85*$J85*BZ$10)+(BY85/12*6*$F85*$G85*$H85*$J85*BZ$10)</f>
        <v>18586.962333333333</v>
      </c>
      <c r="CA85" s="31">
        <v>10</v>
      </c>
      <c r="CB85" s="32">
        <f t="shared" ref="CB85:CB90" si="748">(CA85/12*1*$D85*$G85*$H85*$K85*CB$9)+(CA85/12*4*$E85*$G85*$H85*$K85*CB$10)+(CA85/12*1*$E85*$G85*$H85*$K85*CB$11)+(CA85/12*6*$F85*$G85*$H85*$K85*CB$11)</f>
        <v>125579.67240000001</v>
      </c>
      <c r="CC85" s="31"/>
      <c r="CD85" s="32">
        <f t="shared" ref="CD85:CD90" si="749">(CC85/12*1*$D85*$G85*$H85*$J85*CD$9)+(CC85/12*5*$E85*$G85*$H85*$J85*CD$10)+(CC85/12*6*$F85*$G85*$H85*$J85*CD$10)</f>
        <v>0</v>
      </c>
      <c r="CE85" s="31"/>
      <c r="CF85" s="32">
        <f t="shared" ref="CF85:CF90" si="750">(CE85/12*1*$D85*$G85*$H85*$J85*CF$9)+(CE85/12*5*$E85*$G85*$H85*$J85*CF$10)+(CE85/12*6*$F85*$G85*$H85*$J85*CF$10)</f>
        <v>0</v>
      </c>
      <c r="CG85" s="31">
        <v>2</v>
      </c>
      <c r="CH85" s="32">
        <f t="shared" ref="CH85:CH90" si="751">(CG85/12*1*$D85*$G85*$H85*$J85*CH$9)+(CG85/12*5*$E85*$G85*$H85*$J85*CH$10)+(CG85/12*6*$F85*$G85*$H85*$J85*CH$10)</f>
        <v>20457.892</v>
      </c>
      <c r="CI85" s="31">
        <v>6</v>
      </c>
      <c r="CJ85" s="32">
        <f t="shared" ref="CJ85:CJ90" si="752">(CI85/12*1*$D85*$G85*$H85*$K85*CJ$9)+(CI85/12*4*$E85*$G85*$H85*$K85*CJ$10)+(CI85/12*1*$E85*$G85*$H85*$K85*CJ$11)+(CI85/12*6*$F85*$G85*$H85*$K85*CJ$11)</f>
        <v>77865.78072000001</v>
      </c>
      <c r="CK85" s="31">
        <v>1</v>
      </c>
      <c r="CL85" s="32">
        <f t="shared" ref="CL85:CL90" si="753">(CK85/12*1*$D85*$G85*$H85*$K85*CL$9)+(CK85/12*5*$E85*$G85*$H85*$K85*CL$10)+(CK85/12*6*$F85*$G85*$H85*$K85*CL$10)</f>
        <v>12312.504859199998</v>
      </c>
      <c r="CM85" s="31"/>
      <c r="CN85" s="32">
        <f t="shared" ref="CN85:CN90" si="754">(CM85/12*1*$D85*$G85*$H85*$J85*CN$9)+(CM85/12*5*$E85*$G85*$H85*$J85*CN$10)+(CM85/12*6*$F85*$G85*$H85*$J85*CN$10)</f>
        <v>0</v>
      </c>
      <c r="CO85" s="43">
        <v>10</v>
      </c>
      <c r="CP85" s="32">
        <f t="shared" ref="CP85:CP90" si="755">(CO85/12*1*$D85*$G85*$H85*$J85*CP$9)+(CO85/12*5*$E85*$G85*$H85*$J85*CP$10)+(CO85/12*6*$F85*$G85*$H85*$J85*CP$10)</f>
        <v>102289.45999999999</v>
      </c>
      <c r="CQ85" s="31"/>
      <c r="CR85" s="32">
        <f t="shared" ref="CR85:CR90" si="756">(CQ85/12*1*$D85*$G85*$H85*$J85*CR$9)+(CQ85/12*5*$E85*$G85*$H85*$J85*CR$10)+(CQ85/12*6*$F85*$G85*$H85*$J85*CR$10)</f>
        <v>0</v>
      </c>
      <c r="CS85" s="31">
        <v>1</v>
      </c>
      <c r="CT85" s="32">
        <f t="shared" ref="CT85:CT90" si="757">(CS85/12*1*$D85*$G85*$H85*$J85*CT$9)+(CS85/12*5*$E85*$G85*$H85*$J85*CT$10)+(CS85/12*6*$F85*$G85*$H85*$J85*CT$10)</f>
        <v>10260.420716000001</v>
      </c>
      <c r="CU85" s="31">
        <v>35</v>
      </c>
      <c r="CV85" s="32">
        <f t="shared" ref="CV85:CV90" si="758">(CU85/12*1*$D85*$G85*$H85*$J85*CV$9)+(CU85/12*5*$E85*$G85*$H85*$J85*CV$10)+(CU85/12*6*$F85*$G85*$H85*$J85*CV$10)</f>
        <v>358013.11</v>
      </c>
      <c r="CW85" s="31">
        <v>33</v>
      </c>
      <c r="CX85" s="32">
        <f t="shared" ref="CX85:CX90" si="759">(CW85/12*1*$D85*$G85*$H85*$J85*CX$9)+(CW85/12*5*$E85*$G85*$H85*$J85*CX$10)+(CW85/12*6*$F85*$G85*$H85*$J85*CX$10)</f>
        <v>337555.21799999999</v>
      </c>
      <c r="CY85" s="31">
        <v>1</v>
      </c>
      <c r="CZ85" s="32">
        <f t="shared" ref="CZ85:CZ90" si="760">(CY85/12*1*$D85*$G85*$H85*$J85*CZ$9)+(CY85/12*5*$E85*$G85*$H85*$J85*CZ$10)+(CY85/12*6*$F85*$G85*$H85*$J85*CZ$10)</f>
        <v>10228.946</v>
      </c>
      <c r="DA85" s="31">
        <v>25</v>
      </c>
      <c r="DB85" s="32">
        <f t="shared" ref="DB85:DB90" si="761">(DA85/12*1*$D85*$G85*$H85*$J85*DB$9)+(DA85/12*4*$E85*$G85*$H85*$J85*DB$10)+(DA85/12*1*$E85*$G85*$H85*$J85*DB$11)+(DA85/12*6*$F85*$G85*$H85*$J85*DB$11)</f>
        <v>226436.36166666666</v>
      </c>
      <c r="DC85" s="31">
        <v>2</v>
      </c>
      <c r="DD85" s="32">
        <f t="shared" ref="DD85:DD90" si="762">(DC85/12*1*$D85*$G85*$H85*$J85*DD$9)+(DC85/12*5*$E85*$G85*$H85*$J85*DD$10)+(DC85/12*6*$F85*$G85*$H85*$J85*DD$10)</f>
        <v>20457.892</v>
      </c>
      <c r="DE85" s="31"/>
      <c r="DF85" s="32">
        <f t="shared" ref="DF85:DF90" si="763">(DE85/12*1*$D85*$G85*$H85*$K85*DF$9)+(DE85/12*5*$E85*$G85*$H85*$K85*DF$10)+(DE85/12*6*$F85*$G85*$H85*$K85*DF$10)</f>
        <v>0</v>
      </c>
      <c r="DG85" s="31"/>
      <c r="DH85" s="32">
        <f t="shared" ref="DH85:DH90" si="764">(DG85/12*1*$D85*$G85*$H85*$K85*DH$9)+(DG85/12*5*$E85*$G85*$H85*$K85*DH$10)+(DG85/12*6*$F85*$G85*$H85*$K85*DH$10)</f>
        <v>0</v>
      </c>
      <c r="DI85" s="31">
        <v>5</v>
      </c>
      <c r="DJ85" s="32">
        <f t="shared" ref="DJ85:DJ90" si="765">(DI85/12*1*$D85*$G85*$H85*$J85*DJ$9)+(DI85/12*5*$E85*$G85*$H85*$J85*DJ$10)+(DI85/12*6*$F85*$G85*$H85*$J85*DJ$10)</f>
        <v>55865.769050000003</v>
      </c>
      <c r="DK85" s="31">
        <v>3</v>
      </c>
      <c r="DL85" s="32">
        <v>40048.6</v>
      </c>
      <c r="DM85" s="31">
        <v>3</v>
      </c>
      <c r="DN85" s="32">
        <f t="shared" ref="DN85:DN90" si="766">(DM85/12*1*$D85*$G85*$H85*$K85*DN$9)+(DM85/12*5*$E85*$G85*$H85*$K85*DN$10)+(DM85/12*6*$F85*$G85*$H85*$K85*DN$10)</f>
        <v>40305.187977599999</v>
      </c>
      <c r="DO85" s="31">
        <v>5</v>
      </c>
      <c r="DP85" s="32">
        <f t="shared" ref="DP85:DP90" si="767">(DO85/12*1*$D85*$G85*$H85*$K85*DP$9)+(DO85/12*5*$E85*$G85*$H85*$K85*DP$10)+(DO85/12*6*$F85*$G85*$H85*$K85*DP$10)</f>
        <v>67175.313296000008</v>
      </c>
      <c r="DQ85" s="31">
        <v>76</v>
      </c>
      <c r="DR85" s="32">
        <f t="shared" ref="DR85:DR90" si="768">(DQ85/12*1*$D85*$G85*$H85*$K85*DR$9)+(DQ85/12*5*$E85*$G85*$H85*$K85*DR$10)+(DQ85/12*6*$F85*$G85*$H85*$K85*DR$10)</f>
        <v>1018194.268</v>
      </c>
      <c r="DS85" s="31"/>
      <c r="DT85" s="32">
        <f t="shared" ref="DT85:DT90" si="769">(DS85/12*1*$D85*$G85*$H85*$K85*DT$9)+(DS85/12*5*$E85*$G85*$H85*$K85*DT$10)+(DS85/12*6*$F85*$G85*$H85*$K85*DT$10)</f>
        <v>0</v>
      </c>
      <c r="DU85" s="31">
        <f>2+3-3</f>
        <v>2</v>
      </c>
      <c r="DV85" s="32">
        <f t="shared" ref="DV85:DV90" si="770">(DU85/12*1*$D85*$G85*$H85*$J85*DV$9)+(DU85/12*5*$E85*$G85*$H85*$J85*DV$10)+(DU85/12*6*$F85*$G85*$H85*$J85*DV$10)</f>
        <v>22346.30762</v>
      </c>
      <c r="DW85" s="31">
        <v>3</v>
      </c>
      <c r="DX85" s="32">
        <f t="shared" ref="DX85:DX90" si="771">(DW85/12*1*$D85*$G85*$H85*$J85*DX$9)+(DW85/12*5*$E85*$G85*$H85*$J85*DX$10)+(DW85/12*6*$F85*$G85*$H85*$J85*DX$10)</f>
        <v>33519.461430000003</v>
      </c>
      <c r="DY85" s="31">
        <v>25</v>
      </c>
      <c r="DZ85" s="32">
        <f t="shared" ref="DZ85:DZ90" si="772">(DY85/12*1*$D85*$G85*$H85*$K85*DZ$9)+(DY85/12*5*$E85*$G85*$H85*$K85*DZ$10)+(DY85/12*6*$F85*$G85*$H85*$K85*DZ$10)</f>
        <v>334932.32499999995</v>
      </c>
      <c r="EA85" s="31"/>
      <c r="EB85" s="32">
        <f t="shared" ref="EB85:EB90" si="773">(EA85/12*1*$D85*$G85*$H85*$K85*EB$9)+(EA85/12*5*$E85*$G85*$H85*$K85*EB$10)+(EA85/12*6*$F85*$G85*$H85*$K85*EB$10)</f>
        <v>0</v>
      </c>
      <c r="EC85" s="31">
        <v>4</v>
      </c>
      <c r="ED85" s="32">
        <f t="shared" ref="ED85:ED90" si="774">(EC85/12*1*$D85*$G85*$H85*$K85*ED$9)+(EC85/12*5*$E85*$G85*$H85*$K85*ED$10)+(EC85/12*6*$F85*$G85*$H85*$K85*ED$10)</f>
        <v>72809.085439999995</v>
      </c>
      <c r="EE85" s="31"/>
      <c r="EF85" s="32">
        <f t="shared" ref="EF85:EF90" si="775">(EE85/12*1*$D85*$G85*$H85*$L85*EF$9)+(EE85/12*5*$E85*$G85*$H85*$L85*EF$10)+(EE85/12*6*$F85*$G85*$H85*$L85*EF$10)</f>
        <v>0</v>
      </c>
      <c r="EG85" s="31">
        <v>2</v>
      </c>
      <c r="EH85" s="32">
        <f t="shared" ref="EH85:EH90" si="776">(EG85/12*1*$D85*$G85*$H85*$M85*EH$9)+(EG85/12*5*$E85*$G85*$H85*$N85*EH$10)+(EG85/12*6*$F85*$G85*$H85*$N85*EH$10)</f>
        <v>54800.996986666665</v>
      </c>
      <c r="EI85" s="36">
        <f t="shared" ref="EI85:EJ90" si="777">SUM(S85,Y85,U85,O85,Q85,BW85,CS85,DI85,DW85,BY85,DU85,BI85,AY85,AQ85,AS85,AU85,BK85,CQ85,W85,EC85,DG85,CA85,EA85,CI85,DK85,DM85,DQ85,DO85,AE85,AG85,AI85,AK85,AA85,AM85,AO85,CK85,EE85,EG85,AW85,DY85,BO85,BA85,BC85,CU85,CW85,CY85,DA85,DC85,BQ85,BE85,BS85,BG85,BU85,CM85,CG85,CO85,AC85,CC85,DE85,,BM85,DS85,CE85)</f>
        <v>729</v>
      </c>
      <c r="EJ85" s="36">
        <f t="shared" si="777"/>
        <v>7831816.5796528002</v>
      </c>
      <c r="EL85" s="45"/>
    </row>
    <row r="86" spans="1:142" ht="45" x14ac:dyDescent="0.25">
      <c r="B86" s="19">
        <v>56</v>
      </c>
      <c r="C86" s="25" t="s">
        <v>232</v>
      </c>
      <c r="D86" s="26">
        <f t="shared" si="711"/>
        <v>10127</v>
      </c>
      <c r="E86" s="26">
        <v>10127</v>
      </c>
      <c r="F86" s="26">
        <v>9620</v>
      </c>
      <c r="G86" s="27">
        <v>1.1200000000000001</v>
      </c>
      <c r="H86" s="28">
        <v>1</v>
      </c>
      <c r="I86" s="29"/>
      <c r="J86" s="26">
        <v>1.4</v>
      </c>
      <c r="K86" s="26">
        <v>1.68</v>
      </c>
      <c r="L86" s="26">
        <v>2.23</v>
      </c>
      <c r="M86" s="26">
        <v>2.39</v>
      </c>
      <c r="N86" s="30">
        <v>2.57</v>
      </c>
      <c r="O86" s="31"/>
      <c r="P86" s="32">
        <f t="shared" si="716"/>
        <v>0</v>
      </c>
      <c r="Q86" s="31"/>
      <c r="R86" s="32">
        <f t="shared" si="717"/>
        <v>0</v>
      </c>
      <c r="S86" s="33"/>
      <c r="T86" s="32">
        <f t="shared" si="718"/>
        <v>0</v>
      </c>
      <c r="U86" s="31"/>
      <c r="V86" s="32">
        <f t="shared" si="719"/>
        <v>0</v>
      </c>
      <c r="W86" s="31"/>
      <c r="X86" s="32">
        <f t="shared" si="720"/>
        <v>0</v>
      </c>
      <c r="Y86" s="31"/>
      <c r="Z86" s="32">
        <f t="shared" si="721"/>
        <v>0</v>
      </c>
      <c r="AA86" s="31"/>
      <c r="AB86" s="32">
        <f t="shared" si="722"/>
        <v>0</v>
      </c>
      <c r="AC86" s="31"/>
      <c r="AD86" s="32">
        <f t="shared" si="723"/>
        <v>0</v>
      </c>
      <c r="AE86" s="31"/>
      <c r="AF86" s="32">
        <f t="shared" si="724"/>
        <v>0</v>
      </c>
      <c r="AG86" s="31"/>
      <c r="AH86" s="32">
        <f t="shared" si="725"/>
        <v>0</v>
      </c>
      <c r="AI86" s="31"/>
      <c r="AJ86" s="32">
        <f t="shared" si="726"/>
        <v>0</v>
      </c>
      <c r="AK86" s="31"/>
      <c r="AL86" s="32">
        <f t="shared" si="727"/>
        <v>0</v>
      </c>
      <c r="AM86" s="34"/>
      <c r="AN86" s="32">
        <f t="shared" si="728"/>
        <v>0</v>
      </c>
      <c r="AO86" s="31"/>
      <c r="AP86" s="32">
        <f t="shared" si="729"/>
        <v>0</v>
      </c>
      <c r="AQ86" s="31"/>
      <c r="AR86" s="32">
        <f t="shared" si="730"/>
        <v>0</v>
      </c>
      <c r="AS86" s="31"/>
      <c r="AT86" s="32">
        <f t="shared" si="731"/>
        <v>0</v>
      </c>
      <c r="AU86" s="31"/>
      <c r="AV86" s="32">
        <f t="shared" si="732"/>
        <v>0</v>
      </c>
      <c r="AW86" s="31"/>
      <c r="AX86" s="32">
        <f t="shared" si="733"/>
        <v>0</v>
      </c>
      <c r="AY86" s="31"/>
      <c r="AZ86" s="32">
        <f t="shared" si="734"/>
        <v>0</v>
      </c>
      <c r="BA86" s="31"/>
      <c r="BB86" s="32">
        <f t="shared" si="735"/>
        <v>0</v>
      </c>
      <c r="BC86" s="31"/>
      <c r="BD86" s="32">
        <f t="shared" si="736"/>
        <v>0</v>
      </c>
      <c r="BE86" s="31"/>
      <c r="BF86" s="32">
        <f t="shared" si="737"/>
        <v>0</v>
      </c>
      <c r="BG86" s="31"/>
      <c r="BH86" s="32">
        <f t="shared" si="738"/>
        <v>0</v>
      </c>
      <c r="BI86" s="31">
        <v>111</v>
      </c>
      <c r="BJ86" s="32">
        <f t="shared" si="739"/>
        <v>1561304.8360000001</v>
      </c>
      <c r="BK86" s="31"/>
      <c r="BL86" s="32">
        <f t="shared" si="740"/>
        <v>0</v>
      </c>
      <c r="BM86" s="31"/>
      <c r="BN86" s="32">
        <f t="shared" si="741"/>
        <v>0</v>
      </c>
      <c r="BO86" s="31">
        <v>131</v>
      </c>
      <c r="BP86" s="32">
        <f t="shared" si="742"/>
        <v>1726485.0512000001</v>
      </c>
      <c r="BQ86" s="31"/>
      <c r="BR86" s="32">
        <f t="shared" si="743"/>
        <v>0</v>
      </c>
      <c r="BS86" s="31"/>
      <c r="BT86" s="32">
        <f t="shared" si="744"/>
        <v>0</v>
      </c>
      <c r="BU86" s="31"/>
      <c r="BV86" s="32">
        <f t="shared" si="745"/>
        <v>0</v>
      </c>
      <c r="BW86" s="31"/>
      <c r="BX86" s="32">
        <f t="shared" si="746"/>
        <v>0</v>
      </c>
      <c r="BY86" s="31"/>
      <c r="BZ86" s="32">
        <f t="shared" si="747"/>
        <v>0</v>
      </c>
      <c r="CA86" s="31"/>
      <c r="CB86" s="32">
        <f t="shared" si="748"/>
        <v>0</v>
      </c>
      <c r="CC86" s="31"/>
      <c r="CD86" s="32">
        <f t="shared" si="749"/>
        <v>0</v>
      </c>
      <c r="CE86" s="31"/>
      <c r="CF86" s="32">
        <f t="shared" si="750"/>
        <v>0</v>
      </c>
      <c r="CG86" s="31"/>
      <c r="CH86" s="32">
        <f t="shared" si="751"/>
        <v>0</v>
      </c>
      <c r="CI86" s="31"/>
      <c r="CJ86" s="32">
        <f t="shared" si="752"/>
        <v>0</v>
      </c>
      <c r="CK86" s="31"/>
      <c r="CL86" s="32">
        <f t="shared" si="753"/>
        <v>0</v>
      </c>
      <c r="CM86" s="31"/>
      <c r="CN86" s="32">
        <f t="shared" si="754"/>
        <v>0</v>
      </c>
      <c r="CO86" s="31"/>
      <c r="CP86" s="32">
        <f t="shared" si="755"/>
        <v>0</v>
      </c>
      <c r="CQ86" s="31"/>
      <c r="CR86" s="32">
        <f t="shared" si="756"/>
        <v>0</v>
      </c>
      <c r="CS86" s="31"/>
      <c r="CT86" s="32">
        <f t="shared" si="757"/>
        <v>0</v>
      </c>
      <c r="CU86" s="31"/>
      <c r="CV86" s="32">
        <f t="shared" si="758"/>
        <v>0</v>
      </c>
      <c r="CW86" s="31"/>
      <c r="CX86" s="32">
        <f t="shared" si="759"/>
        <v>0</v>
      </c>
      <c r="CY86" s="31"/>
      <c r="CZ86" s="32">
        <f t="shared" si="760"/>
        <v>0</v>
      </c>
      <c r="DA86" s="31"/>
      <c r="DB86" s="32">
        <f t="shared" si="761"/>
        <v>0</v>
      </c>
      <c r="DC86" s="31"/>
      <c r="DD86" s="32">
        <f t="shared" si="762"/>
        <v>0</v>
      </c>
      <c r="DE86" s="31"/>
      <c r="DF86" s="32">
        <f t="shared" si="763"/>
        <v>0</v>
      </c>
      <c r="DG86" s="31"/>
      <c r="DH86" s="32">
        <f t="shared" si="764"/>
        <v>0</v>
      </c>
      <c r="DI86" s="31"/>
      <c r="DJ86" s="32">
        <f t="shared" si="765"/>
        <v>0</v>
      </c>
      <c r="DK86" s="31"/>
      <c r="DL86" s="32">
        <v>0</v>
      </c>
      <c r="DM86" s="31"/>
      <c r="DN86" s="32">
        <f t="shared" si="766"/>
        <v>0</v>
      </c>
      <c r="DO86" s="31"/>
      <c r="DP86" s="32">
        <f t="shared" si="767"/>
        <v>0</v>
      </c>
      <c r="DQ86" s="31"/>
      <c r="DR86" s="32">
        <f t="shared" si="768"/>
        <v>0</v>
      </c>
      <c r="DS86" s="31"/>
      <c r="DT86" s="32">
        <f t="shared" si="769"/>
        <v>0</v>
      </c>
      <c r="DU86" s="31"/>
      <c r="DV86" s="32">
        <f t="shared" si="770"/>
        <v>0</v>
      </c>
      <c r="DW86" s="31"/>
      <c r="DX86" s="32">
        <f t="shared" si="771"/>
        <v>0</v>
      </c>
      <c r="DY86" s="31"/>
      <c r="DZ86" s="32">
        <f t="shared" si="772"/>
        <v>0</v>
      </c>
      <c r="EA86" s="31"/>
      <c r="EB86" s="32">
        <f t="shared" si="773"/>
        <v>0</v>
      </c>
      <c r="EC86" s="31"/>
      <c r="ED86" s="32">
        <f t="shared" si="774"/>
        <v>0</v>
      </c>
      <c r="EE86" s="31"/>
      <c r="EF86" s="32">
        <f t="shared" si="775"/>
        <v>0</v>
      </c>
      <c r="EG86" s="31"/>
      <c r="EH86" s="32">
        <f t="shared" si="776"/>
        <v>0</v>
      </c>
      <c r="EI86" s="36">
        <f t="shared" si="777"/>
        <v>242</v>
      </c>
      <c r="EJ86" s="36">
        <f t="shared" si="777"/>
        <v>3287789.8872000002</v>
      </c>
      <c r="EL86" s="45"/>
    </row>
    <row r="87" spans="1:142" ht="45" x14ac:dyDescent="0.25">
      <c r="B87" s="19">
        <v>57</v>
      </c>
      <c r="C87" s="25" t="s">
        <v>233</v>
      </c>
      <c r="D87" s="26">
        <f t="shared" si="711"/>
        <v>10127</v>
      </c>
      <c r="E87" s="26">
        <v>10127</v>
      </c>
      <c r="F87" s="26">
        <v>9620</v>
      </c>
      <c r="G87" s="27">
        <v>1.66</v>
      </c>
      <c r="H87" s="28">
        <v>1</v>
      </c>
      <c r="I87" s="29"/>
      <c r="J87" s="26">
        <v>1.4</v>
      </c>
      <c r="K87" s="26">
        <v>1.68</v>
      </c>
      <c r="L87" s="26">
        <v>2.23</v>
      </c>
      <c r="M87" s="26">
        <v>2.39</v>
      </c>
      <c r="N87" s="30">
        <v>2.57</v>
      </c>
      <c r="O87" s="31"/>
      <c r="P87" s="32">
        <f t="shared" si="716"/>
        <v>0</v>
      </c>
      <c r="Q87" s="31"/>
      <c r="R87" s="32">
        <f t="shared" si="717"/>
        <v>0</v>
      </c>
      <c r="S87" s="33"/>
      <c r="T87" s="32">
        <f t="shared" si="718"/>
        <v>0</v>
      </c>
      <c r="U87" s="31"/>
      <c r="V87" s="32">
        <f t="shared" si="719"/>
        <v>0</v>
      </c>
      <c r="W87" s="31"/>
      <c r="X87" s="32">
        <f t="shared" si="720"/>
        <v>0</v>
      </c>
      <c r="Y87" s="31"/>
      <c r="Z87" s="32">
        <f t="shared" si="721"/>
        <v>0</v>
      </c>
      <c r="AA87" s="31"/>
      <c r="AB87" s="32">
        <f t="shared" si="722"/>
        <v>0</v>
      </c>
      <c r="AC87" s="31"/>
      <c r="AD87" s="32">
        <f t="shared" si="723"/>
        <v>0</v>
      </c>
      <c r="AE87" s="31"/>
      <c r="AF87" s="32">
        <f t="shared" si="724"/>
        <v>0</v>
      </c>
      <c r="AG87" s="31"/>
      <c r="AH87" s="32">
        <f t="shared" si="725"/>
        <v>0</v>
      </c>
      <c r="AI87" s="31"/>
      <c r="AJ87" s="32">
        <f t="shared" si="726"/>
        <v>0</v>
      </c>
      <c r="AK87" s="31"/>
      <c r="AL87" s="32">
        <f t="shared" si="727"/>
        <v>0</v>
      </c>
      <c r="AM87" s="34"/>
      <c r="AN87" s="32">
        <f t="shared" si="728"/>
        <v>0</v>
      </c>
      <c r="AO87" s="31"/>
      <c r="AP87" s="32">
        <f t="shared" si="729"/>
        <v>0</v>
      </c>
      <c r="AQ87" s="31"/>
      <c r="AR87" s="32">
        <f t="shared" si="730"/>
        <v>0</v>
      </c>
      <c r="AS87" s="31"/>
      <c r="AT87" s="32">
        <f t="shared" si="731"/>
        <v>0</v>
      </c>
      <c r="AU87" s="31"/>
      <c r="AV87" s="32">
        <f t="shared" si="732"/>
        <v>0</v>
      </c>
      <c r="AW87" s="31"/>
      <c r="AX87" s="32">
        <f t="shared" si="733"/>
        <v>0</v>
      </c>
      <c r="AY87" s="31"/>
      <c r="AZ87" s="32">
        <f t="shared" si="734"/>
        <v>0</v>
      </c>
      <c r="BA87" s="31"/>
      <c r="BB87" s="32">
        <f t="shared" si="735"/>
        <v>0</v>
      </c>
      <c r="BC87" s="31"/>
      <c r="BD87" s="32">
        <f t="shared" si="736"/>
        <v>0</v>
      </c>
      <c r="BE87" s="31"/>
      <c r="BF87" s="32">
        <f t="shared" si="737"/>
        <v>0</v>
      </c>
      <c r="BG87" s="31"/>
      <c r="BH87" s="32">
        <f t="shared" si="738"/>
        <v>0</v>
      </c>
      <c r="BI87" s="31"/>
      <c r="BJ87" s="32">
        <f t="shared" si="739"/>
        <v>0</v>
      </c>
      <c r="BK87" s="31"/>
      <c r="BL87" s="32">
        <f t="shared" si="740"/>
        <v>0</v>
      </c>
      <c r="BM87" s="31"/>
      <c r="BN87" s="32">
        <f t="shared" si="741"/>
        <v>0</v>
      </c>
      <c r="BO87" s="31">
        <v>32</v>
      </c>
      <c r="BP87" s="32">
        <f t="shared" si="742"/>
        <v>625074.19519999996</v>
      </c>
      <c r="BQ87" s="31"/>
      <c r="BR87" s="32">
        <f t="shared" si="743"/>
        <v>0</v>
      </c>
      <c r="BS87" s="31"/>
      <c r="BT87" s="32">
        <f t="shared" si="744"/>
        <v>0</v>
      </c>
      <c r="BU87" s="31"/>
      <c r="BV87" s="32">
        <f t="shared" si="745"/>
        <v>0</v>
      </c>
      <c r="BW87" s="31"/>
      <c r="BX87" s="32">
        <f t="shared" si="746"/>
        <v>0</v>
      </c>
      <c r="BY87" s="31"/>
      <c r="BZ87" s="32">
        <f t="shared" si="747"/>
        <v>0</v>
      </c>
      <c r="CA87" s="31"/>
      <c r="CB87" s="32">
        <f t="shared" si="748"/>
        <v>0</v>
      </c>
      <c r="CC87" s="31"/>
      <c r="CD87" s="32">
        <f t="shared" si="749"/>
        <v>0</v>
      </c>
      <c r="CE87" s="31"/>
      <c r="CF87" s="32">
        <f t="shared" si="750"/>
        <v>0</v>
      </c>
      <c r="CG87" s="31"/>
      <c r="CH87" s="32">
        <f t="shared" si="751"/>
        <v>0</v>
      </c>
      <c r="CI87" s="31"/>
      <c r="CJ87" s="32">
        <f t="shared" si="752"/>
        <v>0</v>
      </c>
      <c r="CK87" s="31"/>
      <c r="CL87" s="32">
        <f t="shared" si="753"/>
        <v>0</v>
      </c>
      <c r="CM87" s="31"/>
      <c r="CN87" s="32">
        <f t="shared" si="754"/>
        <v>0</v>
      </c>
      <c r="CO87" s="31"/>
      <c r="CP87" s="32">
        <f t="shared" si="755"/>
        <v>0</v>
      </c>
      <c r="CQ87" s="31"/>
      <c r="CR87" s="32">
        <f t="shared" si="756"/>
        <v>0</v>
      </c>
      <c r="CS87" s="31"/>
      <c r="CT87" s="32">
        <f t="shared" si="757"/>
        <v>0</v>
      </c>
      <c r="CU87" s="31"/>
      <c r="CV87" s="32">
        <f t="shared" si="758"/>
        <v>0</v>
      </c>
      <c r="CW87" s="31"/>
      <c r="CX87" s="32">
        <f t="shared" si="759"/>
        <v>0</v>
      </c>
      <c r="CY87" s="31"/>
      <c r="CZ87" s="32">
        <f t="shared" si="760"/>
        <v>0</v>
      </c>
      <c r="DA87" s="31"/>
      <c r="DB87" s="32">
        <f t="shared" si="761"/>
        <v>0</v>
      </c>
      <c r="DC87" s="31"/>
      <c r="DD87" s="32">
        <f t="shared" si="762"/>
        <v>0</v>
      </c>
      <c r="DE87" s="31"/>
      <c r="DF87" s="32">
        <f t="shared" si="763"/>
        <v>0</v>
      </c>
      <c r="DG87" s="31"/>
      <c r="DH87" s="32">
        <f t="shared" si="764"/>
        <v>0</v>
      </c>
      <c r="DI87" s="31"/>
      <c r="DJ87" s="32">
        <f t="shared" si="765"/>
        <v>0</v>
      </c>
      <c r="DK87" s="31"/>
      <c r="DL87" s="32">
        <v>0</v>
      </c>
      <c r="DM87" s="31"/>
      <c r="DN87" s="32">
        <f t="shared" si="766"/>
        <v>0</v>
      </c>
      <c r="DO87" s="31"/>
      <c r="DP87" s="32">
        <f t="shared" si="767"/>
        <v>0</v>
      </c>
      <c r="DQ87" s="31"/>
      <c r="DR87" s="32">
        <f t="shared" si="768"/>
        <v>0</v>
      </c>
      <c r="DS87" s="31"/>
      <c r="DT87" s="32">
        <f t="shared" si="769"/>
        <v>0</v>
      </c>
      <c r="DU87" s="31">
        <f>3+6</f>
        <v>9</v>
      </c>
      <c r="DV87" s="32">
        <f t="shared" si="770"/>
        <v>225576.91610999999</v>
      </c>
      <c r="DW87" s="31"/>
      <c r="DX87" s="32">
        <f t="shared" si="771"/>
        <v>0</v>
      </c>
      <c r="DY87" s="31"/>
      <c r="DZ87" s="32">
        <f t="shared" si="772"/>
        <v>0</v>
      </c>
      <c r="EA87" s="31"/>
      <c r="EB87" s="32">
        <f t="shared" si="773"/>
        <v>0</v>
      </c>
      <c r="EC87" s="31"/>
      <c r="ED87" s="32">
        <f t="shared" si="774"/>
        <v>0</v>
      </c>
      <c r="EE87" s="31"/>
      <c r="EF87" s="32">
        <f t="shared" si="775"/>
        <v>0</v>
      </c>
      <c r="EG87" s="31"/>
      <c r="EH87" s="32">
        <f t="shared" si="776"/>
        <v>0</v>
      </c>
      <c r="EI87" s="36">
        <f t="shared" si="777"/>
        <v>41</v>
      </c>
      <c r="EJ87" s="36">
        <f t="shared" si="777"/>
        <v>850651.11130999995</v>
      </c>
      <c r="EL87" s="45"/>
    </row>
    <row r="88" spans="1:142" ht="45" x14ac:dyDescent="0.25">
      <c r="B88" s="19">
        <v>58</v>
      </c>
      <c r="C88" s="25" t="s">
        <v>234</v>
      </c>
      <c r="D88" s="26">
        <f t="shared" si="711"/>
        <v>10127</v>
      </c>
      <c r="E88" s="26">
        <v>10127</v>
      </c>
      <c r="F88" s="26">
        <v>9620</v>
      </c>
      <c r="G88" s="27">
        <v>2</v>
      </c>
      <c r="H88" s="28">
        <v>1</v>
      </c>
      <c r="I88" s="29"/>
      <c r="J88" s="26">
        <v>1.4</v>
      </c>
      <c r="K88" s="26">
        <v>1.68</v>
      </c>
      <c r="L88" s="26">
        <v>2.23</v>
      </c>
      <c r="M88" s="26">
        <v>2.39</v>
      </c>
      <c r="N88" s="30">
        <v>2.57</v>
      </c>
      <c r="O88" s="31"/>
      <c r="P88" s="32">
        <f t="shared" si="716"/>
        <v>0</v>
      </c>
      <c r="Q88" s="31"/>
      <c r="R88" s="32">
        <f t="shared" si="717"/>
        <v>0</v>
      </c>
      <c r="S88" s="33"/>
      <c r="T88" s="32">
        <f t="shared" si="718"/>
        <v>0</v>
      </c>
      <c r="U88" s="31"/>
      <c r="V88" s="32">
        <f t="shared" si="719"/>
        <v>0</v>
      </c>
      <c r="W88" s="31"/>
      <c r="X88" s="32">
        <f t="shared" si="720"/>
        <v>0</v>
      </c>
      <c r="Y88" s="31"/>
      <c r="Z88" s="32">
        <f t="shared" si="721"/>
        <v>0</v>
      </c>
      <c r="AA88" s="31"/>
      <c r="AB88" s="32">
        <f t="shared" si="722"/>
        <v>0</v>
      </c>
      <c r="AC88" s="31"/>
      <c r="AD88" s="32">
        <f t="shared" si="723"/>
        <v>0</v>
      </c>
      <c r="AE88" s="31"/>
      <c r="AF88" s="32">
        <f t="shared" si="724"/>
        <v>0</v>
      </c>
      <c r="AG88" s="31"/>
      <c r="AH88" s="32">
        <f t="shared" si="725"/>
        <v>0</v>
      </c>
      <c r="AI88" s="31"/>
      <c r="AJ88" s="32">
        <f t="shared" si="726"/>
        <v>0</v>
      </c>
      <c r="AK88" s="31"/>
      <c r="AL88" s="32">
        <f t="shared" si="727"/>
        <v>0</v>
      </c>
      <c r="AM88" s="34"/>
      <c r="AN88" s="32">
        <f t="shared" si="728"/>
        <v>0</v>
      </c>
      <c r="AO88" s="31"/>
      <c r="AP88" s="32">
        <f t="shared" si="729"/>
        <v>0</v>
      </c>
      <c r="AQ88" s="31"/>
      <c r="AR88" s="32">
        <f t="shared" si="730"/>
        <v>0</v>
      </c>
      <c r="AS88" s="31"/>
      <c r="AT88" s="32">
        <f t="shared" si="731"/>
        <v>0</v>
      </c>
      <c r="AU88" s="31"/>
      <c r="AV88" s="32">
        <f t="shared" si="732"/>
        <v>0</v>
      </c>
      <c r="AW88" s="31"/>
      <c r="AX88" s="32">
        <f t="shared" si="733"/>
        <v>0</v>
      </c>
      <c r="AY88" s="31"/>
      <c r="AZ88" s="32">
        <f t="shared" si="734"/>
        <v>0</v>
      </c>
      <c r="BA88" s="31"/>
      <c r="BB88" s="32">
        <f t="shared" si="735"/>
        <v>0</v>
      </c>
      <c r="BC88" s="31"/>
      <c r="BD88" s="32">
        <f t="shared" si="736"/>
        <v>0</v>
      </c>
      <c r="BE88" s="31"/>
      <c r="BF88" s="32">
        <f t="shared" si="737"/>
        <v>0</v>
      </c>
      <c r="BG88" s="31"/>
      <c r="BH88" s="32">
        <f t="shared" si="738"/>
        <v>0</v>
      </c>
      <c r="BI88" s="31"/>
      <c r="BJ88" s="32">
        <f t="shared" si="739"/>
        <v>0</v>
      </c>
      <c r="BK88" s="31"/>
      <c r="BL88" s="32">
        <f t="shared" si="740"/>
        <v>0</v>
      </c>
      <c r="BM88" s="31"/>
      <c r="BN88" s="32">
        <f t="shared" si="741"/>
        <v>0</v>
      </c>
      <c r="BO88" s="31"/>
      <c r="BP88" s="32">
        <f t="shared" si="742"/>
        <v>0</v>
      </c>
      <c r="BQ88" s="31"/>
      <c r="BR88" s="32">
        <f t="shared" si="743"/>
        <v>0</v>
      </c>
      <c r="BS88" s="31"/>
      <c r="BT88" s="32">
        <f t="shared" si="744"/>
        <v>0</v>
      </c>
      <c r="BU88" s="31"/>
      <c r="BV88" s="32">
        <f t="shared" si="745"/>
        <v>0</v>
      </c>
      <c r="BW88" s="31"/>
      <c r="BX88" s="32">
        <f t="shared" si="746"/>
        <v>0</v>
      </c>
      <c r="BY88" s="31"/>
      <c r="BZ88" s="32">
        <f t="shared" si="747"/>
        <v>0</v>
      </c>
      <c r="CA88" s="31"/>
      <c r="CB88" s="32">
        <f t="shared" si="748"/>
        <v>0</v>
      </c>
      <c r="CC88" s="31"/>
      <c r="CD88" s="32">
        <f t="shared" si="749"/>
        <v>0</v>
      </c>
      <c r="CE88" s="31"/>
      <c r="CF88" s="32">
        <f t="shared" si="750"/>
        <v>0</v>
      </c>
      <c r="CG88" s="31"/>
      <c r="CH88" s="32">
        <f t="shared" si="751"/>
        <v>0</v>
      </c>
      <c r="CI88" s="31"/>
      <c r="CJ88" s="32">
        <f t="shared" si="752"/>
        <v>0</v>
      </c>
      <c r="CK88" s="31"/>
      <c r="CL88" s="32">
        <f t="shared" si="753"/>
        <v>0</v>
      </c>
      <c r="CM88" s="31"/>
      <c r="CN88" s="32">
        <f t="shared" si="754"/>
        <v>0</v>
      </c>
      <c r="CO88" s="31"/>
      <c r="CP88" s="32">
        <f t="shared" si="755"/>
        <v>0</v>
      </c>
      <c r="CQ88" s="31"/>
      <c r="CR88" s="32">
        <f t="shared" si="756"/>
        <v>0</v>
      </c>
      <c r="CS88" s="31"/>
      <c r="CT88" s="32">
        <f t="shared" si="757"/>
        <v>0</v>
      </c>
      <c r="CU88" s="31"/>
      <c r="CV88" s="32">
        <f t="shared" si="758"/>
        <v>0</v>
      </c>
      <c r="CW88" s="31"/>
      <c r="CX88" s="32">
        <f t="shared" si="759"/>
        <v>0</v>
      </c>
      <c r="CY88" s="31"/>
      <c r="CZ88" s="32">
        <f t="shared" si="760"/>
        <v>0</v>
      </c>
      <c r="DA88" s="31"/>
      <c r="DB88" s="32">
        <f t="shared" si="761"/>
        <v>0</v>
      </c>
      <c r="DC88" s="31"/>
      <c r="DD88" s="32">
        <f t="shared" si="762"/>
        <v>0</v>
      </c>
      <c r="DE88" s="31"/>
      <c r="DF88" s="32">
        <f t="shared" si="763"/>
        <v>0</v>
      </c>
      <c r="DG88" s="31"/>
      <c r="DH88" s="32">
        <f t="shared" si="764"/>
        <v>0</v>
      </c>
      <c r="DI88" s="31"/>
      <c r="DJ88" s="32">
        <f t="shared" si="765"/>
        <v>0</v>
      </c>
      <c r="DK88" s="31"/>
      <c r="DL88" s="32">
        <v>0</v>
      </c>
      <c r="DM88" s="31"/>
      <c r="DN88" s="32">
        <f t="shared" si="766"/>
        <v>0</v>
      </c>
      <c r="DO88" s="31"/>
      <c r="DP88" s="32">
        <f t="shared" si="767"/>
        <v>0</v>
      </c>
      <c r="DQ88" s="31"/>
      <c r="DR88" s="32">
        <f t="shared" si="768"/>
        <v>0</v>
      </c>
      <c r="DS88" s="31"/>
      <c r="DT88" s="32">
        <f t="shared" si="769"/>
        <v>0</v>
      </c>
      <c r="DU88" s="31"/>
      <c r="DV88" s="32">
        <f t="shared" si="770"/>
        <v>0</v>
      </c>
      <c r="DW88" s="31"/>
      <c r="DX88" s="32">
        <f t="shared" si="771"/>
        <v>0</v>
      </c>
      <c r="DY88" s="31"/>
      <c r="DZ88" s="32">
        <f t="shared" si="772"/>
        <v>0</v>
      </c>
      <c r="EA88" s="31"/>
      <c r="EB88" s="32">
        <f t="shared" si="773"/>
        <v>0</v>
      </c>
      <c r="EC88" s="31"/>
      <c r="ED88" s="32">
        <f t="shared" si="774"/>
        <v>0</v>
      </c>
      <c r="EE88" s="31"/>
      <c r="EF88" s="32">
        <f t="shared" si="775"/>
        <v>0</v>
      </c>
      <c r="EG88" s="31"/>
      <c r="EH88" s="32">
        <f t="shared" si="776"/>
        <v>0</v>
      </c>
      <c r="EI88" s="36">
        <f t="shared" si="777"/>
        <v>0</v>
      </c>
      <c r="EJ88" s="36">
        <f t="shared" si="777"/>
        <v>0</v>
      </c>
      <c r="EL88" s="45"/>
    </row>
    <row r="89" spans="1:142" ht="45" x14ac:dyDescent="0.25">
      <c r="B89" s="19">
        <v>59</v>
      </c>
      <c r="C89" s="25" t="s">
        <v>235</v>
      </c>
      <c r="D89" s="26">
        <f t="shared" si="711"/>
        <v>10127</v>
      </c>
      <c r="E89" s="26">
        <v>10127</v>
      </c>
      <c r="F89" s="26">
        <v>9620</v>
      </c>
      <c r="G89" s="27">
        <v>2.46</v>
      </c>
      <c r="H89" s="28">
        <v>1</v>
      </c>
      <c r="I89" s="29"/>
      <c r="J89" s="26">
        <v>1.4</v>
      </c>
      <c r="K89" s="26">
        <v>1.68</v>
      </c>
      <c r="L89" s="26">
        <v>2.23</v>
      </c>
      <c r="M89" s="26">
        <v>2.39</v>
      </c>
      <c r="N89" s="30">
        <v>2.57</v>
      </c>
      <c r="O89" s="31"/>
      <c r="P89" s="32">
        <f t="shared" si="716"/>
        <v>0</v>
      </c>
      <c r="Q89" s="31"/>
      <c r="R89" s="32">
        <f t="shared" si="717"/>
        <v>0</v>
      </c>
      <c r="S89" s="33"/>
      <c r="T89" s="32">
        <f t="shared" si="718"/>
        <v>0</v>
      </c>
      <c r="U89" s="31"/>
      <c r="V89" s="32">
        <f t="shared" si="719"/>
        <v>0</v>
      </c>
      <c r="W89" s="31"/>
      <c r="X89" s="32">
        <f t="shared" si="720"/>
        <v>0</v>
      </c>
      <c r="Y89" s="31"/>
      <c r="Z89" s="32">
        <f t="shared" si="721"/>
        <v>0</v>
      </c>
      <c r="AA89" s="31"/>
      <c r="AB89" s="32">
        <f t="shared" si="722"/>
        <v>0</v>
      </c>
      <c r="AC89" s="31"/>
      <c r="AD89" s="32">
        <f t="shared" si="723"/>
        <v>0</v>
      </c>
      <c r="AE89" s="31"/>
      <c r="AF89" s="32">
        <f t="shared" si="724"/>
        <v>0</v>
      </c>
      <c r="AG89" s="31"/>
      <c r="AH89" s="32">
        <f t="shared" si="725"/>
        <v>0</v>
      </c>
      <c r="AI89" s="31"/>
      <c r="AJ89" s="32">
        <f t="shared" si="726"/>
        <v>0</v>
      </c>
      <c r="AK89" s="31"/>
      <c r="AL89" s="32">
        <f t="shared" si="727"/>
        <v>0</v>
      </c>
      <c r="AM89" s="34"/>
      <c r="AN89" s="32">
        <f t="shared" si="728"/>
        <v>0</v>
      </c>
      <c r="AO89" s="31"/>
      <c r="AP89" s="32">
        <f t="shared" si="729"/>
        <v>0</v>
      </c>
      <c r="AQ89" s="31"/>
      <c r="AR89" s="32">
        <f t="shared" si="730"/>
        <v>0</v>
      </c>
      <c r="AS89" s="31"/>
      <c r="AT89" s="32">
        <f t="shared" si="731"/>
        <v>0</v>
      </c>
      <c r="AU89" s="31"/>
      <c r="AV89" s="32">
        <f t="shared" si="732"/>
        <v>0</v>
      </c>
      <c r="AW89" s="31"/>
      <c r="AX89" s="32">
        <f t="shared" si="733"/>
        <v>0</v>
      </c>
      <c r="AY89" s="31"/>
      <c r="AZ89" s="32">
        <f t="shared" si="734"/>
        <v>0</v>
      </c>
      <c r="BA89" s="31"/>
      <c r="BB89" s="32">
        <f t="shared" si="735"/>
        <v>0</v>
      </c>
      <c r="BC89" s="31"/>
      <c r="BD89" s="32">
        <f t="shared" si="736"/>
        <v>0</v>
      </c>
      <c r="BE89" s="31"/>
      <c r="BF89" s="32">
        <f t="shared" si="737"/>
        <v>0</v>
      </c>
      <c r="BG89" s="31"/>
      <c r="BH89" s="32">
        <f t="shared" si="738"/>
        <v>0</v>
      </c>
      <c r="BI89" s="31"/>
      <c r="BJ89" s="32">
        <f t="shared" si="739"/>
        <v>0</v>
      </c>
      <c r="BK89" s="31"/>
      <c r="BL89" s="32">
        <f t="shared" si="740"/>
        <v>0</v>
      </c>
      <c r="BM89" s="31"/>
      <c r="BN89" s="32">
        <f t="shared" si="741"/>
        <v>0</v>
      </c>
      <c r="BO89" s="31"/>
      <c r="BP89" s="32">
        <f t="shared" si="742"/>
        <v>0</v>
      </c>
      <c r="BQ89" s="31"/>
      <c r="BR89" s="32">
        <f t="shared" si="743"/>
        <v>0</v>
      </c>
      <c r="BS89" s="31"/>
      <c r="BT89" s="32">
        <f t="shared" si="744"/>
        <v>0</v>
      </c>
      <c r="BU89" s="31"/>
      <c r="BV89" s="32">
        <f t="shared" si="745"/>
        <v>0</v>
      </c>
      <c r="BW89" s="31"/>
      <c r="BX89" s="32">
        <f t="shared" si="746"/>
        <v>0</v>
      </c>
      <c r="BY89" s="31"/>
      <c r="BZ89" s="32">
        <f t="shared" si="747"/>
        <v>0</v>
      </c>
      <c r="CA89" s="31"/>
      <c r="CB89" s="32">
        <f t="shared" si="748"/>
        <v>0</v>
      </c>
      <c r="CC89" s="31"/>
      <c r="CD89" s="32">
        <f t="shared" si="749"/>
        <v>0</v>
      </c>
      <c r="CE89" s="31"/>
      <c r="CF89" s="32">
        <f t="shared" si="750"/>
        <v>0</v>
      </c>
      <c r="CG89" s="31"/>
      <c r="CH89" s="32">
        <f t="shared" si="751"/>
        <v>0</v>
      </c>
      <c r="CI89" s="31"/>
      <c r="CJ89" s="32">
        <f t="shared" si="752"/>
        <v>0</v>
      </c>
      <c r="CK89" s="31"/>
      <c r="CL89" s="32">
        <f t="shared" si="753"/>
        <v>0</v>
      </c>
      <c r="CM89" s="31"/>
      <c r="CN89" s="32">
        <f t="shared" si="754"/>
        <v>0</v>
      </c>
      <c r="CO89" s="31"/>
      <c r="CP89" s="32">
        <f t="shared" si="755"/>
        <v>0</v>
      </c>
      <c r="CQ89" s="31"/>
      <c r="CR89" s="32">
        <f t="shared" si="756"/>
        <v>0</v>
      </c>
      <c r="CS89" s="31"/>
      <c r="CT89" s="32">
        <f t="shared" si="757"/>
        <v>0</v>
      </c>
      <c r="CU89" s="31"/>
      <c r="CV89" s="32">
        <f t="shared" si="758"/>
        <v>0</v>
      </c>
      <c r="CW89" s="31"/>
      <c r="CX89" s="32">
        <f t="shared" si="759"/>
        <v>0</v>
      </c>
      <c r="CY89" s="31"/>
      <c r="CZ89" s="32">
        <f t="shared" si="760"/>
        <v>0</v>
      </c>
      <c r="DA89" s="31"/>
      <c r="DB89" s="32">
        <f t="shared" si="761"/>
        <v>0</v>
      </c>
      <c r="DC89" s="31"/>
      <c r="DD89" s="32">
        <f t="shared" si="762"/>
        <v>0</v>
      </c>
      <c r="DE89" s="31"/>
      <c r="DF89" s="32">
        <f t="shared" si="763"/>
        <v>0</v>
      </c>
      <c r="DG89" s="31"/>
      <c r="DH89" s="32">
        <f t="shared" si="764"/>
        <v>0</v>
      </c>
      <c r="DI89" s="31"/>
      <c r="DJ89" s="32">
        <f t="shared" si="765"/>
        <v>0</v>
      </c>
      <c r="DK89" s="31"/>
      <c r="DL89" s="32">
        <v>0</v>
      </c>
      <c r="DM89" s="31"/>
      <c r="DN89" s="32">
        <f t="shared" si="766"/>
        <v>0</v>
      </c>
      <c r="DO89" s="31"/>
      <c r="DP89" s="32">
        <f t="shared" si="767"/>
        <v>0</v>
      </c>
      <c r="DQ89" s="31"/>
      <c r="DR89" s="32">
        <f t="shared" si="768"/>
        <v>0</v>
      </c>
      <c r="DS89" s="31"/>
      <c r="DT89" s="32">
        <f t="shared" si="769"/>
        <v>0</v>
      </c>
      <c r="DU89" s="31"/>
      <c r="DV89" s="32">
        <f t="shared" si="770"/>
        <v>0</v>
      </c>
      <c r="DW89" s="31"/>
      <c r="DX89" s="32">
        <f t="shared" si="771"/>
        <v>0</v>
      </c>
      <c r="DY89" s="31"/>
      <c r="DZ89" s="32">
        <f t="shared" si="772"/>
        <v>0</v>
      </c>
      <c r="EA89" s="31"/>
      <c r="EB89" s="32">
        <f t="shared" si="773"/>
        <v>0</v>
      </c>
      <c r="EC89" s="31"/>
      <c r="ED89" s="32">
        <f t="shared" si="774"/>
        <v>0</v>
      </c>
      <c r="EE89" s="31"/>
      <c r="EF89" s="32">
        <f t="shared" si="775"/>
        <v>0</v>
      </c>
      <c r="EG89" s="31"/>
      <c r="EH89" s="32">
        <f t="shared" si="776"/>
        <v>0</v>
      </c>
      <c r="EI89" s="36">
        <f t="shared" si="777"/>
        <v>0</v>
      </c>
      <c r="EJ89" s="36">
        <f t="shared" si="777"/>
        <v>0</v>
      </c>
      <c r="EL89" s="45"/>
    </row>
    <row r="90" spans="1:142" x14ac:dyDescent="0.25">
      <c r="B90" s="19">
        <v>60</v>
      </c>
      <c r="C90" s="25" t="s">
        <v>236</v>
      </c>
      <c r="D90" s="26">
        <f t="shared" si="711"/>
        <v>10127</v>
      </c>
      <c r="E90" s="26">
        <v>10127</v>
      </c>
      <c r="F90" s="26">
        <v>9620</v>
      </c>
      <c r="G90" s="27">
        <v>45.5</v>
      </c>
      <c r="H90" s="28">
        <v>1</v>
      </c>
      <c r="I90" s="29"/>
      <c r="J90" s="26">
        <v>1.4</v>
      </c>
      <c r="K90" s="26">
        <v>1.68</v>
      </c>
      <c r="L90" s="26">
        <v>2.23</v>
      </c>
      <c r="M90" s="26">
        <v>2.39</v>
      </c>
      <c r="N90" s="30">
        <v>2.57</v>
      </c>
      <c r="O90" s="31"/>
      <c r="P90" s="32">
        <f t="shared" si="716"/>
        <v>0</v>
      </c>
      <c r="Q90" s="31"/>
      <c r="R90" s="32">
        <f t="shared" si="717"/>
        <v>0</v>
      </c>
      <c r="S90" s="33"/>
      <c r="T90" s="32">
        <f t="shared" si="718"/>
        <v>0</v>
      </c>
      <c r="U90" s="31"/>
      <c r="V90" s="32">
        <f t="shared" si="719"/>
        <v>0</v>
      </c>
      <c r="W90" s="31"/>
      <c r="X90" s="32">
        <f t="shared" si="720"/>
        <v>0</v>
      </c>
      <c r="Y90" s="31"/>
      <c r="Z90" s="32">
        <f t="shared" si="721"/>
        <v>0</v>
      </c>
      <c r="AA90" s="31"/>
      <c r="AB90" s="32">
        <f t="shared" si="722"/>
        <v>0</v>
      </c>
      <c r="AC90" s="31"/>
      <c r="AD90" s="32">
        <f t="shared" si="723"/>
        <v>0</v>
      </c>
      <c r="AE90" s="31"/>
      <c r="AF90" s="32">
        <f t="shared" si="724"/>
        <v>0</v>
      </c>
      <c r="AG90" s="31"/>
      <c r="AH90" s="32">
        <f t="shared" si="725"/>
        <v>0</v>
      </c>
      <c r="AI90" s="31"/>
      <c r="AJ90" s="32">
        <f t="shared" si="726"/>
        <v>0</v>
      </c>
      <c r="AK90" s="31"/>
      <c r="AL90" s="32">
        <f t="shared" si="727"/>
        <v>0</v>
      </c>
      <c r="AM90" s="34"/>
      <c r="AN90" s="32">
        <f t="shared" si="728"/>
        <v>0</v>
      </c>
      <c r="AO90" s="31"/>
      <c r="AP90" s="32">
        <f t="shared" si="729"/>
        <v>0</v>
      </c>
      <c r="AQ90" s="31"/>
      <c r="AR90" s="32">
        <f t="shared" si="730"/>
        <v>0</v>
      </c>
      <c r="AS90" s="31"/>
      <c r="AT90" s="32">
        <f t="shared" si="731"/>
        <v>0</v>
      </c>
      <c r="AU90" s="31"/>
      <c r="AV90" s="32">
        <f t="shared" si="732"/>
        <v>0</v>
      </c>
      <c r="AW90" s="31"/>
      <c r="AX90" s="32">
        <f t="shared" si="733"/>
        <v>0</v>
      </c>
      <c r="AY90" s="31"/>
      <c r="AZ90" s="32">
        <f t="shared" si="734"/>
        <v>0</v>
      </c>
      <c r="BA90" s="31"/>
      <c r="BB90" s="32">
        <f t="shared" si="735"/>
        <v>0</v>
      </c>
      <c r="BC90" s="31"/>
      <c r="BD90" s="32">
        <f t="shared" si="736"/>
        <v>0</v>
      </c>
      <c r="BE90" s="31"/>
      <c r="BF90" s="32">
        <f t="shared" si="737"/>
        <v>0</v>
      </c>
      <c r="BG90" s="31"/>
      <c r="BH90" s="32">
        <f t="shared" si="738"/>
        <v>0</v>
      </c>
      <c r="BI90" s="31"/>
      <c r="BJ90" s="32">
        <f t="shared" si="739"/>
        <v>0</v>
      </c>
      <c r="BK90" s="31"/>
      <c r="BL90" s="32">
        <f t="shared" si="740"/>
        <v>0</v>
      </c>
      <c r="BM90" s="31"/>
      <c r="BN90" s="32">
        <f t="shared" si="741"/>
        <v>0</v>
      </c>
      <c r="BO90" s="31"/>
      <c r="BP90" s="32">
        <f t="shared" si="742"/>
        <v>0</v>
      </c>
      <c r="BQ90" s="31"/>
      <c r="BR90" s="32">
        <f t="shared" si="743"/>
        <v>0</v>
      </c>
      <c r="BS90" s="31"/>
      <c r="BT90" s="32">
        <f t="shared" si="744"/>
        <v>0</v>
      </c>
      <c r="BU90" s="31"/>
      <c r="BV90" s="32">
        <f t="shared" si="745"/>
        <v>0</v>
      </c>
      <c r="BW90" s="31"/>
      <c r="BX90" s="32">
        <f t="shared" si="746"/>
        <v>0</v>
      </c>
      <c r="BY90" s="31"/>
      <c r="BZ90" s="32">
        <f t="shared" si="747"/>
        <v>0</v>
      </c>
      <c r="CA90" s="31"/>
      <c r="CB90" s="32">
        <f t="shared" si="748"/>
        <v>0</v>
      </c>
      <c r="CC90" s="31"/>
      <c r="CD90" s="32">
        <f t="shared" si="749"/>
        <v>0</v>
      </c>
      <c r="CE90" s="31"/>
      <c r="CF90" s="32">
        <f t="shared" si="750"/>
        <v>0</v>
      </c>
      <c r="CG90" s="31"/>
      <c r="CH90" s="32">
        <f t="shared" si="751"/>
        <v>0</v>
      </c>
      <c r="CI90" s="31"/>
      <c r="CJ90" s="32">
        <f t="shared" si="752"/>
        <v>0</v>
      </c>
      <c r="CK90" s="31"/>
      <c r="CL90" s="32">
        <f t="shared" si="753"/>
        <v>0</v>
      </c>
      <c r="CM90" s="31"/>
      <c r="CN90" s="32">
        <f t="shared" si="754"/>
        <v>0</v>
      </c>
      <c r="CO90" s="31"/>
      <c r="CP90" s="32">
        <f t="shared" si="755"/>
        <v>0</v>
      </c>
      <c r="CQ90" s="31"/>
      <c r="CR90" s="32">
        <f t="shared" si="756"/>
        <v>0</v>
      </c>
      <c r="CS90" s="31"/>
      <c r="CT90" s="32">
        <f t="shared" si="757"/>
        <v>0</v>
      </c>
      <c r="CU90" s="31"/>
      <c r="CV90" s="32">
        <f t="shared" si="758"/>
        <v>0</v>
      </c>
      <c r="CW90" s="31"/>
      <c r="CX90" s="32">
        <f t="shared" si="759"/>
        <v>0</v>
      </c>
      <c r="CY90" s="31"/>
      <c r="CZ90" s="32">
        <f t="shared" si="760"/>
        <v>0</v>
      </c>
      <c r="DA90" s="31"/>
      <c r="DB90" s="32">
        <f t="shared" si="761"/>
        <v>0</v>
      </c>
      <c r="DC90" s="31"/>
      <c r="DD90" s="32">
        <f t="shared" si="762"/>
        <v>0</v>
      </c>
      <c r="DE90" s="31"/>
      <c r="DF90" s="32">
        <f t="shared" si="763"/>
        <v>0</v>
      </c>
      <c r="DG90" s="31"/>
      <c r="DH90" s="32">
        <f t="shared" si="764"/>
        <v>0</v>
      </c>
      <c r="DI90" s="31"/>
      <c r="DJ90" s="32">
        <f t="shared" si="765"/>
        <v>0</v>
      </c>
      <c r="DK90" s="31"/>
      <c r="DL90" s="32">
        <v>0</v>
      </c>
      <c r="DM90" s="31"/>
      <c r="DN90" s="32">
        <f t="shared" si="766"/>
        <v>0</v>
      </c>
      <c r="DO90" s="31"/>
      <c r="DP90" s="32">
        <f t="shared" si="767"/>
        <v>0</v>
      </c>
      <c r="DQ90" s="31"/>
      <c r="DR90" s="32">
        <f t="shared" si="768"/>
        <v>0</v>
      </c>
      <c r="DS90" s="31"/>
      <c r="DT90" s="32">
        <f t="shared" si="769"/>
        <v>0</v>
      </c>
      <c r="DU90" s="31"/>
      <c r="DV90" s="32">
        <f t="shared" si="770"/>
        <v>0</v>
      </c>
      <c r="DW90" s="31"/>
      <c r="DX90" s="32">
        <f t="shared" si="771"/>
        <v>0</v>
      </c>
      <c r="DY90" s="31"/>
      <c r="DZ90" s="32">
        <f t="shared" si="772"/>
        <v>0</v>
      </c>
      <c r="EA90" s="31"/>
      <c r="EB90" s="32">
        <f t="shared" si="773"/>
        <v>0</v>
      </c>
      <c r="EC90" s="31"/>
      <c r="ED90" s="32">
        <f t="shared" si="774"/>
        <v>0</v>
      </c>
      <c r="EE90" s="31"/>
      <c r="EF90" s="32">
        <f t="shared" si="775"/>
        <v>0</v>
      </c>
      <c r="EG90" s="31"/>
      <c r="EH90" s="32">
        <f t="shared" si="776"/>
        <v>0</v>
      </c>
      <c r="EI90" s="36">
        <f t="shared" si="777"/>
        <v>0</v>
      </c>
      <c r="EJ90" s="36">
        <f t="shared" si="777"/>
        <v>0</v>
      </c>
      <c r="EL90" s="45"/>
    </row>
    <row r="91" spans="1:142" s="59" customFormat="1" x14ac:dyDescent="0.25">
      <c r="A91" s="88">
        <v>21</v>
      </c>
      <c r="B91" s="68"/>
      <c r="C91" s="69" t="s">
        <v>237</v>
      </c>
      <c r="D91" s="76">
        <f t="shared" si="711"/>
        <v>10127</v>
      </c>
      <c r="E91" s="76">
        <v>10127</v>
      </c>
      <c r="F91" s="76">
        <v>9620</v>
      </c>
      <c r="G91" s="85"/>
      <c r="H91" s="96">
        <v>1</v>
      </c>
      <c r="I91" s="97"/>
      <c r="J91" s="76">
        <v>1.4</v>
      </c>
      <c r="K91" s="76">
        <v>1.68</v>
      </c>
      <c r="L91" s="76">
        <v>2.23</v>
      </c>
      <c r="M91" s="76">
        <v>2.39</v>
      </c>
      <c r="N91" s="81">
        <v>2.57</v>
      </c>
      <c r="O91" s="83">
        <f>SUM(O92:O97)</f>
        <v>0</v>
      </c>
      <c r="P91" s="83">
        <f t="shared" ref="P91:CA91" si="778">SUM(P92:P97)</f>
        <v>0</v>
      </c>
      <c r="Q91" s="83">
        <f t="shared" si="778"/>
        <v>2000</v>
      </c>
      <c r="R91" s="83">
        <f t="shared" si="778"/>
        <v>39566828.458733328</v>
      </c>
      <c r="S91" s="83">
        <f t="shared" si="778"/>
        <v>375</v>
      </c>
      <c r="T91" s="83">
        <f t="shared" si="778"/>
        <v>2056157.5124999997</v>
      </c>
      <c r="U91" s="83">
        <f t="shared" si="778"/>
        <v>0</v>
      </c>
      <c r="V91" s="83">
        <f t="shared" si="778"/>
        <v>0</v>
      </c>
      <c r="W91" s="83">
        <f t="shared" si="778"/>
        <v>0</v>
      </c>
      <c r="X91" s="83">
        <f t="shared" si="778"/>
        <v>0</v>
      </c>
      <c r="Y91" s="83">
        <f t="shared" si="778"/>
        <v>0</v>
      </c>
      <c r="Z91" s="83">
        <f t="shared" si="778"/>
        <v>0</v>
      </c>
      <c r="AA91" s="83">
        <f t="shared" si="778"/>
        <v>51</v>
      </c>
      <c r="AB91" s="83">
        <f t="shared" si="778"/>
        <v>333224.22697199997</v>
      </c>
      <c r="AC91" s="83">
        <f t="shared" si="778"/>
        <v>0</v>
      </c>
      <c r="AD91" s="83">
        <f t="shared" si="778"/>
        <v>0</v>
      </c>
      <c r="AE91" s="83">
        <f t="shared" si="778"/>
        <v>0</v>
      </c>
      <c r="AF91" s="83">
        <f t="shared" si="778"/>
        <v>0</v>
      </c>
      <c r="AG91" s="83">
        <f t="shared" si="778"/>
        <v>40</v>
      </c>
      <c r="AH91" s="83">
        <f t="shared" si="778"/>
        <v>261352.33487999998</v>
      </c>
      <c r="AI91" s="83">
        <f t="shared" si="778"/>
        <v>0</v>
      </c>
      <c r="AJ91" s="83">
        <f t="shared" si="778"/>
        <v>0</v>
      </c>
      <c r="AK91" s="83">
        <f t="shared" si="778"/>
        <v>23</v>
      </c>
      <c r="AL91" s="83">
        <f t="shared" si="778"/>
        <v>150277.59255599999</v>
      </c>
      <c r="AM91" s="83">
        <f t="shared" si="778"/>
        <v>0</v>
      </c>
      <c r="AN91" s="83">
        <f t="shared" si="778"/>
        <v>0</v>
      </c>
      <c r="AO91" s="83">
        <v>0</v>
      </c>
      <c r="AP91" s="83">
        <f t="shared" si="778"/>
        <v>0</v>
      </c>
      <c r="AQ91" s="83">
        <f t="shared" si="778"/>
        <v>0</v>
      </c>
      <c r="AR91" s="83">
        <f t="shared" si="778"/>
        <v>0</v>
      </c>
      <c r="AS91" s="83">
        <f t="shared" si="778"/>
        <v>0</v>
      </c>
      <c r="AT91" s="83">
        <f t="shared" si="778"/>
        <v>0</v>
      </c>
      <c r="AU91" s="83">
        <f t="shared" si="778"/>
        <v>0</v>
      </c>
      <c r="AV91" s="83">
        <f t="shared" si="778"/>
        <v>0</v>
      </c>
      <c r="AW91" s="83">
        <f t="shared" si="778"/>
        <v>0</v>
      </c>
      <c r="AX91" s="83">
        <f t="shared" si="778"/>
        <v>0</v>
      </c>
      <c r="AY91" s="83">
        <f t="shared" si="778"/>
        <v>1</v>
      </c>
      <c r="AZ91" s="83">
        <f t="shared" si="778"/>
        <v>6386.1770699999997</v>
      </c>
      <c r="BA91" s="83">
        <f t="shared" si="778"/>
        <v>0</v>
      </c>
      <c r="BB91" s="83">
        <f t="shared" si="778"/>
        <v>0</v>
      </c>
      <c r="BC91" s="83">
        <f t="shared" si="778"/>
        <v>0</v>
      </c>
      <c r="BD91" s="83">
        <f t="shared" si="778"/>
        <v>0</v>
      </c>
      <c r="BE91" s="83">
        <f t="shared" si="778"/>
        <v>0</v>
      </c>
      <c r="BF91" s="83">
        <f t="shared" si="778"/>
        <v>0</v>
      </c>
      <c r="BG91" s="83">
        <f t="shared" si="778"/>
        <v>0</v>
      </c>
      <c r="BH91" s="83">
        <f t="shared" si="778"/>
        <v>0</v>
      </c>
      <c r="BI91" s="83">
        <f t="shared" si="778"/>
        <v>4</v>
      </c>
      <c r="BJ91" s="83">
        <f t="shared" si="778"/>
        <v>19591.663</v>
      </c>
      <c r="BK91" s="83">
        <f t="shared" si="778"/>
        <v>0</v>
      </c>
      <c r="BL91" s="83">
        <f t="shared" si="778"/>
        <v>0</v>
      </c>
      <c r="BM91" s="83">
        <f t="shared" si="778"/>
        <v>0</v>
      </c>
      <c r="BN91" s="83">
        <f t="shared" si="778"/>
        <v>0</v>
      </c>
      <c r="BO91" s="83">
        <f t="shared" si="778"/>
        <v>18</v>
      </c>
      <c r="BP91" s="83">
        <f t="shared" si="778"/>
        <v>82605.814199999993</v>
      </c>
      <c r="BQ91" s="83">
        <f t="shared" si="778"/>
        <v>1</v>
      </c>
      <c r="BR91" s="83">
        <f t="shared" si="778"/>
        <v>4897.9157500000001</v>
      </c>
      <c r="BS91" s="83">
        <f t="shared" si="778"/>
        <v>70</v>
      </c>
      <c r="BT91" s="83">
        <f t="shared" si="778"/>
        <v>321244.83299999998</v>
      </c>
      <c r="BU91" s="83">
        <v>10</v>
      </c>
      <c r="BV91" s="83">
        <f t="shared" si="778"/>
        <v>48979.157500000001</v>
      </c>
      <c r="BW91" s="83">
        <f t="shared" si="778"/>
        <v>0</v>
      </c>
      <c r="BX91" s="83">
        <f t="shared" si="778"/>
        <v>0</v>
      </c>
      <c r="BY91" s="83">
        <f t="shared" si="778"/>
        <v>0</v>
      </c>
      <c r="BZ91" s="83">
        <f t="shared" si="778"/>
        <v>0</v>
      </c>
      <c r="CA91" s="83">
        <f t="shared" si="778"/>
        <v>5</v>
      </c>
      <c r="CB91" s="83">
        <f t="shared" ref="CB91:EJ91" si="779">SUM(CB92:CB97)</f>
        <v>33091.940700000006</v>
      </c>
      <c r="CC91" s="83">
        <f t="shared" si="779"/>
        <v>0</v>
      </c>
      <c r="CD91" s="83">
        <f t="shared" si="779"/>
        <v>0</v>
      </c>
      <c r="CE91" s="83">
        <f t="shared" si="779"/>
        <v>0</v>
      </c>
      <c r="CF91" s="83">
        <f t="shared" si="779"/>
        <v>0</v>
      </c>
      <c r="CG91" s="83">
        <f t="shared" si="779"/>
        <v>27</v>
      </c>
      <c r="CH91" s="83">
        <f t="shared" si="779"/>
        <v>145555.13699999999</v>
      </c>
      <c r="CI91" s="83">
        <f t="shared" si="779"/>
        <v>5</v>
      </c>
      <c r="CJ91" s="83">
        <f t="shared" si="779"/>
        <v>34197.809100000006</v>
      </c>
      <c r="CK91" s="83">
        <f t="shared" si="779"/>
        <v>4</v>
      </c>
      <c r="CL91" s="83">
        <f t="shared" si="779"/>
        <v>25956.0913248</v>
      </c>
      <c r="CM91" s="83">
        <f t="shared" si="779"/>
        <v>0</v>
      </c>
      <c r="CN91" s="83">
        <f t="shared" si="779"/>
        <v>0</v>
      </c>
      <c r="CO91" s="83">
        <f t="shared" si="779"/>
        <v>200</v>
      </c>
      <c r="CP91" s="83">
        <f t="shared" si="779"/>
        <v>2293219.1099999994</v>
      </c>
      <c r="CQ91" s="83">
        <f t="shared" si="779"/>
        <v>0</v>
      </c>
      <c r="CR91" s="83">
        <f t="shared" si="779"/>
        <v>0</v>
      </c>
      <c r="CS91" s="83">
        <f t="shared" si="779"/>
        <v>0</v>
      </c>
      <c r="CT91" s="83">
        <f t="shared" si="779"/>
        <v>0</v>
      </c>
      <c r="CU91" s="83">
        <f t="shared" si="779"/>
        <v>80</v>
      </c>
      <c r="CV91" s="83">
        <f t="shared" si="779"/>
        <v>431274.48</v>
      </c>
      <c r="CW91" s="83">
        <f t="shared" si="779"/>
        <v>9</v>
      </c>
      <c r="CX91" s="83">
        <f t="shared" si="779"/>
        <v>48518.379000000001</v>
      </c>
      <c r="CY91" s="83">
        <f t="shared" si="779"/>
        <v>30</v>
      </c>
      <c r="CZ91" s="83">
        <f t="shared" si="779"/>
        <v>161727.93</v>
      </c>
      <c r="DA91" s="83">
        <f t="shared" si="779"/>
        <v>6</v>
      </c>
      <c r="DB91" s="83">
        <f t="shared" si="779"/>
        <v>28641.139799999997</v>
      </c>
      <c r="DC91" s="83">
        <f t="shared" si="779"/>
        <v>2</v>
      </c>
      <c r="DD91" s="83">
        <f t="shared" si="779"/>
        <v>10781.861999999999</v>
      </c>
      <c r="DE91" s="83">
        <f t="shared" si="779"/>
        <v>0</v>
      </c>
      <c r="DF91" s="83">
        <f t="shared" si="779"/>
        <v>0</v>
      </c>
      <c r="DG91" s="83">
        <f t="shared" si="779"/>
        <v>0</v>
      </c>
      <c r="DH91" s="83">
        <f t="shared" si="779"/>
        <v>0</v>
      </c>
      <c r="DI91" s="83">
        <f t="shared" si="779"/>
        <v>2</v>
      </c>
      <c r="DJ91" s="83">
        <f t="shared" si="779"/>
        <v>11777.10807</v>
      </c>
      <c r="DK91" s="83">
        <f t="shared" si="779"/>
        <v>0</v>
      </c>
      <c r="DL91" s="83">
        <f t="shared" si="779"/>
        <v>0</v>
      </c>
      <c r="DM91" s="83">
        <f t="shared" si="779"/>
        <v>0</v>
      </c>
      <c r="DN91" s="83">
        <f t="shared" si="779"/>
        <v>0</v>
      </c>
      <c r="DO91" s="83">
        <f t="shared" si="779"/>
        <v>0</v>
      </c>
      <c r="DP91" s="83">
        <f t="shared" si="779"/>
        <v>0</v>
      </c>
      <c r="DQ91" s="83">
        <f t="shared" si="779"/>
        <v>0</v>
      </c>
      <c r="DR91" s="83">
        <f t="shared" si="779"/>
        <v>0</v>
      </c>
      <c r="DS91" s="83">
        <f t="shared" si="779"/>
        <v>0</v>
      </c>
      <c r="DT91" s="83">
        <f t="shared" si="779"/>
        <v>0</v>
      </c>
      <c r="DU91" s="83">
        <f t="shared" si="779"/>
        <v>330</v>
      </c>
      <c r="DV91" s="83">
        <f t="shared" si="779"/>
        <v>4993946.7873749994</v>
      </c>
      <c r="DW91" s="83">
        <f t="shared" si="779"/>
        <v>8</v>
      </c>
      <c r="DX91" s="83">
        <f t="shared" si="779"/>
        <v>47108.432280000001</v>
      </c>
      <c r="DY91" s="83">
        <f t="shared" si="779"/>
        <v>0</v>
      </c>
      <c r="DZ91" s="83">
        <f t="shared" si="779"/>
        <v>0</v>
      </c>
      <c r="EA91" s="83">
        <v>0</v>
      </c>
      <c r="EB91" s="83">
        <f t="shared" ref="EB91" si="780">SUM(EB92:EB97)</f>
        <v>0</v>
      </c>
      <c r="EC91" s="83">
        <v>0</v>
      </c>
      <c r="ED91" s="83">
        <f t="shared" ref="ED91" si="781">SUM(ED92:ED97)</f>
        <v>0</v>
      </c>
      <c r="EE91" s="83">
        <f t="shared" si="779"/>
        <v>0</v>
      </c>
      <c r="EF91" s="83">
        <f t="shared" si="779"/>
        <v>0</v>
      </c>
      <c r="EG91" s="83">
        <f t="shared" si="779"/>
        <v>2</v>
      </c>
      <c r="EH91" s="83">
        <f t="shared" si="779"/>
        <v>28881.606520000001</v>
      </c>
      <c r="EI91" s="83">
        <f t="shared" si="779"/>
        <v>3303</v>
      </c>
      <c r="EJ91" s="83">
        <f t="shared" si="779"/>
        <v>51146223.499331124</v>
      </c>
      <c r="EL91" s="45"/>
    </row>
    <row r="92" spans="1:142" s="47" customFormat="1" x14ac:dyDescent="0.25">
      <c r="B92" s="19">
        <v>61</v>
      </c>
      <c r="C92" s="25" t="s">
        <v>238</v>
      </c>
      <c r="D92" s="26">
        <f t="shared" si="711"/>
        <v>10127</v>
      </c>
      <c r="E92" s="26">
        <v>10127</v>
      </c>
      <c r="F92" s="26">
        <v>9620</v>
      </c>
      <c r="G92" s="27">
        <v>0.39</v>
      </c>
      <c r="H92" s="38">
        <v>1</v>
      </c>
      <c r="I92" s="39"/>
      <c r="J92" s="26">
        <v>1.4</v>
      </c>
      <c r="K92" s="26">
        <v>1.68</v>
      </c>
      <c r="L92" s="26">
        <v>2.23</v>
      </c>
      <c r="M92" s="26">
        <v>2.39</v>
      </c>
      <c r="N92" s="30">
        <v>2.57</v>
      </c>
      <c r="O92" s="31"/>
      <c r="P92" s="32">
        <f t="shared" ref="P92:P97" si="782">(O92/12*1*$D92*$G92*$H92*$J92*P$9)+(O92/12*5*$E92*$G92*$H92*$J92*P$10)+(O92/12*6*$F92*$G92*$H92*$J92*P$10)</f>
        <v>0</v>
      </c>
      <c r="Q92" s="31">
        <v>100</v>
      </c>
      <c r="R92" s="32">
        <f t="shared" ref="R92:R97" si="783">(Q92/12*1*$D92*$G92*$H92*$J92*R$9)+(Q92/12*5*$E92*$G92*$H92*$J92*R$10)+(Q92/12*6*$F92*$G92*$H92*$J92*R$10)</f>
        <v>548308.67000000004</v>
      </c>
      <c r="S92" s="46">
        <v>375</v>
      </c>
      <c r="T92" s="32">
        <f t="shared" ref="T92:T97" si="784">(S92/12*1*$D92*$G92*$H92*$J92*T$9)+(S92/12*5*$E92*$G92*$H92*$J92*T$10)+(S92/12*6*$F92*$G92*$H92*$J92*T$10)</f>
        <v>2056157.5124999997</v>
      </c>
      <c r="U92" s="31"/>
      <c r="V92" s="32">
        <f t="shared" ref="V92:V97" si="785">(U92/12*1*$D92*$G92*$H92*$J92*V$9)+(U92/12*5*$E92*$G92*$H92*$J92*V$10)+(U92/12*6*$F92*$G92*$H92*$J92*V$10)</f>
        <v>0</v>
      </c>
      <c r="W92" s="31"/>
      <c r="X92" s="32">
        <f t="shared" ref="X92:X97" si="786">(W92/12*1*$D92*$G92*$H92*$J92*X$9)+(W92/12*5*$E92*$G92*$H92*$J92*X$10)+(W92/12*6*$F92*$G92*$H92*$J92*X$10)</f>
        <v>0</v>
      </c>
      <c r="Y92" s="31"/>
      <c r="Z92" s="32">
        <f t="shared" ref="Z92:Z97" si="787">(Y92/12*1*$D92*$G92*$H92*$J92*Z$9)+(Y92/12*5*$E92*$G92*$H92*$J92*Z$10)+(Y92/12*6*$F92*$G92*$H92*$J92*Z$10)</f>
        <v>0</v>
      </c>
      <c r="AA92" s="31">
        <f>24+27</f>
        <v>51</v>
      </c>
      <c r="AB92" s="32">
        <f t="shared" ref="AB92:AB97" si="788">(AA92/12*1*$D92*$G92*$H92*$K92*AB$9)+(AA92/12*5*$E92*$G92*$H92*$K92*AB$10)+(AA92/12*6*$F92*$G92*$H92*$K92*AB$10)</f>
        <v>333224.22697199997</v>
      </c>
      <c r="AC92" s="31"/>
      <c r="AD92" s="32">
        <f t="shared" ref="AD92:AD97" si="789">(AC92/12*1*$D92*$G92*$H92*$J92*AD$9)+(AC92/12*5*$E92*$G92*$H92*$J92*AD$10)+(AC92/12*6*$F92*$G92*$H92*$J92*AD$10)</f>
        <v>0</v>
      </c>
      <c r="AE92" s="31"/>
      <c r="AF92" s="32">
        <f t="shared" ref="AF92:AF97" si="790">(AE92/12*1*$D92*$G92*$H92*$K92*AF$9)+(AE92/12*5*$E92*$G92*$H92*$K92*AF$10)+(AE92/12*6*$F92*$G92*$H92*$K92*AF$10)</f>
        <v>0</v>
      </c>
      <c r="AG92" s="31">
        <v>40</v>
      </c>
      <c r="AH92" s="32">
        <f t="shared" ref="AH92:AH97" si="791">(AG92/12*1*$D92*$G92*$H92*$K92*AH$9)+(AG92/12*5*$E92*$G92*$H92*$K92*AH$10)+(AG92/12*6*$F92*$G92*$H92*$K92*AH$10)</f>
        <v>261352.33487999998</v>
      </c>
      <c r="AI92" s="31"/>
      <c r="AJ92" s="32">
        <f t="shared" ref="AJ92:AJ97" si="792">(AI92/12*1*$D92*$G92*$H92*$K92*AJ$9)+(AI92/12*5*$E92*$G92*$H92*$K92*AJ$10)+(AI92/12*6*$F92*$G92*$H92*$K92*AJ$10)</f>
        <v>0</v>
      </c>
      <c r="AK92" s="31">
        <v>23</v>
      </c>
      <c r="AL92" s="32">
        <f t="shared" ref="AL92:AL97" si="793">(AK92/12*1*$D92*$G92*$H92*$K92*AL$9)+(AK92/12*5*$E92*$G92*$H92*$K92*AL$10)+(AK92/12*6*$F92*$G92*$H92*$K92*AL$10)</f>
        <v>150277.59255599999</v>
      </c>
      <c r="AM92" s="34"/>
      <c r="AN92" s="32">
        <f t="shared" ref="AN92:AN97" si="794">(AM92/12*1*$D92*$G92*$H92*$K92*AN$9)+(AM92/12*5*$E92*$G92*$H92*$K92*AN$10)+(AM92/12*6*$F92*$G92*$H92*$K92*AN$10)</f>
        <v>0</v>
      </c>
      <c r="AO92" s="31"/>
      <c r="AP92" s="32">
        <f t="shared" ref="AP92:AP97" si="795">(AO92/12*1*$D92*$G92*$H92*$K92*AP$9)+(AO92/12*5*$E92*$G92*$H92*$K92*AP$10)+(AO92/12*6*$F92*$G92*$H92*$K92*AP$10)</f>
        <v>0</v>
      </c>
      <c r="AQ92" s="31"/>
      <c r="AR92" s="32">
        <f t="shared" ref="AR92:AR97" si="796">(AQ92/12*1*$D92*$G92*$H92*$J92*AR$9)+(AQ92/12*5*$E92*$G92*$H92*$J92*AR$10)+(AQ92/12*6*$F92*$G92*$H92*$J92*AR$10)</f>
        <v>0</v>
      </c>
      <c r="AS92" s="31"/>
      <c r="AT92" s="32">
        <f t="shared" ref="AT92:AT97" si="797">(AS92/12*1*$D92*$G92*$H92*$J92*AT$9)+(AS92/12*11*$E92*$G92*$H92*$J92*AT$10)</f>
        <v>0</v>
      </c>
      <c r="AU92" s="31"/>
      <c r="AV92" s="32">
        <f t="shared" ref="AV92:AV97" si="798">(AU92/12*1*$D92*$G92*$H92*$J92*AV$9)+(AU92/12*5*$E92*$G92*$H92*$J92*AV$10)+(AU92/12*6*$F92*$G92*$H92*$J92*AV$10)</f>
        <v>0</v>
      </c>
      <c r="AW92" s="31"/>
      <c r="AX92" s="32">
        <f t="shared" ref="AX92:AX97" si="799">(AW92/12*1*$D92*$G92*$H92*$K92*AX$9)+(AW92/12*5*$E92*$G92*$H92*$K92*AX$10)+(AW92/12*6*$F92*$G92*$H92*$K92*AX$10)</f>
        <v>0</v>
      </c>
      <c r="AY92" s="31">
        <v>1</v>
      </c>
      <c r="AZ92" s="32">
        <f t="shared" ref="AZ92:AZ97" si="800">(AY92/12*1*$D92*$G92*$H92*$J92*AZ$9)+(AY92/12*5*$E92*$G92*$H92*$J92*AZ$10)+(AY92/12*6*$F92*$G92*$H92*$J92*AZ$10)</f>
        <v>6386.1770699999997</v>
      </c>
      <c r="BA92" s="31"/>
      <c r="BB92" s="32">
        <f t="shared" ref="BB92:BB97" si="801">(BA92/12*1*$D92*$G92*$H92*$J92*BB$9)+(BA92/12*5*$E92*$G92*$H92*$J92*BB$10)+(BA92/12*6*$F92*$G92*$H92*$J92*BB$10)</f>
        <v>0</v>
      </c>
      <c r="BC92" s="31"/>
      <c r="BD92" s="32">
        <f t="shared" ref="BD92:BD97" si="802">(BC92/12*1*$D92*$G92*$H92*$J92*BD$9)+(BC92/12*5*$E92*$G92*$H92*$J92*BD$10)+(BC92/12*6*$F92*$G92*$H92*$J92*BD$10)</f>
        <v>0</v>
      </c>
      <c r="BE92" s="31"/>
      <c r="BF92" s="32">
        <f t="shared" ref="BF92:BF97" si="803">(BE92/12*1*$D92*$G92*$H92*$J92*BF$9)+(BE92/12*5*$E92*$G92*$H92*$J92*BF$10)+(BE92/12*6*$F92*$G92*$H92*$J92*BF$10)</f>
        <v>0</v>
      </c>
      <c r="BG92" s="31"/>
      <c r="BH92" s="32">
        <f t="shared" ref="BH92:BH97" si="804">(BG92/12*1*$D92*$G92*$H92*$J92*BH$9)+(BG92/12*5*$E92*$G92*$H92*$J92*BH$10)+(BG92/12*6*$F92*$G92*$H92*$J92*BH$10)</f>
        <v>0</v>
      </c>
      <c r="BI92" s="31">
        <v>4</v>
      </c>
      <c r="BJ92" s="32">
        <f t="shared" ref="BJ92:BJ97" si="805">(BI92/12*1*$D92*$G92*$H92*$J92*BJ$9)+(BI92/12*5*$E92*$G92*$H92*$J92*BJ$10)+(BI92/12*6*$F92*$G92*$H92*$J92*BJ$10)</f>
        <v>19591.663</v>
      </c>
      <c r="BK92" s="31"/>
      <c r="BL92" s="32">
        <f t="shared" ref="BL92:BL97" si="806">(BK92/12*1*$D92*$G92*$H92*$J92*BL$9)+(BK92/12*4*$E92*$G92*$H92*$J92*BL$10)+(BK92/12*1*$E92*$G92*$H92*$J92*BL$11)+(BK92/12*6*$F92*$G92*$H92*$J92*BL$11)</f>
        <v>0</v>
      </c>
      <c r="BM92" s="31"/>
      <c r="BN92" s="32">
        <f t="shared" ref="BN92:BN97" si="807">(BM92/12*1*$D92*$G92*$H92*$J92*BN$9)+(BM92/12*5*$E92*$G92*$H92*$J92*BN$10)+(BM92/12*6*$F92*$G92*$H92*$J92*BN$10)</f>
        <v>0</v>
      </c>
      <c r="BO92" s="31">
        <v>18</v>
      </c>
      <c r="BP92" s="32">
        <f t="shared" ref="BP92:BP97" si="808">(BO92/12*1*$D92*$G92*$H92*$J92*BP$9)+(BO92/12*4*$E92*$G92*$H92*$J92*BP$10)+(BO92/12*1*$E92*$G92*$H92*$J92*BP$11)+(BO92/12*6*$F92*$G92*$H92*$J92*BP$11)</f>
        <v>82605.814199999993</v>
      </c>
      <c r="BQ92" s="31">
        <v>1</v>
      </c>
      <c r="BR92" s="32">
        <f t="shared" ref="BR92:BR97" si="809">(BQ92/12*1*$D92*$G92*$H92*$J92*BR$9)+(BQ92/12*5*$E92*$G92*$H92*$J92*BR$10)+(BQ92/12*6*$F92*$G92*$H92*$J92*BR$10)</f>
        <v>4897.9157500000001</v>
      </c>
      <c r="BS92" s="31">
        <v>70</v>
      </c>
      <c r="BT92" s="32">
        <f t="shared" ref="BT92:BT97" si="810">(BS92/12*1*$D92*$G92*$H92*$J92*BT$9)+(BS92/12*4*$E92*$G92*$H92*$J92*BT$10)+(BS92/12*1*$E92*$G92*$H92*$J92*BT$11)+(BS92/12*6*$F92*$G92*$H92*$J92*BT$11)</f>
        <v>321244.83299999998</v>
      </c>
      <c r="BU92" s="31">
        <v>10</v>
      </c>
      <c r="BV92" s="32">
        <f t="shared" ref="BV92:BV97" si="811">(BU92/12*1*$D92*$G92*$H92*$J92*BV$9)+(BU92/12*5*$E92*$G92*$H92*$J92*BV$10)+(BU92/12*6*$F92*$G92*$H92*$J92*BV$10)</f>
        <v>48979.157500000001</v>
      </c>
      <c r="BW92" s="31"/>
      <c r="BX92" s="32">
        <f t="shared" ref="BX92:BX97" si="812">(BW92/12*1*$D92*$G92*$H92*$J92*BX$9)+(BW92/12*5*$E92*$G92*$H92*$J92*BX$10)+(BW92/12*6*$F92*$G92*$H92*$J92*BX$10)</f>
        <v>0</v>
      </c>
      <c r="BY92" s="31"/>
      <c r="BZ92" s="32">
        <f t="shared" ref="BZ92:BZ97" si="813">(BY92/12*1*$D92*$G92*$H92*$J92*BZ$9)+(BY92/12*5*$E92*$G92*$H92*$J92*BZ$10)+(BY92/12*6*$F92*$G92*$H92*$J92*BZ$10)</f>
        <v>0</v>
      </c>
      <c r="CA92" s="31">
        <v>5</v>
      </c>
      <c r="CB92" s="32">
        <f t="shared" ref="CB92:CB97" si="814">(CA92/12*1*$D92*$G92*$H92*$K92*CB$9)+(CA92/12*4*$E92*$G92*$H92*$K92*CB$10)+(CA92/12*1*$E92*$G92*$H92*$K92*CB$11)+(CA92/12*6*$F92*$G92*$H92*$K92*CB$11)</f>
        <v>33091.940700000006</v>
      </c>
      <c r="CC92" s="31"/>
      <c r="CD92" s="32">
        <f t="shared" ref="CD92:CD97" si="815">(CC92/12*1*$D92*$G92*$H92*$J92*CD$9)+(CC92/12*5*$E92*$G92*$H92*$J92*CD$10)+(CC92/12*6*$F92*$G92*$H92*$J92*CD$10)</f>
        <v>0</v>
      </c>
      <c r="CE92" s="31"/>
      <c r="CF92" s="32">
        <f t="shared" ref="CF92:CF97" si="816">(CE92/12*1*$D92*$G92*$H92*$J92*CF$9)+(CE92/12*5*$E92*$G92*$H92*$J92*CF$10)+(CE92/12*6*$F92*$G92*$H92*$J92*CF$10)</f>
        <v>0</v>
      </c>
      <c r="CG92" s="31">
        <v>27</v>
      </c>
      <c r="CH92" s="32">
        <f t="shared" ref="CH92:CH97" si="817">(CG92/12*1*$D92*$G92*$H92*$J92*CH$9)+(CG92/12*5*$E92*$G92*$H92*$J92*CH$10)+(CG92/12*6*$F92*$G92*$H92*$J92*CH$10)</f>
        <v>145555.13699999999</v>
      </c>
      <c r="CI92" s="31">
        <v>5</v>
      </c>
      <c r="CJ92" s="32">
        <f t="shared" ref="CJ92:CJ97" si="818">(CI92/12*1*$D92*$G92*$H92*$K92*CJ$9)+(CI92/12*4*$E92*$G92*$H92*$K92*CJ$10)+(CI92/12*1*$E92*$G92*$H92*$K92*CJ$11)+(CI92/12*6*$F92*$G92*$H92*$K92*CJ$11)</f>
        <v>34197.809100000006</v>
      </c>
      <c r="CK92" s="31">
        <v>4</v>
      </c>
      <c r="CL92" s="32">
        <f t="shared" ref="CL92:CL97" si="819">(CK92/12*1*$D92*$G92*$H92*$K92*CL$9)+(CK92/12*5*$E92*$G92*$H92*$K92*CL$10)+(CK92/12*6*$F92*$G92*$H92*$K92*CL$10)</f>
        <v>25956.0913248</v>
      </c>
      <c r="CM92" s="31"/>
      <c r="CN92" s="32">
        <f t="shared" ref="CN92:CN97" si="820">(CM92/12*1*$D92*$G92*$H92*$J92*CN$9)+(CM92/12*5*$E92*$G92*$H92*$J92*CN$10)+(CM92/12*6*$F92*$G92*$H92*$J92*CN$10)</f>
        <v>0</v>
      </c>
      <c r="CO92" s="43">
        <v>50</v>
      </c>
      <c r="CP92" s="32">
        <f t="shared" ref="CP92:CP97" si="821">(CO92/12*1*$D92*$G92*$H92*$J92*CP$9)+(CO92/12*5*$E92*$G92*$H92*$J92*CP$10)+(CO92/12*6*$F92*$G92*$H92*$J92*CP$10)</f>
        <v>269546.55000000005</v>
      </c>
      <c r="CQ92" s="31"/>
      <c r="CR92" s="32">
        <f t="shared" ref="CR92:CR97" si="822">(CQ92/12*1*$D92*$G92*$H92*$J92*CR$9)+(CQ92/12*5*$E92*$G92*$H92*$J92*CR$10)+(CQ92/12*6*$F92*$G92*$H92*$J92*CR$10)</f>
        <v>0</v>
      </c>
      <c r="CS92" s="31"/>
      <c r="CT92" s="32">
        <f t="shared" ref="CT92:CT97" si="823">(CS92/12*1*$D92*$G92*$H92*$J92*CT$9)+(CS92/12*5*$E92*$G92*$H92*$J92*CT$10)+(CS92/12*6*$F92*$G92*$H92*$J92*CT$10)</f>
        <v>0</v>
      </c>
      <c r="CU92" s="31">
        <v>80</v>
      </c>
      <c r="CV92" s="32">
        <f t="shared" ref="CV92:CV97" si="824">(CU92/12*1*$D92*$G92*$H92*$J92*CV$9)+(CU92/12*5*$E92*$G92*$H92*$J92*CV$10)+(CU92/12*6*$F92*$G92*$H92*$J92*CV$10)</f>
        <v>431274.48</v>
      </c>
      <c r="CW92" s="31">
        <v>9</v>
      </c>
      <c r="CX92" s="32">
        <f t="shared" ref="CX92:CX97" si="825">(CW92/12*1*$D92*$G92*$H92*$J92*CX$9)+(CW92/12*5*$E92*$G92*$H92*$J92*CX$10)+(CW92/12*6*$F92*$G92*$H92*$J92*CX$10)</f>
        <v>48518.379000000001</v>
      </c>
      <c r="CY92" s="31">
        <v>30</v>
      </c>
      <c r="CZ92" s="32">
        <f t="shared" ref="CZ92:CZ97" si="826">(CY92/12*1*$D92*$G92*$H92*$J92*CZ$9)+(CY92/12*5*$E92*$G92*$H92*$J92*CZ$10)+(CY92/12*6*$F92*$G92*$H92*$J92*CZ$10)</f>
        <v>161727.93</v>
      </c>
      <c r="DA92" s="31">
        <v>6</v>
      </c>
      <c r="DB92" s="32">
        <f t="shared" ref="DB92:DB97" si="827">(DA92/12*1*$D92*$G92*$H92*$J92*DB$9)+(DA92/12*4*$E92*$G92*$H92*$J92*DB$10)+(DA92/12*1*$E92*$G92*$H92*$J92*DB$11)+(DA92/12*6*$F92*$G92*$H92*$J92*DB$11)</f>
        <v>28641.139799999997</v>
      </c>
      <c r="DC92" s="31">
        <v>2</v>
      </c>
      <c r="DD92" s="32">
        <f t="shared" ref="DD92:DD97" si="828">(DC92/12*1*$D92*$G92*$H92*$J92*DD$9)+(DC92/12*5*$E92*$G92*$H92*$J92*DD$10)+(DC92/12*6*$F92*$G92*$H92*$J92*DD$10)</f>
        <v>10781.861999999999</v>
      </c>
      <c r="DE92" s="31"/>
      <c r="DF92" s="32">
        <f t="shared" ref="DF92:DF97" si="829">(DE92/12*1*$D92*$G92*$H92*$K92*DF$9)+(DE92/12*5*$E92*$G92*$H92*$K92*DF$10)+(DE92/12*6*$F92*$G92*$H92*$K92*DF$10)</f>
        <v>0</v>
      </c>
      <c r="DG92" s="31"/>
      <c r="DH92" s="32">
        <f t="shared" ref="DH92:DH97" si="830">(DG92/12*1*$D92*$G92*$H92*$K92*DH$9)+(DG92/12*5*$E92*$G92*$H92*$K92*DH$10)+(DG92/12*6*$F92*$G92*$H92*$K92*DH$10)</f>
        <v>0</v>
      </c>
      <c r="DI92" s="31">
        <v>2</v>
      </c>
      <c r="DJ92" s="32">
        <f t="shared" ref="DJ92:DJ97" si="831">(DI92/12*1*$D92*$G92*$H92*$J92*DJ$9)+(DI92/12*5*$E92*$G92*$H92*$J92*DJ$10)+(DI92/12*6*$F92*$G92*$H92*$J92*DJ$10)</f>
        <v>11777.10807</v>
      </c>
      <c r="DK92" s="31"/>
      <c r="DL92" s="32">
        <v>0</v>
      </c>
      <c r="DM92" s="31"/>
      <c r="DN92" s="32">
        <f t="shared" ref="DN92:DN97" si="832">(DM92/12*1*$D92*$G92*$H92*$K92*DN$9)+(DM92/12*5*$E92*$G92*$H92*$K92*DN$10)+(DM92/12*6*$F92*$G92*$H92*$K92*DN$10)</f>
        <v>0</v>
      </c>
      <c r="DO92" s="31"/>
      <c r="DP92" s="32">
        <f t="shared" ref="DP92:DP97" si="833">(DO92/12*1*$D92*$G92*$H92*$K92*DP$9)+(DO92/12*5*$E92*$G92*$H92*$K92*DP$10)+(DO92/12*6*$F92*$G92*$H92*$K92*DP$10)</f>
        <v>0</v>
      </c>
      <c r="DQ92" s="31"/>
      <c r="DR92" s="32">
        <f t="shared" ref="DR92:DR97" si="834">(DQ92/12*1*$D92*$G92*$H92*$K92*DR$9)+(DQ92/12*5*$E92*$G92*$H92*$K92*DR$10)+(DQ92/12*6*$F92*$G92*$H92*$K92*DR$10)</f>
        <v>0</v>
      </c>
      <c r="DS92" s="31"/>
      <c r="DT92" s="32">
        <f t="shared" ref="DT92:DT97" si="835">(DS92/12*1*$D92*$G92*$H92*$K92*DT$9)+(DS92/12*5*$E92*$G92*$H92*$K92*DT$10)+(DS92/12*6*$F92*$G92*$H92*$K92*DT$10)</f>
        <v>0</v>
      </c>
      <c r="DU92" s="31">
        <v>85</v>
      </c>
      <c r="DV92" s="32">
        <f t="shared" ref="DV92:DV97" si="836">(DU92/12*1*$D92*$G92*$H92*$J92*DV$9)+(DU92/12*5*$E92*$G92*$H92*$J92*DV$10)+(DU92/12*6*$F92*$G92*$H92*$J92*DV$10)</f>
        <v>500527.09297500004</v>
      </c>
      <c r="DW92" s="31">
        <v>8</v>
      </c>
      <c r="DX92" s="32">
        <f t="shared" ref="DX92:DX97" si="837">(DW92/12*1*$D92*$G92*$H92*$J92*DX$9)+(DW92/12*5*$E92*$G92*$H92*$J92*DX$10)+(DW92/12*6*$F92*$G92*$H92*$J92*DX$10)</f>
        <v>47108.432280000001</v>
      </c>
      <c r="DY92" s="31"/>
      <c r="DZ92" s="32">
        <f t="shared" ref="DZ92:DZ97" si="838">(DY92/12*1*$D92*$G92*$H92*$K92*DZ$9)+(DY92/12*5*$E92*$G92*$H92*$K92*DZ$10)+(DY92/12*6*$F92*$G92*$H92*$K92*DZ$10)</f>
        <v>0</v>
      </c>
      <c r="EA92" s="31"/>
      <c r="EB92" s="32">
        <f t="shared" ref="EB92:EB97" si="839">(EA92/12*1*$D92*$G92*$H92*$K92*EB$9)+(EA92/12*5*$E92*$G92*$H92*$K92*EB$10)+(EA92/12*6*$F92*$G92*$H92*$K92*EB$10)</f>
        <v>0</v>
      </c>
      <c r="EC92" s="31"/>
      <c r="ED92" s="32">
        <f t="shared" ref="ED92:ED97" si="840">(EC92/12*1*$D92*$G92*$H92*$K92*ED$9)+(EC92/12*5*$E92*$G92*$H92*$K92*ED$10)+(EC92/12*6*$F92*$G92*$H92*$K92*ED$10)</f>
        <v>0</v>
      </c>
      <c r="EE92" s="31"/>
      <c r="EF92" s="32">
        <f t="shared" ref="EF92:EF97" si="841">(EE92/12*1*$D92*$G92*$H92*$L92*EF$9)+(EE92/12*5*$E92*$G92*$H92*$L92*EF$10)+(EE92/12*6*$F92*$G92*$H92*$L92*EF$10)</f>
        <v>0</v>
      </c>
      <c r="EG92" s="31">
        <v>2</v>
      </c>
      <c r="EH92" s="32">
        <f t="shared" ref="EH92:EH97" si="842">(EG92/12*1*$D92*$G92*$H92*$M92*EH$9)+(EG92/12*5*$E92*$G92*$H92*$N92*EH$10)+(EG92/12*6*$F92*$G92*$H92*$N92*EH$10)</f>
        <v>28881.606520000001</v>
      </c>
      <c r="EI92" s="36">
        <f t="shared" ref="EI92:EJ97" si="843">SUM(S92,Y92,U92,O92,Q92,BW92,CS92,DI92,DW92,BY92,DU92,BI92,AY92,AQ92,AS92,AU92,BK92,CQ92,W92,EC92,DG92,CA92,EA92,CI92,DK92,DM92,DQ92,DO92,AE92,AG92,AI92,AK92,AA92,AM92,AO92,CK92,EE92,EG92,AW92,DY92,BO92,BA92,BC92,CU92,CW92,CY92,DA92,DC92,BQ92,BE92,BS92,BG92,BU92,CM92,CG92,CO92,AC92,CC92,DE92,,BM92,DS92,CE92)</f>
        <v>1008</v>
      </c>
      <c r="EJ92" s="36">
        <f t="shared" si="843"/>
        <v>5610611.4561977983</v>
      </c>
      <c r="EL92" s="45"/>
    </row>
    <row r="93" spans="1:142" ht="30" x14ac:dyDescent="0.25">
      <c r="B93" s="19">
        <v>62</v>
      </c>
      <c r="C93" s="25" t="s">
        <v>239</v>
      </c>
      <c r="D93" s="26">
        <f t="shared" si="711"/>
        <v>10127</v>
      </c>
      <c r="E93" s="26">
        <v>10127</v>
      </c>
      <c r="F93" s="26">
        <v>9620</v>
      </c>
      <c r="G93" s="27">
        <v>0.96</v>
      </c>
      <c r="H93" s="38">
        <v>1</v>
      </c>
      <c r="I93" s="39"/>
      <c r="J93" s="26">
        <v>1.4</v>
      </c>
      <c r="K93" s="26">
        <v>1.68</v>
      </c>
      <c r="L93" s="26">
        <v>2.23</v>
      </c>
      <c r="M93" s="26">
        <v>2.39</v>
      </c>
      <c r="N93" s="30">
        <v>2.57</v>
      </c>
      <c r="O93" s="35"/>
      <c r="P93" s="32">
        <f t="shared" si="782"/>
        <v>0</v>
      </c>
      <c r="Q93" s="31">
        <v>712</v>
      </c>
      <c r="R93" s="32">
        <f t="shared" si="783"/>
        <v>9609742.1055999994</v>
      </c>
      <c r="S93" s="48"/>
      <c r="T93" s="32">
        <f t="shared" si="784"/>
        <v>0</v>
      </c>
      <c r="U93" s="35"/>
      <c r="V93" s="32">
        <f t="shared" si="785"/>
        <v>0</v>
      </c>
      <c r="W93" s="35"/>
      <c r="X93" s="32">
        <f t="shared" si="786"/>
        <v>0</v>
      </c>
      <c r="Y93" s="35"/>
      <c r="Z93" s="32">
        <f t="shared" si="787"/>
        <v>0</v>
      </c>
      <c r="AA93" s="35"/>
      <c r="AB93" s="32">
        <f t="shared" si="788"/>
        <v>0</v>
      </c>
      <c r="AC93" s="35"/>
      <c r="AD93" s="32">
        <f t="shared" si="789"/>
        <v>0</v>
      </c>
      <c r="AE93" s="35"/>
      <c r="AF93" s="32">
        <f t="shared" si="790"/>
        <v>0</v>
      </c>
      <c r="AG93" s="35"/>
      <c r="AH93" s="32">
        <f t="shared" si="791"/>
        <v>0</v>
      </c>
      <c r="AI93" s="35"/>
      <c r="AJ93" s="32">
        <f t="shared" si="792"/>
        <v>0</v>
      </c>
      <c r="AK93" s="35"/>
      <c r="AL93" s="32">
        <f t="shared" si="793"/>
        <v>0</v>
      </c>
      <c r="AM93" s="49"/>
      <c r="AN93" s="32">
        <f t="shared" si="794"/>
        <v>0</v>
      </c>
      <c r="AO93" s="35"/>
      <c r="AP93" s="32">
        <f t="shared" si="795"/>
        <v>0</v>
      </c>
      <c r="AQ93" s="35"/>
      <c r="AR93" s="32">
        <f t="shared" si="796"/>
        <v>0</v>
      </c>
      <c r="AS93" s="35"/>
      <c r="AT93" s="32">
        <f t="shared" si="797"/>
        <v>0</v>
      </c>
      <c r="AU93" s="35"/>
      <c r="AV93" s="32">
        <f t="shared" si="798"/>
        <v>0</v>
      </c>
      <c r="AW93" s="35"/>
      <c r="AX93" s="32">
        <f t="shared" si="799"/>
        <v>0</v>
      </c>
      <c r="AY93" s="35"/>
      <c r="AZ93" s="32">
        <f t="shared" si="800"/>
        <v>0</v>
      </c>
      <c r="BA93" s="35"/>
      <c r="BB93" s="32">
        <f t="shared" si="801"/>
        <v>0</v>
      </c>
      <c r="BC93" s="35"/>
      <c r="BD93" s="32">
        <f t="shared" si="802"/>
        <v>0</v>
      </c>
      <c r="BE93" s="35"/>
      <c r="BF93" s="32">
        <f t="shared" si="803"/>
        <v>0</v>
      </c>
      <c r="BG93" s="35"/>
      <c r="BH93" s="32">
        <f t="shared" si="804"/>
        <v>0</v>
      </c>
      <c r="BI93" s="35"/>
      <c r="BJ93" s="32">
        <f t="shared" si="805"/>
        <v>0</v>
      </c>
      <c r="BK93" s="35"/>
      <c r="BL93" s="32">
        <f t="shared" si="806"/>
        <v>0</v>
      </c>
      <c r="BM93" s="35"/>
      <c r="BN93" s="32">
        <f t="shared" si="807"/>
        <v>0</v>
      </c>
      <c r="BO93" s="35"/>
      <c r="BP93" s="32">
        <f t="shared" si="808"/>
        <v>0</v>
      </c>
      <c r="BQ93" s="35"/>
      <c r="BR93" s="32">
        <f t="shared" si="809"/>
        <v>0</v>
      </c>
      <c r="BS93" s="35"/>
      <c r="BT93" s="32">
        <f t="shared" si="810"/>
        <v>0</v>
      </c>
      <c r="BU93" s="35"/>
      <c r="BV93" s="32">
        <f t="shared" si="811"/>
        <v>0</v>
      </c>
      <c r="BW93" s="35"/>
      <c r="BX93" s="32">
        <f t="shared" si="812"/>
        <v>0</v>
      </c>
      <c r="BY93" s="35"/>
      <c r="BZ93" s="32">
        <f t="shared" si="813"/>
        <v>0</v>
      </c>
      <c r="CA93" s="35"/>
      <c r="CB93" s="32">
        <f t="shared" si="814"/>
        <v>0</v>
      </c>
      <c r="CC93" s="35"/>
      <c r="CD93" s="32">
        <f t="shared" si="815"/>
        <v>0</v>
      </c>
      <c r="CE93" s="31"/>
      <c r="CF93" s="32">
        <f t="shared" si="816"/>
        <v>0</v>
      </c>
      <c r="CG93" s="35"/>
      <c r="CH93" s="32">
        <f t="shared" si="817"/>
        <v>0</v>
      </c>
      <c r="CI93" s="35"/>
      <c r="CJ93" s="32">
        <f t="shared" si="818"/>
        <v>0</v>
      </c>
      <c r="CK93" s="35"/>
      <c r="CL93" s="32">
        <f t="shared" si="819"/>
        <v>0</v>
      </c>
      <c r="CM93" s="35"/>
      <c r="CN93" s="32">
        <f t="shared" si="820"/>
        <v>0</v>
      </c>
      <c r="CO93" s="43">
        <v>145</v>
      </c>
      <c r="CP93" s="32">
        <f t="shared" si="821"/>
        <v>1924147.6799999997</v>
      </c>
      <c r="CQ93" s="35"/>
      <c r="CR93" s="32">
        <f t="shared" si="822"/>
        <v>0</v>
      </c>
      <c r="CS93" s="35"/>
      <c r="CT93" s="32">
        <f t="shared" si="823"/>
        <v>0</v>
      </c>
      <c r="CU93" s="35"/>
      <c r="CV93" s="32">
        <f t="shared" si="824"/>
        <v>0</v>
      </c>
      <c r="CW93" s="35"/>
      <c r="CX93" s="32">
        <f t="shared" si="825"/>
        <v>0</v>
      </c>
      <c r="CY93" s="35"/>
      <c r="CZ93" s="32">
        <f t="shared" si="826"/>
        <v>0</v>
      </c>
      <c r="DA93" s="35"/>
      <c r="DB93" s="32">
        <f t="shared" si="827"/>
        <v>0</v>
      </c>
      <c r="DC93" s="35"/>
      <c r="DD93" s="32">
        <f t="shared" si="828"/>
        <v>0</v>
      </c>
      <c r="DE93" s="35"/>
      <c r="DF93" s="32">
        <f t="shared" si="829"/>
        <v>0</v>
      </c>
      <c r="DG93" s="35"/>
      <c r="DH93" s="32">
        <f t="shared" si="830"/>
        <v>0</v>
      </c>
      <c r="DI93" s="35"/>
      <c r="DJ93" s="32">
        <f t="shared" si="831"/>
        <v>0</v>
      </c>
      <c r="DK93" s="35"/>
      <c r="DL93" s="32">
        <v>0</v>
      </c>
      <c r="DM93" s="35"/>
      <c r="DN93" s="32">
        <f t="shared" si="832"/>
        <v>0</v>
      </c>
      <c r="DO93" s="35"/>
      <c r="DP93" s="32">
        <f t="shared" si="833"/>
        <v>0</v>
      </c>
      <c r="DQ93" s="35"/>
      <c r="DR93" s="32">
        <f t="shared" si="834"/>
        <v>0</v>
      </c>
      <c r="DS93" s="35"/>
      <c r="DT93" s="32">
        <f t="shared" si="835"/>
        <v>0</v>
      </c>
      <c r="DU93" s="31">
        <v>115</v>
      </c>
      <c r="DV93" s="32">
        <f t="shared" si="836"/>
        <v>1666913.7576000001</v>
      </c>
      <c r="DW93" s="35"/>
      <c r="DX93" s="32">
        <f t="shared" si="837"/>
        <v>0</v>
      </c>
      <c r="DY93" s="35"/>
      <c r="DZ93" s="32">
        <f t="shared" si="838"/>
        <v>0</v>
      </c>
      <c r="EA93" s="35"/>
      <c r="EB93" s="32">
        <f t="shared" si="839"/>
        <v>0</v>
      </c>
      <c r="EC93" s="35"/>
      <c r="ED93" s="32">
        <f t="shared" si="840"/>
        <v>0</v>
      </c>
      <c r="EE93" s="35"/>
      <c r="EF93" s="32">
        <f t="shared" si="841"/>
        <v>0</v>
      </c>
      <c r="EG93" s="35"/>
      <c r="EH93" s="32">
        <f t="shared" si="842"/>
        <v>0</v>
      </c>
      <c r="EI93" s="36">
        <f t="shared" si="843"/>
        <v>972</v>
      </c>
      <c r="EJ93" s="36">
        <f t="shared" si="843"/>
        <v>13200803.543199999</v>
      </c>
      <c r="EL93" s="45"/>
    </row>
    <row r="94" spans="1:142" ht="30" x14ac:dyDescent="0.25">
      <c r="B94" s="19">
        <v>63</v>
      </c>
      <c r="C94" s="25" t="s">
        <v>240</v>
      </c>
      <c r="D94" s="26">
        <f t="shared" si="711"/>
        <v>10127</v>
      </c>
      <c r="E94" s="26">
        <v>10127</v>
      </c>
      <c r="F94" s="26">
        <v>9620</v>
      </c>
      <c r="G94" s="27">
        <v>1.44</v>
      </c>
      <c r="H94" s="38">
        <v>1</v>
      </c>
      <c r="I94" s="39"/>
      <c r="J94" s="26">
        <v>1.4</v>
      </c>
      <c r="K94" s="26">
        <v>1.68</v>
      </c>
      <c r="L94" s="26">
        <v>2.23</v>
      </c>
      <c r="M94" s="26">
        <v>2.39</v>
      </c>
      <c r="N94" s="30">
        <v>2.57</v>
      </c>
      <c r="O94" s="35"/>
      <c r="P94" s="32">
        <f t="shared" si="782"/>
        <v>0</v>
      </c>
      <c r="Q94" s="31">
        <v>478</v>
      </c>
      <c r="R94" s="32">
        <f t="shared" si="783"/>
        <v>9677226.2495999988</v>
      </c>
      <c r="S94" s="48"/>
      <c r="T94" s="32">
        <f t="shared" si="784"/>
        <v>0</v>
      </c>
      <c r="U94" s="35"/>
      <c r="V94" s="32">
        <f t="shared" si="785"/>
        <v>0</v>
      </c>
      <c r="W94" s="35"/>
      <c r="X94" s="32">
        <f t="shared" si="786"/>
        <v>0</v>
      </c>
      <c r="Y94" s="35"/>
      <c r="Z94" s="32">
        <f t="shared" si="787"/>
        <v>0</v>
      </c>
      <c r="AA94" s="35"/>
      <c r="AB94" s="32">
        <f t="shared" si="788"/>
        <v>0</v>
      </c>
      <c r="AC94" s="35"/>
      <c r="AD94" s="32">
        <f t="shared" si="789"/>
        <v>0</v>
      </c>
      <c r="AE94" s="35"/>
      <c r="AF94" s="32">
        <f t="shared" si="790"/>
        <v>0</v>
      </c>
      <c r="AG94" s="35"/>
      <c r="AH94" s="32">
        <f t="shared" si="791"/>
        <v>0</v>
      </c>
      <c r="AI94" s="35"/>
      <c r="AJ94" s="32">
        <f t="shared" si="792"/>
        <v>0</v>
      </c>
      <c r="AK94" s="35"/>
      <c r="AL94" s="32">
        <f t="shared" si="793"/>
        <v>0</v>
      </c>
      <c r="AM94" s="49"/>
      <c r="AN94" s="32">
        <f t="shared" si="794"/>
        <v>0</v>
      </c>
      <c r="AO94" s="35"/>
      <c r="AP94" s="32">
        <f t="shared" si="795"/>
        <v>0</v>
      </c>
      <c r="AQ94" s="35"/>
      <c r="AR94" s="32">
        <f t="shared" si="796"/>
        <v>0</v>
      </c>
      <c r="AS94" s="35"/>
      <c r="AT94" s="32">
        <f t="shared" si="797"/>
        <v>0</v>
      </c>
      <c r="AU94" s="35"/>
      <c r="AV94" s="32">
        <f t="shared" si="798"/>
        <v>0</v>
      </c>
      <c r="AW94" s="35"/>
      <c r="AX94" s="32">
        <f t="shared" si="799"/>
        <v>0</v>
      </c>
      <c r="AY94" s="35"/>
      <c r="AZ94" s="32">
        <f t="shared" si="800"/>
        <v>0</v>
      </c>
      <c r="BA94" s="35"/>
      <c r="BB94" s="32">
        <f t="shared" si="801"/>
        <v>0</v>
      </c>
      <c r="BC94" s="35"/>
      <c r="BD94" s="32">
        <f t="shared" si="802"/>
        <v>0</v>
      </c>
      <c r="BE94" s="35"/>
      <c r="BF94" s="32">
        <f t="shared" si="803"/>
        <v>0</v>
      </c>
      <c r="BG94" s="35"/>
      <c r="BH94" s="32">
        <f t="shared" si="804"/>
        <v>0</v>
      </c>
      <c r="BI94" s="35"/>
      <c r="BJ94" s="32">
        <f t="shared" si="805"/>
        <v>0</v>
      </c>
      <c r="BK94" s="35"/>
      <c r="BL94" s="32">
        <f t="shared" si="806"/>
        <v>0</v>
      </c>
      <c r="BM94" s="35"/>
      <c r="BN94" s="32">
        <f t="shared" si="807"/>
        <v>0</v>
      </c>
      <c r="BO94" s="35"/>
      <c r="BP94" s="32">
        <f t="shared" si="808"/>
        <v>0</v>
      </c>
      <c r="BQ94" s="35"/>
      <c r="BR94" s="32">
        <f t="shared" si="809"/>
        <v>0</v>
      </c>
      <c r="BS94" s="35"/>
      <c r="BT94" s="32">
        <f t="shared" si="810"/>
        <v>0</v>
      </c>
      <c r="BU94" s="35"/>
      <c r="BV94" s="32">
        <f t="shared" si="811"/>
        <v>0</v>
      </c>
      <c r="BW94" s="35"/>
      <c r="BX94" s="32">
        <f t="shared" si="812"/>
        <v>0</v>
      </c>
      <c r="BY94" s="35"/>
      <c r="BZ94" s="32">
        <f t="shared" si="813"/>
        <v>0</v>
      </c>
      <c r="CA94" s="35"/>
      <c r="CB94" s="32">
        <f t="shared" si="814"/>
        <v>0</v>
      </c>
      <c r="CC94" s="35"/>
      <c r="CD94" s="32">
        <f t="shared" si="815"/>
        <v>0</v>
      </c>
      <c r="CE94" s="31"/>
      <c r="CF94" s="32">
        <f t="shared" si="816"/>
        <v>0</v>
      </c>
      <c r="CG94" s="35"/>
      <c r="CH94" s="32">
        <f t="shared" si="817"/>
        <v>0</v>
      </c>
      <c r="CI94" s="35"/>
      <c r="CJ94" s="32">
        <f t="shared" si="818"/>
        <v>0</v>
      </c>
      <c r="CK94" s="35"/>
      <c r="CL94" s="32">
        <f t="shared" si="819"/>
        <v>0</v>
      </c>
      <c r="CM94" s="35"/>
      <c r="CN94" s="32">
        <f t="shared" si="820"/>
        <v>0</v>
      </c>
      <c r="CO94" s="43">
        <v>5</v>
      </c>
      <c r="CP94" s="32">
        <f t="shared" si="821"/>
        <v>99524.87999999999</v>
      </c>
      <c r="CQ94" s="35"/>
      <c r="CR94" s="32">
        <f t="shared" si="822"/>
        <v>0</v>
      </c>
      <c r="CS94" s="35"/>
      <c r="CT94" s="32">
        <f t="shared" si="823"/>
        <v>0</v>
      </c>
      <c r="CU94" s="35"/>
      <c r="CV94" s="32">
        <f t="shared" si="824"/>
        <v>0</v>
      </c>
      <c r="CW94" s="35"/>
      <c r="CX94" s="32">
        <f t="shared" si="825"/>
        <v>0</v>
      </c>
      <c r="CY94" s="35"/>
      <c r="CZ94" s="32">
        <f t="shared" si="826"/>
        <v>0</v>
      </c>
      <c r="DA94" s="35"/>
      <c r="DB94" s="32">
        <f t="shared" si="827"/>
        <v>0</v>
      </c>
      <c r="DC94" s="35"/>
      <c r="DD94" s="32">
        <f t="shared" si="828"/>
        <v>0</v>
      </c>
      <c r="DE94" s="35"/>
      <c r="DF94" s="32">
        <f t="shared" si="829"/>
        <v>0</v>
      </c>
      <c r="DG94" s="35"/>
      <c r="DH94" s="32">
        <f t="shared" si="830"/>
        <v>0</v>
      </c>
      <c r="DI94" s="35"/>
      <c r="DJ94" s="32">
        <f t="shared" si="831"/>
        <v>0</v>
      </c>
      <c r="DK94" s="35"/>
      <c r="DL94" s="32">
        <v>0</v>
      </c>
      <c r="DM94" s="35"/>
      <c r="DN94" s="32">
        <f t="shared" si="832"/>
        <v>0</v>
      </c>
      <c r="DO94" s="35"/>
      <c r="DP94" s="32">
        <f t="shared" si="833"/>
        <v>0</v>
      </c>
      <c r="DQ94" s="35"/>
      <c r="DR94" s="32">
        <f t="shared" si="834"/>
        <v>0</v>
      </c>
      <c r="DS94" s="35"/>
      <c r="DT94" s="32">
        <f t="shared" si="835"/>
        <v>0</v>
      </c>
      <c r="DU94" s="31">
        <f>60+70</f>
        <v>130</v>
      </c>
      <c r="DV94" s="32">
        <f t="shared" si="836"/>
        <v>2826505.9367999998</v>
      </c>
      <c r="DW94" s="35"/>
      <c r="DX94" s="32">
        <f t="shared" si="837"/>
        <v>0</v>
      </c>
      <c r="DY94" s="35"/>
      <c r="DZ94" s="32">
        <f t="shared" si="838"/>
        <v>0</v>
      </c>
      <c r="EA94" s="35"/>
      <c r="EB94" s="32">
        <f t="shared" si="839"/>
        <v>0</v>
      </c>
      <c r="EC94" s="35"/>
      <c r="ED94" s="32">
        <f t="shared" si="840"/>
        <v>0</v>
      </c>
      <c r="EE94" s="35"/>
      <c r="EF94" s="32">
        <f t="shared" si="841"/>
        <v>0</v>
      </c>
      <c r="EG94" s="35"/>
      <c r="EH94" s="32">
        <f t="shared" si="842"/>
        <v>0</v>
      </c>
      <c r="EI94" s="36">
        <f t="shared" si="843"/>
        <v>613</v>
      </c>
      <c r="EJ94" s="36">
        <f t="shared" si="843"/>
        <v>12603257.066399999</v>
      </c>
      <c r="EL94" s="45"/>
    </row>
    <row r="95" spans="1:142" ht="30" x14ac:dyDescent="0.25">
      <c r="B95" s="19">
        <v>64</v>
      </c>
      <c r="C95" s="25" t="s">
        <v>241</v>
      </c>
      <c r="D95" s="26">
        <f t="shared" si="711"/>
        <v>10127</v>
      </c>
      <c r="E95" s="26">
        <v>10127</v>
      </c>
      <c r="F95" s="26">
        <v>9620</v>
      </c>
      <c r="G95" s="27">
        <v>1.95</v>
      </c>
      <c r="H95" s="38">
        <v>1</v>
      </c>
      <c r="I95" s="58">
        <v>0.97</v>
      </c>
      <c r="J95" s="26">
        <v>1.4</v>
      </c>
      <c r="K95" s="26">
        <v>1.68</v>
      </c>
      <c r="L95" s="26">
        <v>2.23</v>
      </c>
      <c r="M95" s="26">
        <v>2.39</v>
      </c>
      <c r="N95" s="30">
        <v>2.57</v>
      </c>
      <c r="O95" s="35"/>
      <c r="P95" s="32">
        <f t="shared" si="782"/>
        <v>0</v>
      </c>
      <c r="Q95" s="31">
        <v>688</v>
      </c>
      <c r="R95" s="32">
        <f>(Q95/12*1*$D95*$G95*$H95*$J95*R$9)+(Q95/12*5*$E95*$G95*$H95*$J95*R$10)+(Q95/12*6*$F95*$G95*$I95*$J95*R$10)</f>
        <v>18590788.215999998</v>
      </c>
      <c r="S95" s="48"/>
      <c r="T95" s="32">
        <f t="shared" si="784"/>
        <v>0</v>
      </c>
      <c r="U95" s="35"/>
      <c r="V95" s="32">
        <f t="shared" si="785"/>
        <v>0</v>
      </c>
      <c r="W95" s="35"/>
      <c r="X95" s="32">
        <f t="shared" si="786"/>
        <v>0</v>
      </c>
      <c r="Y95" s="35"/>
      <c r="Z95" s="32">
        <f t="shared" si="787"/>
        <v>0</v>
      </c>
      <c r="AA95" s="35"/>
      <c r="AB95" s="32">
        <f t="shared" si="788"/>
        <v>0</v>
      </c>
      <c r="AC95" s="35"/>
      <c r="AD95" s="32">
        <f t="shared" si="789"/>
        <v>0</v>
      </c>
      <c r="AE95" s="35"/>
      <c r="AF95" s="32">
        <f t="shared" si="790"/>
        <v>0</v>
      </c>
      <c r="AG95" s="35"/>
      <c r="AH95" s="32">
        <f t="shared" si="791"/>
        <v>0</v>
      </c>
      <c r="AI95" s="35"/>
      <c r="AJ95" s="32">
        <f t="shared" si="792"/>
        <v>0</v>
      </c>
      <c r="AK95" s="35"/>
      <c r="AL95" s="32">
        <f t="shared" si="793"/>
        <v>0</v>
      </c>
      <c r="AM95" s="49"/>
      <c r="AN95" s="32">
        <f t="shared" si="794"/>
        <v>0</v>
      </c>
      <c r="AO95" s="35"/>
      <c r="AP95" s="32">
        <f t="shared" si="795"/>
        <v>0</v>
      </c>
      <c r="AQ95" s="35"/>
      <c r="AR95" s="32">
        <f t="shared" si="796"/>
        <v>0</v>
      </c>
      <c r="AS95" s="35"/>
      <c r="AT95" s="32">
        <f t="shared" si="797"/>
        <v>0</v>
      </c>
      <c r="AU95" s="35"/>
      <c r="AV95" s="32">
        <f t="shared" si="798"/>
        <v>0</v>
      </c>
      <c r="AW95" s="35"/>
      <c r="AX95" s="32">
        <f t="shared" si="799"/>
        <v>0</v>
      </c>
      <c r="AY95" s="35"/>
      <c r="AZ95" s="32">
        <f t="shared" si="800"/>
        <v>0</v>
      </c>
      <c r="BA95" s="35"/>
      <c r="BB95" s="32">
        <f t="shared" si="801"/>
        <v>0</v>
      </c>
      <c r="BC95" s="35"/>
      <c r="BD95" s="32">
        <f t="shared" si="802"/>
        <v>0</v>
      </c>
      <c r="BE95" s="35"/>
      <c r="BF95" s="32">
        <f t="shared" si="803"/>
        <v>0</v>
      </c>
      <c r="BG95" s="35"/>
      <c r="BH95" s="32">
        <f t="shared" si="804"/>
        <v>0</v>
      </c>
      <c r="BI95" s="35"/>
      <c r="BJ95" s="32">
        <f t="shared" si="805"/>
        <v>0</v>
      </c>
      <c r="BK95" s="35"/>
      <c r="BL95" s="32">
        <f t="shared" si="806"/>
        <v>0</v>
      </c>
      <c r="BM95" s="35"/>
      <c r="BN95" s="32">
        <f t="shared" si="807"/>
        <v>0</v>
      </c>
      <c r="BO95" s="35"/>
      <c r="BP95" s="32">
        <f t="shared" si="808"/>
        <v>0</v>
      </c>
      <c r="BQ95" s="35"/>
      <c r="BR95" s="32">
        <f t="shared" si="809"/>
        <v>0</v>
      </c>
      <c r="BS95" s="35"/>
      <c r="BT95" s="32">
        <f t="shared" si="810"/>
        <v>0</v>
      </c>
      <c r="BU95" s="35"/>
      <c r="BV95" s="32">
        <f t="shared" si="811"/>
        <v>0</v>
      </c>
      <c r="BW95" s="35"/>
      <c r="BX95" s="32">
        <f t="shared" si="812"/>
        <v>0</v>
      </c>
      <c r="BY95" s="35"/>
      <c r="BZ95" s="32">
        <f t="shared" si="813"/>
        <v>0</v>
      </c>
      <c r="CA95" s="35"/>
      <c r="CB95" s="32">
        <f t="shared" si="814"/>
        <v>0</v>
      </c>
      <c r="CC95" s="35"/>
      <c r="CD95" s="32">
        <f t="shared" si="815"/>
        <v>0</v>
      </c>
      <c r="CE95" s="31"/>
      <c r="CF95" s="32">
        <f t="shared" si="816"/>
        <v>0</v>
      </c>
      <c r="CG95" s="35"/>
      <c r="CH95" s="32">
        <f t="shared" si="817"/>
        <v>0</v>
      </c>
      <c r="CI95" s="35"/>
      <c r="CJ95" s="32">
        <f t="shared" si="818"/>
        <v>0</v>
      </c>
      <c r="CK95" s="35"/>
      <c r="CL95" s="32">
        <f t="shared" si="819"/>
        <v>0</v>
      </c>
      <c r="CM95" s="35"/>
      <c r="CN95" s="32">
        <f t="shared" si="820"/>
        <v>0</v>
      </c>
      <c r="CO95" s="35"/>
      <c r="CP95" s="32">
        <f t="shared" si="821"/>
        <v>0</v>
      </c>
      <c r="CQ95" s="35"/>
      <c r="CR95" s="32">
        <f t="shared" si="822"/>
        <v>0</v>
      </c>
      <c r="CS95" s="35"/>
      <c r="CT95" s="32">
        <f t="shared" si="823"/>
        <v>0</v>
      </c>
      <c r="CU95" s="35"/>
      <c r="CV95" s="32">
        <f t="shared" si="824"/>
        <v>0</v>
      </c>
      <c r="CW95" s="35"/>
      <c r="CX95" s="32">
        <f t="shared" si="825"/>
        <v>0</v>
      </c>
      <c r="CY95" s="35"/>
      <c r="CZ95" s="32">
        <f t="shared" si="826"/>
        <v>0</v>
      </c>
      <c r="DA95" s="35"/>
      <c r="DB95" s="32">
        <f t="shared" si="827"/>
        <v>0</v>
      </c>
      <c r="DC95" s="35"/>
      <c r="DD95" s="32">
        <f t="shared" si="828"/>
        <v>0</v>
      </c>
      <c r="DE95" s="35"/>
      <c r="DF95" s="32">
        <f t="shared" si="829"/>
        <v>0</v>
      </c>
      <c r="DG95" s="35"/>
      <c r="DH95" s="32">
        <f t="shared" si="830"/>
        <v>0</v>
      </c>
      <c r="DI95" s="35"/>
      <c r="DJ95" s="32">
        <f t="shared" si="831"/>
        <v>0</v>
      </c>
      <c r="DK95" s="35"/>
      <c r="DL95" s="32">
        <v>0</v>
      </c>
      <c r="DM95" s="35"/>
      <c r="DN95" s="32">
        <f>(DM95/12*1*$D95*$G95*$H95*$K95*DN$9)+(DM95/12*5*$E95*$G95*$H95*$K95*DN$10)+(DM95/12*6*$F95*$G95*$I95*$K95*DN$10)</f>
        <v>0</v>
      </c>
      <c r="DO95" s="35"/>
      <c r="DP95" s="32">
        <f t="shared" si="833"/>
        <v>0</v>
      </c>
      <c r="DQ95" s="35"/>
      <c r="DR95" s="32">
        <f t="shared" si="834"/>
        <v>0</v>
      </c>
      <c r="DS95" s="35"/>
      <c r="DT95" s="32">
        <f t="shared" si="835"/>
        <v>0</v>
      </c>
      <c r="DU95" s="31"/>
      <c r="DV95" s="32">
        <f t="shared" si="836"/>
        <v>0</v>
      </c>
      <c r="DW95" s="35"/>
      <c r="DX95" s="32">
        <f t="shared" si="837"/>
        <v>0</v>
      </c>
      <c r="DY95" s="35"/>
      <c r="DZ95" s="32">
        <f t="shared" si="838"/>
        <v>0</v>
      </c>
      <c r="EA95" s="35"/>
      <c r="EB95" s="32">
        <f t="shared" si="839"/>
        <v>0</v>
      </c>
      <c r="EC95" s="35"/>
      <c r="ED95" s="32">
        <f t="shared" si="840"/>
        <v>0</v>
      </c>
      <c r="EE95" s="35"/>
      <c r="EF95" s="32">
        <f t="shared" si="841"/>
        <v>0</v>
      </c>
      <c r="EG95" s="35"/>
      <c r="EH95" s="32">
        <f t="shared" si="842"/>
        <v>0</v>
      </c>
      <c r="EI95" s="36">
        <f t="shared" si="843"/>
        <v>688</v>
      </c>
      <c r="EJ95" s="36">
        <f t="shared" si="843"/>
        <v>18590788.215999998</v>
      </c>
      <c r="EL95" s="45"/>
    </row>
    <row r="96" spans="1:142" ht="30" x14ac:dyDescent="0.25">
      <c r="B96" s="19">
        <v>65</v>
      </c>
      <c r="C96" s="25" t="s">
        <v>242</v>
      </c>
      <c r="D96" s="26">
        <f t="shared" si="711"/>
        <v>10127</v>
      </c>
      <c r="E96" s="26">
        <v>10127</v>
      </c>
      <c r="F96" s="26">
        <v>9620</v>
      </c>
      <c r="G96" s="27">
        <v>2.17</v>
      </c>
      <c r="H96" s="38">
        <v>1</v>
      </c>
      <c r="I96" s="39"/>
      <c r="J96" s="26">
        <v>1.4</v>
      </c>
      <c r="K96" s="26">
        <v>1.68</v>
      </c>
      <c r="L96" s="26">
        <v>2.23</v>
      </c>
      <c r="M96" s="26">
        <v>2.39</v>
      </c>
      <c r="N96" s="30">
        <v>2.57</v>
      </c>
      <c r="O96" s="35"/>
      <c r="P96" s="32">
        <f t="shared" si="782"/>
        <v>0</v>
      </c>
      <c r="Q96" s="31">
        <v>2</v>
      </c>
      <c r="R96" s="32">
        <f t="shared" si="783"/>
        <v>61016.913533333325</v>
      </c>
      <c r="S96" s="48"/>
      <c r="T96" s="32">
        <f t="shared" si="784"/>
        <v>0</v>
      </c>
      <c r="U96" s="35"/>
      <c r="V96" s="32">
        <f t="shared" si="785"/>
        <v>0</v>
      </c>
      <c r="W96" s="35"/>
      <c r="X96" s="32">
        <f t="shared" si="786"/>
        <v>0</v>
      </c>
      <c r="Y96" s="35"/>
      <c r="Z96" s="32">
        <f t="shared" si="787"/>
        <v>0</v>
      </c>
      <c r="AA96" s="35"/>
      <c r="AB96" s="32">
        <f t="shared" si="788"/>
        <v>0</v>
      </c>
      <c r="AC96" s="35"/>
      <c r="AD96" s="32">
        <f t="shared" si="789"/>
        <v>0</v>
      </c>
      <c r="AE96" s="35"/>
      <c r="AF96" s="32">
        <f t="shared" si="790"/>
        <v>0</v>
      </c>
      <c r="AG96" s="35"/>
      <c r="AH96" s="32">
        <f t="shared" si="791"/>
        <v>0</v>
      </c>
      <c r="AI96" s="35"/>
      <c r="AJ96" s="32">
        <f t="shared" si="792"/>
        <v>0</v>
      </c>
      <c r="AK96" s="35"/>
      <c r="AL96" s="32">
        <f t="shared" si="793"/>
        <v>0</v>
      </c>
      <c r="AM96" s="49"/>
      <c r="AN96" s="32">
        <f t="shared" si="794"/>
        <v>0</v>
      </c>
      <c r="AO96" s="35"/>
      <c r="AP96" s="32">
        <f t="shared" si="795"/>
        <v>0</v>
      </c>
      <c r="AQ96" s="35"/>
      <c r="AR96" s="32">
        <f t="shared" si="796"/>
        <v>0</v>
      </c>
      <c r="AS96" s="35"/>
      <c r="AT96" s="32">
        <f t="shared" si="797"/>
        <v>0</v>
      </c>
      <c r="AU96" s="35"/>
      <c r="AV96" s="32">
        <f t="shared" si="798"/>
        <v>0</v>
      </c>
      <c r="AW96" s="35"/>
      <c r="AX96" s="32">
        <f t="shared" si="799"/>
        <v>0</v>
      </c>
      <c r="AY96" s="35"/>
      <c r="AZ96" s="32">
        <f t="shared" si="800"/>
        <v>0</v>
      </c>
      <c r="BA96" s="35"/>
      <c r="BB96" s="32">
        <f t="shared" si="801"/>
        <v>0</v>
      </c>
      <c r="BC96" s="35"/>
      <c r="BD96" s="32">
        <f t="shared" si="802"/>
        <v>0</v>
      </c>
      <c r="BE96" s="35"/>
      <c r="BF96" s="32">
        <f t="shared" si="803"/>
        <v>0</v>
      </c>
      <c r="BG96" s="35"/>
      <c r="BH96" s="32">
        <f t="shared" si="804"/>
        <v>0</v>
      </c>
      <c r="BI96" s="35"/>
      <c r="BJ96" s="32">
        <f t="shared" si="805"/>
        <v>0</v>
      </c>
      <c r="BK96" s="35"/>
      <c r="BL96" s="32">
        <f t="shared" si="806"/>
        <v>0</v>
      </c>
      <c r="BM96" s="35"/>
      <c r="BN96" s="32">
        <f t="shared" si="807"/>
        <v>0</v>
      </c>
      <c r="BO96" s="35"/>
      <c r="BP96" s="32">
        <f t="shared" si="808"/>
        <v>0</v>
      </c>
      <c r="BQ96" s="35"/>
      <c r="BR96" s="32">
        <f t="shared" si="809"/>
        <v>0</v>
      </c>
      <c r="BS96" s="35"/>
      <c r="BT96" s="32">
        <f t="shared" si="810"/>
        <v>0</v>
      </c>
      <c r="BU96" s="35"/>
      <c r="BV96" s="32">
        <f t="shared" si="811"/>
        <v>0</v>
      </c>
      <c r="BW96" s="35"/>
      <c r="BX96" s="32">
        <f t="shared" si="812"/>
        <v>0</v>
      </c>
      <c r="BY96" s="35"/>
      <c r="BZ96" s="32">
        <f t="shared" si="813"/>
        <v>0</v>
      </c>
      <c r="CA96" s="35"/>
      <c r="CB96" s="32">
        <f t="shared" si="814"/>
        <v>0</v>
      </c>
      <c r="CC96" s="35"/>
      <c r="CD96" s="32">
        <f t="shared" si="815"/>
        <v>0</v>
      </c>
      <c r="CE96" s="31"/>
      <c r="CF96" s="32">
        <f t="shared" si="816"/>
        <v>0</v>
      </c>
      <c r="CG96" s="35"/>
      <c r="CH96" s="32">
        <f t="shared" si="817"/>
        <v>0</v>
      </c>
      <c r="CI96" s="35"/>
      <c r="CJ96" s="32">
        <f t="shared" si="818"/>
        <v>0</v>
      </c>
      <c r="CK96" s="35"/>
      <c r="CL96" s="32">
        <f t="shared" si="819"/>
        <v>0</v>
      </c>
      <c r="CM96" s="35"/>
      <c r="CN96" s="32">
        <f t="shared" si="820"/>
        <v>0</v>
      </c>
      <c r="CO96" s="35"/>
      <c r="CP96" s="32">
        <f t="shared" si="821"/>
        <v>0</v>
      </c>
      <c r="CQ96" s="35"/>
      <c r="CR96" s="32">
        <f t="shared" si="822"/>
        <v>0</v>
      </c>
      <c r="CS96" s="35"/>
      <c r="CT96" s="32">
        <f t="shared" si="823"/>
        <v>0</v>
      </c>
      <c r="CU96" s="35"/>
      <c r="CV96" s="32">
        <f t="shared" si="824"/>
        <v>0</v>
      </c>
      <c r="CW96" s="35"/>
      <c r="CX96" s="32">
        <f t="shared" si="825"/>
        <v>0</v>
      </c>
      <c r="CY96" s="35"/>
      <c r="CZ96" s="32">
        <f t="shared" si="826"/>
        <v>0</v>
      </c>
      <c r="DA96" s="35"/>
      <c r="DB96" s="32">
        <f t="shared" si="827"/>
        <v>0</v>
      </c>
      <c r="DC96" s="35"/>
      <c r="DD96" s="32">
        <f t="shared" si="828"/>
        <v>0</v>
      </c>
      <c r="DE96" s="35"/>
      <c r="DF96" s="32">
        <f t="shared" si="829"/>
        <v>0</v>
      </c>
      <c r="DG96" s="35"/>
      <c r="DH96" s="32">
        <f t="shared" si="830"/>
        <v>0</v>
      </c>
      <c r="DI96" s="35"/>
      <c r="DJ96" s="32">
        <f t="shared" si="831"/>
        <v>0</v>
      </c>
      <c r="DK96" s="35"/>
      <c r="DL96" s="32">
        <v>0</v>
      </c>
      <c r="DM96" s="35"/>
      <c r="DN96" s="32">
        <f t="shared" si="832"/>
        <v>0</v>
      </c>
      <c r="DO96" s="35"/>
      <c r="DP96" s="32">
        <f t="shared" si="833"/>
        <v>0</v>
      </c>
      <c r="DQ96" s="35"/>
      <c r="DR96" s="32">
        <f t="shared" si="834"/>
        <v>0</v>
      </c>
      <c r="DS96" s="35"/>
      <c r="DT96" s="32">
        <f t="shared" si="835"/>
        <v>0</v>
      </c>
      <c r="DU96" s="35"/>
      <c r="DV96" s="32">
        <f t="shared" si="836"/>
        <v>0</v>
      </c>
      <c r="DW96" s="35"/>
      <c r="DX96" s="32">
        <f t="shared" si="837"/>
        <v>0</v>
      </c>
      <c r="DY96" s="35"/>
      <c r="DZ96" s="32">
        <f t="shared" si="838"/>
        <v>0</v>
      </c>
      <c r="EA96" s="35"/>
      <c r="EB96" s="32">
        <f t="shared" si="839"/>
        <v>0</v>
      </c>
      <c r="EC96" s="35"/>
      <c r="ED96" s="32">
        <f t="shared" si="840"/>
        <v>0</v>
      </c>
      <c r="EE96" s="35"/>
      <c r="EF96" s="32">
        <f t="shared" si="841"/>
        <v>0</v>
      </c>
      <c r="EG96" s="35"/>
      <c r="EH96" s="32">
        <f t="shared" si="842"/>
        <v>0</v>
      </c>
      <c r="EI96" s="36">
        <f t="shared" si="843"/>
        <v>2</v>
      </c>
      <c r="EJ96" s="36">
        <f t="shared" si="843"/>
        <v>61016.913533333325</v>
      </c>
      <c r="EL96" s="45"/>
    </row>
    <row r="97" spans="1:142" ht="30" x14ac:dyDescent="0.25">
      <c r="B97" s="19">
        <v>66</v>
      </c>
      <c r="C97" s="25" t="s">
        <v>243</v>
      </c>
      <c r="D97" s="26">
        <f t="shared" si="711"/>
        <v>10127</v>
      </c>
      <c r="E97" s="26">
        <v>10127</v>
      </c>
      <c r="F97" s="26">
        <v>9620</v>
      </c>
      <c r="G97" s="27">
        <v>3.84</v>
      </c>
      <c r="H97" s="38">
        <v>1</v>
      </c>
      <c r="I97" s="39"/>
      <c r="J97" s="26">
        <v>1.4</v>
      </c>
      <c r="K97" s="26">
        <v>1.68</v>
      </c>
      <c r="L97" s="26">
        <v>2.23</v>
      </c>
      <c r="M97" s="26">
        <v>2.39</v>
      </c>
      <c r="N97" s="30">
        <v>2.57</v>
      </c>
      <c r="O97" s="35"/>
      <c r="P97" s="32">
        <f t="shared" si="782"/>
        <v>0</v>
      </c>
      <c r="Q97" s="31">
        <v>20</v>
      </c>
      <c r="R97" s="32">
        <f t="shared" si="783"/>
        <v>1079746.304</v>
      </c>
      <c r="S97" s="48"/>
      <c r="T97" s="32">
        <f t="shared" si="784"/>
        <v>0</v>
      </c>
      <c r="U97" s="35"/>
      <c r="V97" s="32">
        <f t="shared" si="785"/>
        <v>0</v>
      </c>
      <c r="W97" s="35"/>
      <c r="X97" s="32">
        <f t="shared" si="786"/>
        <v>0</v>
      </c>
      <c r="Y97" s="35"/>
      <c r="Z97" s="32">
        <f t="shared" si="787"/>
        <v>0</v>
      </c>
      <c r="AA97" s="35"/>
      <c r="AB97" s="32">
        <f t="shared" si="788"/>
        <v>0</v>
      </c>
      <c r="AC97" s="35"/>
      <c r="AD97" s="32">
        <f t="shared" si="789"/>
        <v>0</v>
      </c>
      <c r="AE97" s="35"/>
      <c r="AF97" s="32">
        <f t="shared" si="790"/>
        <v>0</v>
      </c>
      <c r="AG97" s="35"/>
      <c r="AH97" s="32">
        <f t="shared" si="791"/>
        <v>0</v>
      </c>
      <c r="AI97" s="35"/>
      <c r="AJ97" s="32">
        <f t="shared" si="792"/>
        <v>0</v>
      </c>
      <c r="AK97" s="35"/>
      <c r="AL97" s="32">
        <f t="shared" si="793"/>
        <v>0</v>
      </c>
      <c r="AM97" s="49"/>
      <c r="AN97" s="32">
        <f t="shared" si="794"/>
        <v>0</v>
      </c>
      <c r="AO97" s="35"/>
      <c r="AP97" s="32">
        <f t="shared" si="795"/>
        <v>0</v>
      </c>
      <c r="AQ97" s="35"/>
      <c r="AR97" s="32">
        <f t="shared" si="796"/>
        <v>0</v>
      </c>
      <c r="AS97" s="35"/>
      <c r="AT97" s="32">
        <f t="shared" si="797"/>
        <v>0</v>
      </c>
      <c r="AU97" s="35"/>
      <c r="AV97" s="32">
        <f t="shared" si="798"/>
        <v>0</v>
      </c>
      <c r="AW97" s="35"/>
      <c r="AX97" s="32">
        <f t="shared" si="799"/>
        <v>0</v>
      </c>
      <c r="AY97" s="35"/>
      <c r="AZ97" s="32">
        <f t="shared" si="800"/>
        <v>0</v>
      </c>
      <c r="BA97" s="35"/>
      <c r="BB97" s="32">
        <f t="shared" si="801"/>
        <v>0</v>
      </c>
      <c r="BC97" s="35"/>
      <c r="BD97" s="32">
        <f t="shared" si="802"/>
        <v>0</v>
      </c>
      <c r="BE97" s="35"/>
      <c r="BF97" s="32">
        <f t="shared" si="803"/>
        <v>0</v>
      </c>
      <c r="BG97" s="35"/>
      <c r="BH97" s="32">
        <f t="shared" si="804"/>
        <v>0</v>
      </c>
      <c r="BI97" s="35"/>
      <c r="BJ97" s="32">
        <f t="shared" si="805"/>
        <v>0</v>
      </c>
      <c r="BK97" s="35"/>
      <c r="BL97" s="32">
        <f t="shared" si="806"/>
        <v>0</v>
      </c>
      <c r="BM97" s="35"/>
      <c r="BN97" s="32">
        <f t="shared" si="807"/>
        <v>0</v>
      </c>
      <c r="BO97" s="35"/>
      <c r="BP97" s="32">
        <f t="shared" si="808"/>
        <v>0</v>
      </c>
      <c r="BQ97" s="35"/>
      <c r="BR97" s="32">
        <f t="shared" si="809"/>
        <v>0</v>
      </c>
      <c r="BS97" s="35"/>
      <c r="BT97" s="32">
        <f t="shared" si="810"/>
        <v>0</v>
      </c>
      <c r="BU97" s="35"/>
      <c r="BV97" s="32">
        <f t="shared" si="811"/>
        <v>0</v>
      </c>
      <c r="BW97" s="35"/>
      <c r="BX97" s="32">
        <f t="shared" si="812"/>
        <v>0</v>
      </c>
      <c r="BY97" s="35"/>
      <c r="BZ97" s="32">
        <f t="shared" si="813"/>
        <v>0</v>
      </c>
      <c r="CA97" s="35"/>
      <c r="CB97" s="32">
        <f t="shared" si="814"/>
        <v>0</v>
      </c>
      <c r="CC97" s="35"/>
      <c r="CD97" s="32">
        <f t="shared" si="815"/>
        <v>0</v>
      </c>
      <c r="CE97" s="31"/>
      <c r="CF97" s="32">
        <f t="shared" si="816"/>
        <v>0</v>
      </c>
      <c r="CG97" s="35"/>
      <c r="CH97" s="32">
        <f t="shared" si="817"/>
        <v>0</v>
      </c>
      <c r="CI97" s="35"/>
      <c r="CJ97" s="32">
        <f t="shared" si="818"/>
        <v>0</v>
      </c>
      <c r="CK97" s="35"/>
      <c r="CL97" s="32">
        <f t="shared" si="819"/>
        <v>0</v>
      </c>
      <c r="CM97" s="35"/>
      <c r="CN97" s="32">
        <f t="shared" si="820"/>
        <v>0</v>
      </c>
      <c r="CO97" s="35"/>
      <c r="CP97" s="32">
        <f t="shared" si="821"/>
        <v>0</v>
      </c>
      <c r="CQ97" s="35"/>
      <c r="CR97" s="32">
        <f t="shared" si="822"/>
        <v>0</v>
      </c>
      <c r="CS97" s="35"/>
      <c r="CT97" s="32">
        <f t="shared" si="823"/>
        <v>0</v>
      </c>
      <c r="CU97" s="35"/>
      <c r="CV97" s="32">
        <f t="shared" si="824"/>
        <v>0</v>
      </c>
      <c r="CW97" s="35"/>
      <c r="CX97" s="32">
        <f t="shared" si="825"/>
        <v>0</v>
      </c>
      <c r="CY97" s="35"/>
      <c r="CZ97" s="32">
        <f t="shared" si="826"/>
        <v>0</v>
      </c>
      <c r="DA97" s="35"/>
      <c r="DB97" s="32">
        <f t="shared" si="827"/>
        <v>0</v>
      </c>
      <c r="DC97" s="35"/>
      <c r="DD97" s="32">
        <f t="shared" si="828"/>
        <v>0</v>
      </c>
      <c r="DE97" s="35"/>
      <c r="DF97" s="32">
        <f t="shared" si="829"/>
        <v>0</v>
      </c>
      <c r="DG97" s="35"/>
      <c r="DH97" s="32">
        <f t="shared" si="830"/>
        <v>0</v>
      </c>
      <c r="DI97" s="35"/>
      <c r="DJ97" s="32">
        <f t="shared" si="831"/>
        <v>0</v>
      </c>
      <c r="DK97" s="35"/>
      <c r="DL97" s="32">
        <v>0</v>
      </c>
      <c r="DM97" s="35"/>
      <c r="DN97" s="32">
        <f t="shared" si="832"/>
        <v>0</v>
      </c>
      <c r="DO97" s="35"/>
      <c r="DP97" s="32">
        <f t="shared" si="833"/>
        <v>0</v>
      </c>
      <c r="DQ97" s="35"/>
      <c r="DR97" s="32">
        <f t="shared" si="834"/>
        <v>0</v>
      </c>
      <c r="DS97" s="35"/>
      <c r="DT97" s="32">
        <f t="shared" si="835"/>
        <v>0</v>
      </c>
      <c r="DU97" s="35"/>
      <c r="DV97" s="32">
        <f t="shared" si="836"/>
        <v>0</v>
      </c>
      <c r="DW97" s="35"/>
      <c r="DX97" s="32">
        <f t="shared" si="837"/>
        <v>0</v>
      </c>
      <c r="DY97" s="35"/>
      <c r="DZ97" s="32">
        <f t="shared" si="838"/>
        <v>0</v>
      </c>
      <c r="EA97" s="35"/>
      <c r="EB97" s="32">
        <f t="shared" si="839"/>
        <v>0</v>
      </c>
      <c r="EC97" s="35"/>
      <c r="ED97" s="32">
        <f t="shared" si="840"/>
        <v>0</v>
      </c>
      <c r="EE97" s="35"/>
      <c r="EF97" s="32">
        <f t="shared" si="841"/>
        <v>0</v>
      </c>
      <c r="EG97" s="35"/>
      <c r="EH97" s="32">
        <f t="shared" si="842"/>
        <v>0</v>
      </c>
      <c r="EI97" s="36">
        <f t="shared" si="843"/>
        <v>20</v>
      </c>
      <c r="EJ97" s="36">
        <f t="shared" si="843"/>
        <v>1079746.304</v>
      </c>
      <c r="EL97" s="45"/>
    </row>
    <row r="98" spans="1:142" s="59" customFormat="1" x14ac:dyDescent="0.25">
      <c r="A98" s="88">
        <v>22</v>
      </c>
      <c r="B98" s="68"/>
      <c r="C98" s="69" t="s">
        <v>244</v>
      </c>
      <c r="D98" s="76">
        <f t="shared" si="711"/>
        <v>10127</v>
      </c>
      <c r="E98" s="76">
        <v>10127</v>
      </c>
      <c r="F98" s="76">
        <v>9620</v>
      </c>
      <c r="G98" s="92"/>
      <c r="H98" s="90"/>
      <c r="I98" s="91"/>
      <c r="J98" s="85"/>
      <c r="K98" s="85"/>
      <c r="L98" s="85"/>
      <c r="M98" s="85"/>
      <c r="N98" s="81">
        <v>2.57</v>
      </c>
      <c r="O98" s="83">
        <f>SUM(O99:O100)</f>
        <v>0</v>
      </c>
      <c r="P98" s="83">
        <f t="shared" ref="P98:CA98" si="844">SUM(P99:P100)</f>
        <v>0</v>
      </c>
      <c r="Q98" s="83">
        <f t="shared" si="844"/>
        <v>0</v>
      </c>
      <c r="R98" s="83">
        <f t="shared" si="844"/>
        <v>0</v>
      </c>
      <c r="S98" s="83">
        <f t="shared" si="844"/>
        <v>0</v>
      </c>
      <c r="T98" s="83">
        <f t="shared" si="844"/>
        <v>0</v>
      </c>
      <c r="U98" s="83">
        <f t="shared" si="844"/>
        <v>0</v>
      </c>
      <c r="V98" s="83">
        <f t="shared" si="844"/>
        <v>0</v>
      </c>
      <c r="W98" s="83">
        <f t="shared" si="844"/>
        <v>0</v>
      </c>
      <c r="X98" s="83">
        <f t="shared" si="844"/>
        <v>0</v>
      </c>
      <c r="Y98" s="83">
        <f t="shared" si="844"/>
        <v>0</v>
      </c>
      <c r="Z98" s="83">
        <f t="shared" si="844"/>
        <v>0</v>
      </c>
      <c r="AA98" s="83">
        <f t="shared" si="844"/>
        <v>24</v>
      </c>
      <c r="AB98" s="83">
        <f t="shared" si="844"/>
        <v>453010.71379199997</v>
      </c>
      <c r="AC98" s="83">
        <f t="shared" si="844"/>
        <v>0</v>
      </c>
      <c r="AD98" s="83">
        <f t="shared" si="844"/>
        <v>0</v>
      </c>
      <c r="AE98" s="83">
        <f t="shared" si="844"/>
        <v>0</v>
      </c>
      <c r="AF98" s="83">
        <f t="shared" si="844"/>
        <v>0</v>
      </c>
      <c r="AG98" s="83">
        <f t="shared" si="844"/>
        <v>0</v>
      </c>
      <c r="AH98" s="83">
        <f t="shared" si="844"/>
        <v>0</v>
      </c>
      <c r="AI98" s="83">
        <f t="shared" si="844"/>
        <v>0</v>
      </c>
      <c r="AJ98" s="83">
        <f t="shared" si="844"/>
        <v>0</v>
      </c>
      <c r="AK98" s="83">
        <f t="shared" si="844"/>
        <v>0</v>
      </c>
      <c r="AL98" s="83">
        <f t="shared" si="844"/>
        <v>0</v>
      </c>
      <c r="AM98" s="83">
        <f t="shared" si="844"/>
        <v>0</v>
      </c>
      <c r="AN98" s="83">
        <f t="shared" si="844"/>
        <v>0</v>
      </c>
      <c r="AO98" s="83">
        <v>0</v>
      </c>
      <c r="AP98" s="83">
        <f t="shared" si="844"/>
        <v>0</v>
      </c>
      <c r="AQ98" s="83">
        <f t="shared" si="844"/>
        <v>0</v>
      </c>
      <c r="AR98" s="83">
        <f t="shared" si="844"/>
        <v>0</v>
      </c>
      <c r="AS98" s="83">
        <f t="shared" si="844"/>
        <v>0</v>
      </c>
      <c r="AT98" s="83">
        <f t="shared" si="844"/>
        <v>0</v>
      </c>
      <c r="AU98" s="83">
        <f t="shared" si="844"/>
        <v>0</v>
      </c>
      <c r="AV98" s="83">
        <f t="shared" si="844"/>
        <v>0</v>
      </c>
      <c r="AW98" s="83">
        <f t="shared" si="844"/>
        <v>0</v>
      </c>
      <c r="AX98" s="83">
        <f t="shared" si="844"/>
        <v>0</v>
      </c>
      <c r="AY98" s="83">
        <f t="shared" si="844"/>
        <v>0</v>
      </c>
      <c r="AZ98" s="83">
        <f t="shared" si="844"/>
        <v>0</v>
      </c>
      <c r="BA98" s="83">
        <f t="shared" si="844"/>
        <v>0</v>
      </c>
      <c r="BB98" s="83">
        <f t="shared" si="844"/>
        <v>0</v>
      </c>
      <c r="BC98" s="83">
        <f t="shared" si="844"/>
        <v>300</v>
      </c>
      <c r="BD98" s="83">
        <f t="shared" si="844"/>
        <v>3015662.6500000004</v>
      </c>
      <c r="BE98" s="83">
        <f t="shared" si="844"/>
        <v>22</v>
      </c>
      <c r="BF98" s="83">
        <f t="shared" si="844"/>
        <v>221148.59433333331</v>
      </c>
      <c r="BG98" s="83">
        <f t="shared" si="844"/>
        <v>0</v>
      </c>
      <c r="BH98" s="83">
        <f t="shared" si="844"/>
        <v>0</v>
      </c>
      <c r="BI98" s="83">
        <f t="shared" si="844"/>
        <v>0</v>
      </c>
      <c r="BJ98" s="83">
        <f t="shared" si="844"/>
        <v>0</v>
      </c>
      <c r="BK98" s="83">
        <f t="shared" si="844"/>
        <v>0</v>
      </c>
      <c r="BL98" s="83">
        <f t="shared" si="844"/>
        <v>0</v>
      </c>
      <c r="BM98" s="83">
        <f t="shared" si="844"/>
        <v>0</v>
      </c>
      <c r="BN98" s="83">
        <f t="shared" si="844"/>
        <v>0</v>
      </c>
      <c r="BO98" s="83">
        <f t="shared" si="844"/>
        <v>0</v>
      </c>
      <c r="BP98" s="83">
        <f t="shared" si="844"/>
        <v>0</v>
      </c>
      <c r="BQ98" s="83">
        <f t="shared" si="844"/>
        <v>0</v>
      </c>
      <c r="BR98" s="83">
        <f t="shared" si="844"/>
        <v>0</v>
      </c>
      <c r="BS98" s="83">
        <f t="shared" si="844"/>
        <v>5</v>
      </c>
      <c r="BT98" s="83">
        <f t="shared" si="844"/>
        <v>52364.084500000004</v>
      </c>
      <c r="BU98" s="83">
        <v>0</v>
      </c>
      <c r="BV98" s="83">
        <f t="shared" si="844"/>
        <v>0</v>
      </c>
      <c r="BW98" s="83">
        <f t="shared" si="844"/>
        <v>0</v>
      </c>
      <c r="BX98" s="83">
        <f t="shared" si="844"/>
        <v>0</v>
      </c>
      <c r="BY98" s="83">
        <f t="shared" si="844"/>
        <v>1</v>
      </c>
      <c r="BZ98" s="83">
        <f t="shared" si="844"/>
        <v>11177.294916666666</v>
      </c>
      <c r="CA98" s="83">
        <f t="shared" si="844"/>
        <v>0</v>
      </c>
      <c r="CB98" s="83">
        <f t="shared" ref="CB98:EJ98" si="845">SUM(CB99:CB100)</f>
        <v>0</v>
      </c>
      <c r="CC98" s="83">
        <f t="shared" si="845"/>
        <v>0</v>
      </c>
      <c r="CD98" s="83">
        <f t="shared" si="845"/>
        <v>0</v>
      </c>
      <c r="CE98" s="83">
        <f t="shared" si="845"/>
        <v>0</v>
      </c>
      <c r="CF98" s="83">
        <f t="shared" si="845"/>
        <v>0</v>
      </c>
      <c r="CG98" s="83">
        <f t="shared" si="845"/>
        <v>11</v>
      </c>
      <c r="CH98" s="83">
        <f t="shared" si="845"/>
        <v>135326.19099999999</v>
      </c>
      <c r="CI98" s="83">
        <f t="shared" si="845"/>
        <v>4</v>
      </c>
      <c r="CJ98" s="83">
        <f t="shared" si="845"/>
        <v>162045.00312000001</v>
      </c>
      <c r="CK98" s="83">
        <f t="shared" si="845"/>
        <v>0</v>
      </c>
      <c r="CL98" s="83">
        <f t="shared" si="845"/>
        <v>0</v>
      </c>
      <c r="CM98" s="83">
        <f t="shared" si="845"/>
        <v>0</v>
      </c>
      <c r="CN98" s="83">
        <f t="shared" si="845"/>
        <v>0</v>
      </c>
      <c r="CO98" s="83">
        <f t="shared" si="845"/>
        <v>0</v>
      </c>
      <c r="CP98" s="83">
        <f t="shared" si="845"/>
        <v>0</v>
      </c>
      <c r="CQ98" s="83">
        <f t="shared" si="845"/>
        <v>0</v>
      </c>
      <c r="CR98" s="83">
        <f t="shared" si="845"/>
        <v>0</v>
      </c>
      <c r="CS98" s="83">
        <f t="shared" si="845"/>
        <v>0</v>
      </c>
      <c r="CT98" s="83">
        <f t="shared" si="845"/>
        <v>0</v>
      </c>
      <c r="CU98" s="83">
        <f t="shared" si="845"/>
        <v>0</v>
      </c>
      <c r="CV98" s="83">
        <f t="shared" si="845"/>
        <v>0</v>
      </c>
      <c r="CW98" s="83">
        <f t="shared" si="845"/>
        <v>0</v>
      </c>
      <c r="CX98" s="83">
        <f t="shared" si="845"/>
        <v>0</v>
      </c>
      <c r="CY98" s="83">
        <f t="shared" si="845"/>
        <v>0</v>
      </c>
      <c r="CZ98" s="83">
        <f t="shared" si="845"/>
        <v>0</v>
      </c>
      <c r="DA98" s="83">
        <f t="shared" si="845"/>
        <v>0</v>
      </c>
      <c r="DB98" s="83">
        <f t="shared" si="845"/>
        <v>0</v>
      </c>
      <c r="DC98" s="83">
        <f t="shared" si="845"/>
        <v>0</v>
      </c>
      <c r="DD98" s="83">
        <f t="shared" si="845"/>
        <v>0</v>
      </c>
      <c r="DE98" s="83">
        <f t="shared" si="845"/>
        <v>0</v>
      </c>
      <c r="DF98" s="83">
        <f t="shared" si="845"/>
        <v>0</v>
      </c>
      <c r="DG98" s="83">
        <f t="shared" si="845"/>
        <v>0</v>
      </c>
      <c r="DH98" s="83">
        <f t="shared" si="845"/>
        <v>0</v>
      </c>
      <c r="DI98" s="83">
        <v>0</v>
      </c>
      <c r="DJ98" s="83">
        <f t="shared" si="845"/>
        <v>0</v>
      </c>
      <c r="DK98" s="83">
        <f t="shared" si="845"/>
        <v>1</v>
      </c>
      <c r="DL98" s="83">
        <f t="shared" si="845"/>
        <v>16656.740000000002</v>
      </c>
      <c r="DM98" s="83">
        <f t="shared" si="845"/>
        <v>2</v>
      </c>
      <c r="DN98" s="83">
        <f t="shared" si="845"/>
        <v>32316.7723424</v>
      </c>
      <c r="DO98" s="83">
        <f t="shared" si="845"/>
        <v>0</v>
      </c>
      <c r="DP98" s="83">
        <f t="shared" si="845"/>
        <v>0</v>
      </c>
      <c r="DQ98" s="83">
        <f t="shared" si="845"/>
        <v>101</v>
      </c>
      <c r="DR98" s="83">
        <f t="shared" si="845"/>
        <v>1653117.3295000002</v>
      </c>
      <c r="DS98" s="83">
        <f t="shared" si="845"/>
        <v>2</v>
      </c>
      <c r="DT98" s="83">
        <f t="shared" si="845"/>
        <v>83878.364169600012</v>
      </c>
      <c r="DU98" s="83">
        <f t="shared" si="845"/>
        <v>0</v>
      </c>
      <c r="DV98" s="83">
        <f t="shared" si="845"/>
        <v>0</v>
      </c>
      <c r="DW98" s="83">
        <f t="shared" si="845"/>
        <v>0</v>
      </c>
      <c r="DX98" s="83">
        <f t="shared" si="845"/>
        <v>0</v>
      </c>
      <c r="DY98" s="83">
        <f t="shared" si="845"/>
        <v>0</v>
      </c>
      <c r="DZ98" s="83">
        <f t="shared" si="845"/>
        <v>0</v>
      </c>
      <c r="EA98" s="83">
        <v>0</v>
      </c>
      <c r="EB98" s="83">
        <f t="shared" ref="EB98" si="846">SUM(EB99:EB100)</f>
        <v>0</v>
      </c>
      <c r="EC98" s="83">
        <v>0</v>
      </c>
      <c r="ED98" s="83">
        <f t="shared" ref="ED98" si="847">SUM(ED99:ED100)</f>
        <v>0</v>
      </c>
      <c r="EE98" s="83">
        <f t="shared" si="845"/>
        <v>0</v>
      </c>
      <c r="EF98" s="83">
        <f t="shared" si="845"/>
        <v>0</v>
      </c>
      <c r="EG98" s="83">
        <f t="shared" si="845"/>
        <v>0</v>
      </c>
      <c r="EH98" s="83">
        <f t="shared" si="845"/>
        <v>0</v>
      </c>
      <c r="EI98" s="83">
        <f t="shared" si="845"/>
        <v>473</v>
      </c>
      <c r="EJ98" s="83">
        <f t="shared" si="845"/>
        <v>5836703.7376739997</v>
      </c>
      <c r="EL98" s="45"/>
    </row>
    <row r="99" spans="1:142" s="47" customFormat="1" ht="45" x14ac:dyDescent="0.25">
      <c r="B99" s="19">
        <v>67</v>
      </c>
      <c r="C99" s="40" t="s">
        <v>245</v>
      </c>
      <c r="D99" s="26">
        <f t="shared" si="711"/>
        <v>10127</v>
      </c>
      <c r="E99" s="26">
        <v>10127</v>
      </c>
      <c r="F99" s="26">
        <v>9620</v>
      </c>
      <c r="G99" s="27">
        <v>2.31</v>
      </c>
      <c r="H99" s="28">
        <v>1</v>
      </c>
      <c r="I99" s="29"/>
      <c r="J99" s="26">
        <v>1.4</v>
      </c>
      <c r="K99" s="26">
        <v>1.68</v>
      </c>
      <c r="L99" s="26">
        <v>2.23</v>
      </c>
      <c r="M99" s="26">
        <v>2.39</v>
      </c>
      <c r="N99" s="30">
        <v>2.57</v>
      </c>
      <c r="O99" s="31"/>
      <c r="P99" s="32">
        <f t="shared" ref="P99:P100" si="848">(O99/12*1*$D99*$G99*$H99*$J99*P$9)+(O99/12*5*$E99*$G99*$H99*$J99*P$10)+(O99/12*6*$F99*$G99*$H99*$J99*P$10)</f>
        <v>0</v>
      </c>
      <c r="Q99" s="31"/>
      <c r="R99" s="32">
        <f t="shared" ref="R99:R100" si="849">(Q99/12*1*$D99*$G99*$H99*$J99*R$9)+(Q99/12*5*$E99*$G99*$H99*$J99*R$10)+(Q99/12*6*$F99*$G99*$H99*$J99*R$10)</f>
        <v>0</v>
      </c>
      <c r="S99" s="46"/>
      <c r="T99" s="32">
        <f t="shared" ref="T99:T100" si="850">(S99/12*1*$D99*$G99*$H99*$J99*T$9)+(S99/12*5*$E99*$G99*$H99*$J99*T$10)+(S99/12*6*$F99*$G99*$H99*$J99*T$10)</f>
        <v>0</v>
      </c>
      <c r="U99" s="31"/>
      <c r="V99" s="32">
        <f t="shared" ref="V99:V100" si="851">(U99/12*1*$D99*$G99*$H99*$J99*V$9)+(U99/12*5*$E99*$G99*$H99*$J99*V$10)+(U99/12*6*$F99*$G99*$H99*$J99*V$10)</f>
        <v>0</v>
      </c>
      <c r="W99" s="31"/>
      <c r="X99" s="32">
        <f t="shared" ref="X99:X100" si="852">(W99/12*1*$D99*$G99*$H99*$J99*X$9)+(W99/12*5*$E99*$G99*$H99*$J99*X$10)+(W99/12*6*$F99*$G99*$H99*$J99*X$10)</f>
        <v>0</v>
      </c>
      <c r="Y99" s="31"/>
      <c r="Z99" s="32">
        <f t="shared" ref="Z99:Z100" si="853">(Y99/12*1*$D99*$G99*$H99*$J99*Z$9)+(Y99/12*5*$E99*$G99*$H99*$J99*Z$10)+(Y99/12*6*$F99*$G99*$H99*$J99*Z$10)</f>
        <v>0</v>
      </c>
      <c r="AA99" s="31">
        <v>4</v>
      </c>
      <c r="AB99" s="32">
        <f t="shared" ref="AB99:AB100" si="854">(AA99/12*1*$D99*$G99*$H99*$K99*AB$9)+(AA99/12*5*$E99*$G99*$H99*$K99*AB$10)+(AA99/12*6*$F99*$G99*$H99*$K99*AB$10)</f>
        <v>154800.998352</v>
      </c>
      <c r="AC99" s="31"/>
      <c r="AD99" s="32">
        <f t="shared" ref="AD99:AD100" si="855">(AC99/12*1*$D99*$G99*$H99*$J99*AD$9)+(AC99/12*5*$E99*$G99*$H99*$J99*AD$10)+(AC99/12*6*$F99*$G99*$H99*$J99*AD$10)</f>
        <v>0</v>
      </c>
      <c r="AE99" s="31"/>
      <c r="AF99" s="32">
        <f t="shared" ref="AF99:AF100" si="856">(AE99/12*1*$D99*$G99*$H99*$K99*AF$9)+(AE99/12*5*$E99*$G99*$H99*$K99*AF$10)+(AE99/12*6*$F99*$G99*$H99*$K99*AF$10)</f>
        <v>0</v>
      </c>
      <c r="AG99" s="31"/>
      <c r="AH99" s="32">
        <f t="shared" ref="AH99:AH100" si="857">(AG99/12*1*$D99*$G99*$H99*$K99*AH$9)+(AG99/12*5*$E99*$G99*$H99*$K99*AH$10)+(AG99/12*6*$F99*$G99*$H99*$K99*AH$10)</f>
        <v>0</v>
      </c>
      <c r="AI99" s="31"/>
      <c r="AJ99" s="32">
        <f t="shared" ref="AJ99:AJ100" si="858">(AI99/12*1*$D99*$G99*$H99*$K99*AJ$9)+(AI99/12*5*$E99*$G99*$H99*$K99*AJ$10)+(AI99/12*6*$F99*$G99*$H99*$K99*AJ$10)</f>
        <v>0</v>
      </c>
      <c r="AK99" s="31"/>
      <c r="AL99" s="32">
        <f t="shared" ref="AL99:AL100" si="859">(AK99/12*1*$D99*$G99*$H99*$K99*AL$9)+(AK99/12*5*$E99*$G99*$H99*$K99*AL$10)+(AK99/12*6*$F99*$G99*$H99*$K99*AL$10)</f>
        <v>0</v>
      </c>
      <c r="AM99" s="34"/>
      <c r="AN99" s="32">
        <f t="shared" ref="AN99:AN100" si="860">(AM99/12*1*$D99*$G99*$H99*$K99*AN$9)+(AM99/12*5*$E99*$G99*$H99*$K99*AN$10)+(AM99/12*6*$F99*$G99*$H99*$K99*AN$10)</f>
        <v>0</v>
      </c>
      <c r="AO99" s="31"/>
      <c r="AP99" s="32">
        <f t="shared" ref="AP99:AP100" si="861">(AO99/12*1*$D99*$G99*$H99*$K99*AP$9)+(AO99/12*5*$E99*$G99*$H99*$K99*AP$10)+(AO99/12*6*$F99*$G99*$H99*$K99*AP$10)</f>
        <v>0</v>
      </c>
      <c r="AQ99" s="31"/>
      <c r="AR99" s="32">
        <f t="shared" ref="AR99:AR100" si="862">(AQ99/12*1*$D99*$G99*$H99*$J99*AR$9)+(AQ99/12*5*$E99*$G99*$H99*$J99*AR$10)+(AQ99/12*6*$F99*$G99*$H99*$J99*AR$10)</f>
        <v>0</v>
      </c>
      <c r="AS99" s="31"/>
      <c r="AT99" s="32">
        <f t="shared" ref="AT99:AT100" si="863">(AS99/12*1*$D99*$G99*$H99*$J99*AT$9)+(AS99/12*11*$E99*$G99*$H99*$J99*AT$10)</f>
        <v>0</v>
      </c>
      <c r="AU99" s="31"/>
      <c r="AV99" s="32">
        <f t="shared" ref="AV99:AV100" si="864">(AU99/12*1*$D99*$G99*$H99*$J99*AV$9)+(AU99/12*5*$E99*$G99*$H99*$J99*AV$10)+(AU99/12*6*$F99*$G99*$H99*$J99*AV$10)</f>
        <v>0</v>
      </c>
      <c r="AW99" s="31"/>
      <c r="AX99" s="32">
        <f t="shared" ref="AX99:AX100" si="865">(AW99/12*1*$D99*$G99*$H99*$K99*AX$9)+(AW99/12*5*$E99*$G99*$H99*$K99*AX$10)+(AW99/12*6*$F99*$G99*$H99*$K99*AX$10)</f>
        <v>0</v>
      </c>
      <c r="AY99" s="31"/>
      <c r="AZ99" s="32">
        <f t="shared" ref="AZ99:AZ100" si="866">(AY99/12*1*$D99*$G99*$H99*$J99*AZ$9)+(AY99/12*5*$E99*$G99*$H99*$J99*AZ$10)+(AY99/12*6*$F99*$G99*$H99*$J99*AZ$10)</f>
        <v>0</v>
      </c>
      <c r="BA99" s="31"/>
      <c r="BB99" s="32">
        <f t="shared" ref="BB99:BB100" si="867">(BA99/12*1*$D99*$G99*$H99*$J99*BB$9)+(BA99/12*5*$E99*$G99*$H99*$J99*BB$10)+(BA99/12*6*$F99*$G99*$H99*$J99*BB$10)</f>
        <v>0</v>
      </c>
      <c r="BC99" s="31"/>
      <c r="BD99" s="32">
        <f t="shared" ref="BD99:BD100" si="868">(BC99/12*1*$D99*$G99*$H99*$J99*BD$9)+(BC99/12*5*$E99*$G99*$H99*$J99*BD$10)+(BC99/12*6*$F99*$G99*$H99*$J99*BD$10)</f>
        <v>0</v>
      </c>
      <c r="BE99" s="31"/>
      <c r="BF99" s="32">
        <f t="shared" ref="BF99:BF100" si="869">(BE99/12*1*$D99*$G99*$H99*$J99*BF$9)+(BE99/12*5*$E99*$G99*$H99*$J99*BF$10)+(BE99/12*6*$F99*$G99*$H99*$J99*BF$10)</f>
        <v>0</v>
      </c>
      <c r="BG99" s="31"/>
      <c r="BH99" s="32">
        <f t="shared" ref="BH99:BH100" si="870">(BG99/12*1*$D99*$G99*$H99*$J99*BH$9)+(BG99/12*5*$E99*$G99*$H99*$J99*BH$10)+(BG99/12*6*$F99*$G99*$H99*$J99*BH$10)</f>
        <v>0</v>
      </c>
      <c r="BI99" s="31"/>
      <c r="BJ99" s="32">
        <f t="shared" ref="BJ99:BJ100" si="871">(BI99/12*1*$D99*$G99*$H99*$J99*BJ$9)+(BI99/12*5*$E99*$G99*$H99*$J99*BJ$10)+(BI99/12*6*$F99*$G99*$H99*$J99*BJ$10)</f>
        <v>0</v>
      </c>
      <c r="BK99" s="31"/>
      <c r="BL99" s="32">
        <f t="shared" ref="BL99:BL100" si="872">(BK99/12*1*$D99*$G99*$H99*$J99*BL$9)+(BK99/12*4*$E99*$G99*$H99*$J99*BL$10)+(BK99/12*1*$E99*$G99*$H99*$J99*BL$11)+(BK99/12*6*$F99*$G99*$H99*$J99*BL$11)</f>
        <v>0</v>
      </c>
      <c r="BM99" s="31"/>
      <c r="BN99" s="32">
        <f t="shared" ref="BN99:BN100" si="873">(BM99/12*1*$D99*$G99*$H99*$J99*BN$9)+(BM99/12*5*$E99*$G99*$H99*$J99*BN$10)+(BM99/12*6*$F99*$G99*$H99*$J99*BN$10)</f>
        <v>0</v>
      </c>
      <c r="BO99" s="31"/>
      <c r="BP99" s="32">
        <f t="shared" ref="BP99:BP100" si="874">(BO99/12*1*$D99*$G99*$H99*$J99*BP$9)+(BO99/12*4*$E99*$G99*$H99*$J99*BP$10)+(BO99/12*1*$E99*$G99*$H99*$J99*BP$11)+(BO99/12*6*$F99*$G99*$H99*$J99*BP$11)</f>
        <v>0</v>
      </c>
      <c r="BQ99" s="31"/>
      <c r="BR99" s="32">
        <f t="shared" ref="BR99:BR100" si="875">(BQ99/12*1*$D99*$G99*$H99*$J99*BR$9)+(BQ99/12*5*$E99*$G99*$H99*$J99*BR$10)+(BQ99/12*6*$F99*$G99*$H99*$J99*BR$10)</f>
        <v>0</v>
      </c>
      <c r="BS99" s="31"/>
      <c r="BT99" s="32">
        <f t="shared" ref="BT99:BT100" si="876">(BS99/12*1*$D99*$G99*$H99*$J99*BT$9)+(BS99/12*4*$E99*$G99*$H99*$J99*BT$10)+(BS99/12*1*$E99*$G99*$H99*$J99*BT$11)+(BS99/12*6*$F99*$G99*$H99*$J99*BT$11)</f>
        <v>0</v>
      </c>
      <c r="BU99" s="31"/>
      <c r="BV99" s="32">
        <f t="shared" ref="BV99:BV100" si="877">(BU99/12*1*$D99*$G99*$H99*$J99*BV$9)+(BU99/12*5*$E99*$G99*$H99*$J99*BV$10)+(BU99/12*6*$F99*$G99*$H99*$J99*BV$10)</f>
        <v>0</v>
      </c>
      <c r="BW99" s="31"/>
      <c r="BX99" s="32">
        <f t="shared" ref="BX99:BX100" si="878">(BW99/12*1*$D99*$G99*$H99*$J99*BX$9)+(BW99/12*5*$E99*$G99*$H99*$J99*BX$10)+(BW99/12*6*$F99*$G99*$H99*$J99*BX$10)</f>
        <v>0</v>
      </c>
      <c r="BY99" s="31"/>
      <c r="BZ99" s="32">
        <f t="shared" ref="BZ99:BZ100" si="879">(BY99/12*1*$D99*$G99*$H99*$J99*BZ$9)+(BY99/12*5*$E99*$G99*$H99*$J99*BZ$10)+(BY99/12*6*$F99*$G99*$H99*$J99*BZ$10)</f>
        <v>0</v>
      </c>
      <c r="CA99" s="31"/>
      <c r="CB99" s="32">
        <f t="shared" ref="CB99:CB100" si="880">(CA99/12*1*$D99*$G99*$H99*$K99*CB$9)+(CA99/12*4*$E99*$G99*$H99*$K99*CB$10)+(CA99/12*1*$E99*$G99*$H99*$K99*CB$11)+(CA99/12*6*$F99*$G99*$H99*$K99*CB$11)</f>
        <v>0</v>
      </c>
      <c r="CC99" s="31"/>
      <c r="CD99" s="32">
        <f t="shared" ref="CD99:CD100" si="881">(CC99/12*1*$D99*$G99*$H99*$J99*CD$9)+(CC99/12*5*$E99*$G99*$H99*$J99*CD$10)+(CC99/12*6*$F99*$G99*$H99*$J99*CD$10)</f>
        <v>0</v>
      </c>
      <c r="CE99" s="31"/>
      <c r="CF99" s="32">
        <f t="shared" ref="CF99:CF100" si="882">(CE99/12*1*$D99*$G99*$H99*$J99*CF$9)+(CE99/12*5*$E99*$G99*$H99*$J99*CF$10)+(CE99/12*6*$F99*$G99*$H99*$J99*CF$10)</f>
        <v>0</v>
      </c>
      <c r="CG99" s="31"/>
      <c r="CH99" s="32">
        <f t="shared" ref="CH99:CH100" si="883">(CG99/12*1*$D99*$G99*$H99*$J99*CH$9)+(CG99/12*5*$E99*$G99*$H99*$J99*CH$10)+(CG99/12*6*$F99*$G99*$H99*$J99*CH$10)</f>
        <v>0</v>
      </c>
      <c r="CI99" s="31">
        <v>4</v>
      </c>
      <c r="CJ99" s="32">
        <f t="shared" ref="CJ99:CJ100" si="884">(CI99/12*1*$D99*$G99*$H99*$K99*CJ$9)+(CI99/12*4*$E99*$G99*$H99*$K99*CJ$10)+(CI99/12*1*$E99*$G99*$H99*$K99*CJ$11)+(CI99/12*6*$F99*$G99*$H99*$K99*CJ$11)</f>
        <v>162045.00312000001</v>
      </c>
      <c r="CK99" s="31"/>
      <c r="CL99" s="32">
        <f t="shared" ref="CL99:CL100" si="885">(CK99/12*1*$D99*$G99*$H99*$K99*CL$9)+(CK99/12*5*$E99*$G99*$H99*$K99*CL$10)+(CK99/12*6*$F99*$G99*$H99*$K99*CL$10)</f>
        <v>0</v>
      </c>
      <c r="CM99" s="31"/>
      <c r="CN99" s="32">
        <f t="shared" ref="CN99:CN100" si="886">(CM99/12*1*$D99*$G99*$H99*$J99*CN$9)+(CM99/12*5*$E99*$G99*$H99*$J99*CN$10)+(CM99/12*6*$F99*$G99*$H99*$J99*CN$10)</f>
        <v>0</v>
      </c>
      <c r="CO99" s="31"/>
      <c r="CP99" s="32">
        <f t="shared" ref="CP99:CP100" si="887">(CO99/12*1*$D99*$G99*$H99*$J99*CP$9)+(CO99/12*5*$E99*$G99*$H99*$J99*CP$10)+(CO99/12*6*$F99*$G99*$H99*$J99*CP$10)</f>
        <v>0</v>
      </c>
      <c r="CQ99" s="31"/>
      <c r="CR99" s="32">
        <f t="shared" ref="CR99:CR100" si="888">(CQ99/12*1*$D99*$G99*$H99*$J99*CR$9)+(CQ99/12*5*$E99*$G99*$H99*$J99*CR$10)+(CQ99/12*6*$F99*$G99*$H99*$J99*CR$10)</f>
        <v>0</v>
      </c>
      <c r="CS99" s="31"/>
      <c r="CT99" s="32">
        <f>(CS99/12*1*$D99*$G99*$H99*$J99*CT$9)+(CS99/12*5*$E99*$G99*$H99*$J99*CT$10)+(CS99/12*6*$F99*$G99*$H99*$J99*CT$10)</f>
        <v>0</v>
      </c>
      <c r="CU99" s="31"/>
      <c r="CV99" s="32">
        <f>(CU99/12*1*$D99*$G99*$H99*$J99*CV$9)+(CU99/12*5*$E99*$G99*$H99*$J99*CV$10)+(CU99/12*6*$F99*$G99*$H99*$J99*CV$10)</f>
        <v>0</v>
      </c>
      <c r="CW99" s="31"/>
      <c r="CX99" s="32">
        <f t="shared" ref="CX99:CX100" si="889">(CW99/12*1*$D99*$G99*$H99*$J99*CX$9)+(CW99/12*5*$E99*$G99*$H99*$J99*CX$10)+(CW99/12*6*$F99*$G99*$H99*$J99*CX$10)</f>
        <v>0</v>
      </c>
      <c r="CY99" s="31"/>
      <c r="CZ99" s="32">
        <f t="shared" ref="CZ99:CZ100" si="890">(CY99/12*1*$D99*$G99*$H99*$J99*CZ$9)+(CY99/12*5*$E99*$G99*$H99*$J99*CZ$10)+(CY99/12*6*$F99*$G99*$H99*$J99*CZ$10)</f>
        <v>0</v>
      </c>
      <c r="DA99" s="31"/>
      <c r="DB99" s="32">
        <f t="shared" ref="DB99:DB100" si="891">(DA99/12*1*$D99*$G99*$H99*$J99*DB$9)+(DA99/12*4*$E99*$G99*$H99*$J99*DB$10)+(DA99/12*1*$E99*$G99*$H99*$J99*DB$11)+(DA99/12*6*$F99*$G99*$H99*$J99*DB$11)</f>
        <v>0</v>
      </c>
      <c r="DC99" s="31"/>
      <c r="DD99" s="32">
        <f t="shared" ref="DD99:DD100" si="892">(DC99/12*1*$D99*$G99*$H99*$J99*DD$9)+(DC99/12*5*$E99*$G99*$H99*$J99*DD$10)+(DC99/12*6*$F99*$G99*$H99*$J99*DD$10)</f>
        <v>0</v>
      </c>
      <c r="DE99" s="31"/>
      <c r="DF99" s="32">
        <f t="shared" ref="DF99:DF100" si="893">(DE99/12*1*$D99*$G99*$H99*$K99*DF$9)+(DE99/12*5*$E99*$G99*$H99*$K99*DF$10)+(DE99/12*6*$F99*$G99*$H99*$K99*DF$10)</f>
        <v>0</v>
      </c>
      <c r="DG99" s="31"/>
      <c r="DH99" s="32">
        <f t="shared" ref="DH99:DH100" si="894">(DG99/12*1*$D99*$G99*$H99*$K99*DH$9)+(DG99/12*5*$E99*$G99*$H99*$K99*DH$10)+(DG99/12*6*$F99*$G99*$H99*$K99*DH$10)</f>
        <v>0</v>
      </c>
      <c r="DI99" s="31"/>
      <c r="DJ99" s="32">
        <f t="shared" ref="DJ99:DJ100" si="895">(DI99/12*1*$D99*$G99*$H99*$J99*DJ$9)+(DI99/12*5*$E99*$G99*$H99*$J99*DJ$10)+(DI99/12*6*$F99*$G99*$H99*$J99*DJ$10)</f>
        <v>0</v>
      </c>
      <c r="DK99" s="31"/>
      <c r="DL99" s="32">
        <v>0</v>
      </c>
      <c r="DM99" s="31"/>
      <c r="DN99" s="32">
        <f>(DM99/12*1*$D99*$G99*$H99*$K99*DN$9)+(DM99/12*5*$E99*$G99*$H99*$K99*DN$10)+(DM99/12*6*$F99*$G99*$H99*$K99*DN$10)</f>
        <v>0</v>
      </c>
      <c r="DO99" s="31"/>
      <c r="DP99" s="32">
        <f>(DO99/12*1*$D99*$G99*$H99*$K99*DP$9)+(DO99/12*5*$E99*$G99*$H99*$K99*DP$10)+(DO99/12*6*$F99*$G99*$H99*$K99*DP$10)</f>
        <v>0</v>
      </c>
      <c r="DQ99" s="31">
        <v>1</v>
      </c>
      <c r="DR99" s="32">
        <f t="shared" ref="DR99:DR100" si="896">(DQ99/12*1*$D99*$G99*$H99*$K99*DR$9)+(DQ99/12*5*$E99*$G99*$H99*$K99*DR$10)+(DQ99/12*6*$F99*$G99*$H99*$K99*DR$10)</f>
        <v>41821.279500000004</v>
      </c>
      <c r="DS99" s="31">
        <v>2</v>
      </c>
      <c r="DT99" s="32">
        <f t="shared" ref="DT99:DT100" si="897">(DS99/12*1*$D99*$G99*$H99*$K99*DT$9)+(DS99/12*5*$E99*$G99*$H99*$K99*DT$10)+(DS99/12*6*$F99*$G99*$H99*$K99*DT$10)</f>
        <v>83878.364169600012</v>
      </c>
      <c r="DU99" s="31"/>
      <c r="DV99" s="32">
        <f t="shared" ref="DV99:DV100" si="898">(DU99/12*1*$D99*$G99*$H99*$J99*DV$9)+(DU99/12*5*$E99*$G99*$H99*$J99*DV$10)+(DU99/12*6*$F99*$G99*$H99*$J99*DV$10)</f>
        <v>0</v>
      </c>
      <c r="DW99" s="31"/>
      <c r="DX99" s="32">
        <f t="shared" ref="DX99:DX100" si="899">(DW99/12*1*$D99*$G99*$H99*$J99*DX$9)+(DW99/12*5*$E99*$G99*$H99*$J99*DX$10)+(DW99/12*6*$F99*$G99*$H99*$J99*DX$10)</f>
        <v>0</v>
      </c>
      <c r="DY99" s="31"/>
      <c r="DZ99" s="32">
        <f t="shared" ref="DZ99:DZ100" si="900">(DY99/12*1*$D99*$G99*$H99*$K99*DZ$9)+(DY99/12*5*$E99*$G99*$H99*$K99*DZ$10)+(DY99/12*6*$F99*$G99*$H99*$K99*DZ$10)</f>
        <v>0</v>
      </c>
      <c r="EA99" s="31"/>
      <c r="EB99" s="32">
        <f t="shared" ref="EB99:EB100" si="901">(EA99/12*1*$D99*$G99*$H99*$K99*EB$9)+(EA99/12*5*$E99*$G99*$H99*$K99*EB$10)+(EA99/12*6*$F99*$G99*$H99*$K99*EB$10)</f>
        <v>0</v>
      </c>
      <c r="EC99" s="31"/>
      <c r="ED99" s="32">
        <f t="shared" ref="ED99:ED100" si="902">(EC99/12*1*$D99*$G99*$H99*$K99*ED$9)+(EC99/12*5*$E99*$G99*$H99*$K99*ED$10)+(EC99/12*6*$F99*$G99*$H99*$K99*ED$10)</f>
        <v>0</v>
      </c>
      <c r="EE99" s="31"/>
      <c r="EF99" s="32">
        <f t="shared" ref="EF99:EF100" si="903">(EE99/12*1*$D99*$G99*$H99*$L99*EF$9)+(EE99/12*5*$E99*$G99*$H99*$L99*EF$10)+(EE99/12*6*$F99*$G99*$H99*$L99*EF$10)</f>
        <v>0</v>
      </c>
      <c r="EG99" s="31"/>
      <c r="EH99" s="32">
        <f t="shared" ref="EH99:EH100" si="904">(EG99/12*1*$D99*$G99*$H99*$M99*EH$9)+(EG99/12*5*$E99*$G99*$H99*$N99*EH$10)+(EG99/12*6*$F99*$G99*$H99*$N99*EH$10)</f>
        <v>0</v>
      </c>
      <c r="EI99" s="36">
        <f t="shared" ref="EI99:EJ100" si="905">SUM(S99,Y99,U99,O99,Q99,BW99,CS99,DI99,DW99,BY99,DU99,BI99,AY99,AQ99,AS99,AU99,BK99,CQ99,W99,EC99,DG99,CA99,EA99,CI99,DK99,DM99,DQ99,DO99,AE99,AG99,AI99,AK99,AA99,AM99,AO99,CK99,EE99,EG99,AW99,DY99,BO99,BA99,BC99,CU99,CW99,CY99,DA99,DC99,BQ99,BE99,BS99,BG99,BU99,CM99,CG99,CO99,AC99,CC99,DE99,,BM99,DS99,CE99)</f>
        <v>11</v>
      </c>
      <c r="EJ99" s="36">
        <f t="shared" si="905"/>
        <v>442545.64514159999</v>
      </c>
      <c r="EL99" s="45"/>
    </row>
    <row r="100" spans="1:142" s="2" customFormat="1" ht="30" x14ac:dyDescent="0.25">
      <c r="B100" s="44">
        <v>68</v>
      </c>
      <c r="C100" s="40" t="s">
        <v>246</v>
      </c>
      <c r="D100" s="26">
        <f t="shared" si="711"/>
        <v>10127</v>
      </c>
      <c r="E100" s="26">
        <v>10127</v>
      </c>
      <c r="F100" s="26">
        <v>9620</v>
      </c>
      <c r="G100" s="37">
        <v>0.89</v>
      </c>
      <c r="H100" s="38">
        <v>1</v>
      </c>
      <c r="I100" s="39"/>
      <c r="J100" s="26">
        <v>1.4</v>
      </c>
      <c r="K100" s="26">
        <v>1.68</v>
      </c>
      <c r="L100" s="26">
        <v>2.23</v>
      </c>
      <c r="M100" s="26">
        <v>2.39</v>
      </c>
      <c r="N100" s="30">
        <v>2.57</v>
      </c>
      <c r="O100" s="31"/>
      <c r="P100" s="32">
        <f t="shared" si="848"/>
        <v>0</v>
      </c>
      <c r="Q100" s="31"/>
      <c r="R100" s="32">
        <f t="shared" si="849"/>
        <v>0</v>
      </c>
      <c r="S100" s="33"/>
      <c r="T100" s="32">
        <f t="shared" si="850"/>
        <v>0</v>
      </c>
      <c r="U100" s="31"/>
      <c r="V100" s="32">
        <f t="shared" si="851"/>
        <v>0</v>
      </c>
      <c r="W100" s="31"/>
      <c r="X100" s="32">
        <f t="shared" si="852"/>
        <v>0</v>
      </c>
      <c r="Y100" s="31"/>
      <c r="Z100" s="32">
        <f t="shared" si="853"/>
        <v>0</v>
      </c>
      <c r="AA100" s="31">
        <v>20</v>
      </c>
      <c r="AB100" s="32">
        <f t="shared" si="854"/>
        <v>298209.71544</v>
      </c>
      <c r="AC100" s="31"/>
      <c r="AD100" s="32">
        <f t="shared" si="855"/>
        <v>0</v>
      </c>
      <c r="AE100" s="31"/>
      <c r="AF100" s="32">
        <f t="shared" si="856"/>
        <v>0</v>
      </c>
      <c r="AG100" s="31"/>
      <c r="AH100" s="32">
        <f t="shared" si="857"/>
        <v>0</v>
      </c>
      <c r="AI100" s="31"/>
      <c r="AJ100" s="32">
        <f t="shared" si="858"/>
        <v>0</v>
      </c>
      <c r="AK100" s="31"/>
      <c r="AL100" s="32">
        <f t="shared" si="859"/>
        <v>0</v>
      </c>
      <c r="AM100" s="34"/>
      <c r="AN100" s="32">
        <f t="shared" si="860"/>
        <v>0</v>
      </c>
      <c r="AO100" s="31"/>
      <c r="AP100" s="32">
        <f t="shared" si="861"/>
        <v>0</v>
      </c>
      <c r="AQ100" s="31"/>
      <c r="AR100" s="32">
        <f t="shared" si="862"/>
        <v>0</v>
      </c>
      <c r="AS100" s="31"/>
      <c r="AT100" s="32">
        <f t="shared" si="863"/>
        <v>0</v>
      </c>
      <c r="AU100" s="31"/>
      <c r="AV100" s="32">
        <f t="shared" si="864"/>
        <v>0</v>
      </c>
      <c r="AW100" s="31"/>
      <c r="AX100" s="32">
        <f t="shared" si="865"/>
        <v>0</v>
      </c>
      <c r="AY100" s="31"/>
      <c r="AZ100" s="32">
        <f t="shared" si="866"/>
        <v>0</v>
      </c>
      <c r="BA100" s="31"/>
      <c r="BB100" s="32">
        <f t="shared" si="867"/>
        <v>0</v>
      </c>
      <c r="BC100" s="31">
        <v>300</v>
      </c>
      <c r="BD100" s="32">
        <f t="shared" si="868"/>
        <v>3015662.6500000004</v>
      </c>
      <c r="BE100" s="31">
        <v>22</v>
      </c>
      <c r="BF100" s="32">
        <f t="shared" si="869"/>
        <v>221148.59433333331</v>
      </c>
      <c r="BG100" s="31"/>
      <c r="BH100" s="32">
        <f t="shared" si="870"/>
        <v>0</v>
      </c>
      <c r="BI100" s="31"/>
      <c r="BJ100" s="32">
        <f t="shared" si="871"/>
        <v>0</v>
      </c>
      <c r="BK100" s="31"/>
      <c r="BL100" s="32">
        <f t="shared" si="872"/>
        <v>0</v>
      </c>
      <c r="BM100" s="31"/>
      <c r="BN100" s="32">
        <f t="shared" si="873"/>
        <v>0</v>
      </c>
      <c r="BO100" s="31"/>
      <c r="BP100" s="32">
        <f t="shared" si="874"/>
        <v>0</v>
      </c>
      <c r="BQ100" s="31"/>
      <c r="BR100" s="32">
        <f t="shared" si="875"/>
        <v>0</v>
      </c>
      <c r="BS100" s="31">
        <v>5</v>
      </c>
      <c r="BT100" s="32">
        <f t="shared" si="876"/>
        <v>52364.084500000004</v>
      </c>
      <c r="BU100" s="31"/>
      <c r="BV100" s="32">
        <f t="shared" si="877"/>
        <v>0</v>
      </c>
      <c r="BW100" s="31"/>
      <c r="BX100" s="32">
        <f t="shared" si="878"/>
        <v>0</v>
      </c>
      <c r="BY100" s="31">
        <v>1</v>
      </c>
      <c r="BZ100" s="32">
        <f t="shared" si="879"/>
        <v>11177.294916666666</v>
      </c>
      <c r="CA100" s="31"/>
      <c r="CB100" s="32">
        <f t="shared" si="880"/>
        <v>0</v>
      </c>
      <c r="CC100" s="31"/>
      <c r="CD100" s="32">
        <f t="shared" si="881"/>
        <v>0</v>
      </c>
      <c r="CE100" s="31"/>
      <c r="CF100" s="32">
        <f t="shared" si="882"/>
        <v>0</v>
      </c>
      <c r="CG100" s="31">
        <v>11</v>
      </c>
      <c r="CH100" s="32">
        <f t="shared" si="883"/>
        <v>135326.19099999999</v>
      </c>
      <c r="CI100" s="31"/>
      <c r="CJ100" s="32">
        <f t="shared" si="884"/>
        <v>0</v>
      </c>
      <c r="CK100" s="31"/>
      <c r="CL100" s="32">
        <f t="shared" si="885"/>
        <v>0</v>
      </c>
      <c r="CM100" s="31"/>
      <c r="CN100" s="32">
        <f t="shared" si="886"/>
        <v>0</v>
      </c>
      <c r="CO100" s="31"/>
      <c r="CP100" s="32">
        <f t="shared" si="887"/>
        <v>0</v>
      </c>
      <c r="CQ100" s="31"/>
      <c r="CR100" s="32">
        <f t="shared" si="888"/>
        <v>0</v>
      </c>
      <c r="CS100" s="31"/>
      <c r="CT100" s="32">
        <f>(CS100/12*1*$D100*$G100*$H100*$J100*CT$9)+(CS100/12*5*$E100*$G100*$H100*$J100*CT$10)+(CS100/12*6*$F100*$G100*$H100*$J100*CT$10)</f>
        <v>0</v>
      </c>
      <c r="CU100" s="31"/>
      <c r="CV100" s="32">
        <f>(CU100/12*1*$D100*$G100*$H100*$J100*CV$9)+(CU100/12*5*$E100*$G100*$H100*$J100*CV$10)+(CU100/12*6*$F100*$G100*$H100*$J100*CV$10)</f>
        <v>0</v>
      </c>
      <c r="CW100" s="31"/>
      <c r="CX100" s="32">
        <f t="shared" si="889"/>
        <v>0</v>
      </c>
      <c r="CY100" s="31"/>
      <c r="CZ100" s="32">
        <f t="shared" si="890"/>
        <v>0</v>
      </c>
      <c r="DA100" s="31"/>
      <c r="DB100" s="32">
        <f t="shared" si="891"/>
        <v>0</v>
      </c>
      <c r="DC100" s="31"/>
      <c r="DD100" s="32">
        <f t="shared" si="892"/>
        <v>0</v>
      </c>
      <c r="DE100" s="31"/>
      <c r="DF100" s="32">
        <f t="shared" si="893"/>
        <v>0</v>
      </c>
      <c r="DG100" s="31"/>
      <c r="DH100" s="32">
        <f t="shared" si="894"/>
        <v>0</v>
      </c>
      <c r="DI100" s="31"/>
      <c r="DJ100" s="32">
        <f t="shared" si="895"/>
        <v>0</v>
      </c>
      <c r="DK100" s="31">
        <v>1</v>
      </c>
      <c r="DL100" s="32">
        <v>16656.740000000002</v>
      </c>
      <c r="DM100" s="31">
        <v>2</v>
      </c>
      <c r="DN100" s="32">
        <f>(DM100/12*1*$D100*$G100*$H100*$K100*DN$9)+(DM100/12*5*$E100*$G100*$H100*$K100*DN$10)+(DM100/12*6*$F100*$G100*$H100*$K100*DN$10)</f>
        <v>32316.7723424</v>
      </c>
      <c r="DO100" s="31"/>
      <c r="DP100" s="32">
        <f>(DO100/12*1*$D100*$G100*$H100*$K100*DP$9)+(DO100/12*5*$E100*$G100*$H100*$K100*DP$10)+(DO100/12*6*$F100*$G100*$H100*$K100*DP$10)</f>
        <v>0</v>
      </c>
      <c r="DQ100" s="31">
        <v>100</v>
      </c>
      <c r="DR100" s="32">
        <f t="shared" si="896"/>
        <v>1611296.0500000003</v>
      </c>
      <c r="DS100" s="31"/>
      <c r="DT100" s="32">
        <f t="shared" si="897"/>
        <v>0</v>
      </c>
      <c r="DU100" s="35"/>
      <c r="DV100" s="32">
        <f t="shared" si="898"/>
        <v>0</v>
      </c>
      <c r="DW100" s="31"/>
      <c r="DX100" s="32">
        <f t="shared" si="899"/>
        <v>0</v>
      </c>
      <c r="DY100" s="31"/>
      <c r="DZ100" s="32">
        <f t="shared" si="900"/>
        <v>0</v>
      </c>
      <c r="EA100" s="31"/>
      <c r="EB100" s="32">
        <f t="shared" si="901"/>
        <v>0</v>
      </c>
      <c r="EC100" s="31"/>
      <c r="ED100" s="32">
        <f t="shared" si="902"/>
        <v>0</v>
      </c>
      <c r="EE100" s="31"/>
      <c r="EF100" s="32">
        <f t="shared" si="903"/>
        <v>0</v>
      </c>
      <c r="EG100" s="31"/>
      <c r="EH100" s="32">
        <f t="shared" si="904"/>
        <v>0</v>
      </c>
      <c r="EI100" s="36">
        <f t="shared" si="905"/>
        <v>462</v>
      </c>
      <c r="EJ100" s="36">
        <f t="shared" si="905"/>
        <v>5394158.0925324</v>
      </c>
      <c r="EL100" s="45"/>
    </row>
    <row r="101" spans="1:142" s="59" customFormat="1" x14ac:dyDescent="0.25">
      <c r="A101" s="88">
        <v>23</v>
      </c>
      <c r="B101" s="68"/>
      <c r="C101" s="69" t="s">
        <v>247</v>
      </c>
      <c r="D101" s="76">
        <f t="shared" si="711"/>
        <v>10127</v>
      </c>
      <c r="E101" s="76">
        <v>10127</v>
      </c>
      <c r="F101" s="76">
        <v>9620</v>
      </c>
      <c r="G101" s="92"/>
      <c r="H101" s="90"/>
      <c r="I101" s="91"/>
      <c r="J101" s="85"/>
      <c r="K101" s="85"/>
      <c r="L101" s="85"/>
      <c r="M101" s="85"/>
      <c r="N101" s="81">
        <v>2.57</v>
      </c>
      <c r="O101" s="83">
        <f>SUM(O102)</f>
        <v>0</v>
      </c>
      <c r="P101" s="83">
        <f t="shared" ref="P101:CA101" si="906">SUM(P102)</f>
        <v>0</v>
      </c>
      <c r="Q101" s="83">
        <f t="shared" si="906"/>
        <v>0</v>
      </c>
      <c r="R101" s="83">
        <f t="shared" si="906"/>
        <v>0</v>
      </c>
      <c r="S101" s="83">
        <f t="shared" si="906"/>
        <v>0</v>
      </c>
      <c r="T101" s="83">
        <f t="shared" si="906"/>
        <v>0</v>
      </c>
      <c r="U101" s="83">
        <f t="shared" si="906"/>
        <v>0</v>
      </c>
      <c r="V101" s="83">
        <f t="shared" si="906"/>
        <v>0</v>
      </c>
      <c r="W101" s="83">
        <f t="shared" si="906"/>
        <v>0</v>
      </c>
      <c r="X101" s="83">
        <f t="shared" si="906"/>
        <v>0</v>
      </c>
      <c r="Y101" s="83">
        <f t="shared" si="906"/>
        <v>0</v>
      </c>
      <c r="Z101" s="83">
        <f t="shared" si="906"/>
        <v>0</v>
      </c>
      <c r="AA101" s="83">
        <f t="shared" si="906"/>
        <v>130</v>
      </c>
      <c r="AB101" s="83">
        <f t="shared" si="906"/>
        <v>1960142.5115999999</v>
      </c>
      <c r="AC101" s="83">
        <f t="shared" si="906"/>
        <v>0</v>
      </c>
      <c r="AD101" s="83">
        <f t="shared" si="906"/>
        <v>0</v>
      </c>
      <c r="AE101" s="83">
        <f t="shared" si="906"/>
        <v>10</v>
      </c>
      <c r="AF101" s="83">
        <f t="shared" si="906"/>
        <v>150780.19319999998</v>
      </c>
      <c r="AG101" s="83">
        <f t="shared" si="906"/>
        <v>7</v>
      </c>
      <c r="AH101" s="83">
        <f t="shared" si="906"/>
        <v>105546.13524</v>
      </c>
      <c r="AI101" s="83">
        <f t="shared" si="906"/>
        <v>1</v>
      </c>
      <c r="AJ101" s="83">
        <f t="shared" si="906"/>
        <v>15078.019319999999</v>
      </c>
      <c r="AK101" s="83">
        <f t="shared" si="906"/>
        <v>62</v>
      </c>
      <c r="AL101" s="83">
        <f t="shared" si="906"/>
        <v>934837.19784000004</v>
      </c>
      <c r="AM101" s="83">
        <f t="shared" si="906"/>
        <v>0</v>
      </c>
      <c r="AN101" s="83">
        <f t="shared" si="906"/>
        <v>0</v>
      </c>
      <c r="AO101" s="83">
        <v>0</v>
      </c>
      <c r="AP101" s="83">
        <f t="shared" si="906"/>
        <v>0</v>
      </c>
      <c r="AQ101" s="83">
        <f t="shared" si="906"/>
        <v>0</v>
      </c>
      <c r="AR101" s="83">
        <f t="shared" si="906"/>
        <v>0</v>
      </c>
      <c r="AS101" s="83">
        <f t="shared" si="906"/>
        <v>0</v>
      </c>
      <c r="AT101" s="83">
        <f t="shared" si="906"/>
        <v>0</v>
      </c>
      <c r="AU101" s="83">
        <f t="shared" si="906"/>
        <v>0</v>
      </c>
      <c r="AV101" s="83">
        <f t="shared" si="906"/>
        <v>0</v>
      </c>
      <c r="AW101" s="83">
        <f t="shared" si="906"/>
        <v>0</v>
      </c>
      <c r="AX101" s="83">
        <f t="shared" si="906"/>
        <v>0</v>
      </c>
      <c r="AY101" s="83">
        <f t="shared" si="906"/>
        <v>70</v>
      </c>
      <c r="AZ101" s="83">
        <f t="shared" si="906"/>
        <v>1031613.219</v>
      </c>
      <c r="BA101" s="83">
        <f t="shared" si="906"/>
        <v>260</v>
      </c>
      <c r="BB101" s="83">
        <f t="shared" si="906"/>
        <v>2642940.2999999998</v>
      </c>
      <c r="BC101" s="83">
        <f t="shared" si="906"/>
        <v>200</v>
      </c>
      <c r="BD101" s="83">
        <f t="shared" si="906"/>
        <v>2033031</v>
      </c>
      <c r="BE101" s="83">
        <f t="shared" si="906"/>
        <v>120</v>
      </c>
      <c r="BF101" s="83">
        <f t="shared" si="906"/>
        <v>1219818.6000000001</v>
      </c>
      <c r="BG101" s="83">
        <f t="shared" si="906"/>
        <v>0</v>
      </c>
      <c r="BH101" s="83">
        <f t="shared" si="906"/>
        <v>0</v>
      </c>
      <c r="BI101" s="83">
        <f t="shared" si="906"/>
        <v>4</v>
      </c>
      <c r="BJ101" s="83">
        <f t="shared" si="906"/>
        <v>45211.53</v>
      </c>
      <c r="BK101" s="83">
        <f t="shared" si="906"/>
        <v>200</v>
      </c>
      <c r="BL101" s="83">
        <f t="shared" si="906"/>
        <v>2118097.7999999998</v>
      </c>
      <c r="BM101" s="83">
        <f t="shared" si="906"/>
        <v>0</v>
      </c>
      <c r="BN101" s="83">
        <f t="shared" si="906"/>
        <v>0</v>
      </c>
      <c r="BO101" s="83">
        <f t="shared" si="906"/>
        <v>43</v>
      </c>
      <c r="BP101" s="83">
        <f t="shared" si="906"/>
        <v>455391.02700000006</v>
      </c>
      <c r="BQ101" s="83">
        <f t="shared" si="906"/>
        <v>71</v>
      </c>
      <c r="BR101" s="83">
        <f t="shared" si="906"/>
        <v>802504.65749999997</v>
      </c>
      <c r="BS101" s="83">
        <f t="shared" si="906"/>
        <v>521</v>
      </c>
      <c r="BT101" s="83">
        <f t="shared" si="906"/>
        <v>5517644.7689999994</v>
      </c>
      <c r="BU101" s="83">
        <v>6</v>
      </c>
      <c r="BV101" s="83">
        <f t="shared" si="906"/>
        <v>67817.294999999998</v>
      </c>
      <c r="BW101" s="83">
        <f t="shared" si="906"/>
        <v>38</v>
      </c>
      <c r="BX101" s="83">
        <f t="shared" si="906"/>
        <v>429509.53500000003</v>
      </c>
      <c r="BY101" s="83">
        <f t="shared" si="906"/>
        <v>194</v>
      </c>
      <c r="BZ101" s="83">
        <f t="shared" si="906"/>
        <v>2192759.2050000001</v>
      </c>
      <c r="CA101" s="83">
        <f t="shared" si="906"/>
        <v>38</v>
      </c>
      <c r="CB101" s="83">
        <f t="shared" ref="CB101:EJ101" si="907">SUM(CB102)</f>
        <v>580381.72919999994</v>
      </c>
      <c r="CC101" s="83">
        <f t="shared" si="907"/>
        <v>0</v>
      </c>
      <c r="CD101" s="83">
        <f t="shared" si="907"/>
        <v>0</v>
      </c>
      <c r="CE101" s="83">
        <f t="shared" si="907"/>
        <v>0</v>
      </c>
      <c r="CF101" s="83">
        <f t="shared" si="907"/>
        <v>0</v>
      </c>
      <c r="CG101" s="83">
        <f t="shared" si="907"/>
        <v>2</v>
      </c>
      <c r="CH101" s="83">
        <f t="shared" si="907"/>
        <v>24881.219999999998</v>
      </c>
      <c r="CI101" s="83">
        <f t="shared" si="907"/>
        <v>57</v>
      </c>
      <c r="CJ101" s="83">
        <f t="shared" si="907"/>
        <v>899665.43940000003</v>
      </c>
      <c r="CK101" s="83">
        <f t="shared" si="907"/>
        <v>3</v>
      </c>
      <c r="CL101" s="83">
        <f t="shared" si="907"/>
        <v>44924.004216000001</v>
      </c>
      <c r="CM101" s="83">
        <f t="shared" si="907"/>
        <v>6</v>
      </c>
      <c r="CN101" s="83">
        <f t="shared" si="907"/>
        <v>74643.66</v>
      </c>
      <c r="CO101" s="83">
        <f t="shared" si="907"/>
        <v>0</v>
      </c>
      <c r="CP101" s="83">
        <f t="shared" si="907"/>
        <v>0</v>
      </c>
      <c r="CQ101" s="83">
        <f t="shared" si="907"/>
        <v>0</v>
      </c>
      <c r="CR101" s="83">
        <f t="shared" si="907"/>
        <v>0</v>
      </c>
      <c r="CS101" s="83">
        <f t="shared" si="907"/>
        <v>74</v>
      </c>
      <c r="CT101" s="83">
        <f t="shared" si="907"/>
        <v>923437.86443999992</v>
      </c>
      <c r="CU101" s="83">
        <f t="shared" si="907"/>
        <v>15</v>
      </c>
      <c r="CV101" s="83">
        <f t="shared" si="907"/>
        <v>186609.15</v>
      </c>
      <c r="CW101" s="83">
        <f t="shared" si="907"/>
        <v>26</v>
      </c>
      <c r="CX101" s="83">
        <f t="shared" si="907"/>
        <v>323455.86</v>
      </c>
      <c r="CY101" s="83">
        <f t="shared" si="907"/>
        <v>63</v>
      </c>
      <c r="CZ101" s="83">
        <f t="shared" si="907"/>
        <v>783758.42999999993</v>
      </c>
      <c r="DA101" s="83">
        <f t="shared" si="907"/>
        <v>10</v>
      </c>
      <c r="DB101" s="83">
        <f t="shared" si="907"/>
        <v>110158.23</v>
      </c>
      <c r="DC101" s="83">
        <f t="shared" si="907"/>
        <v>37</v>
      </c>
      <c r="DD101" s="83">
        <f t="shared" si="907"/>
        <v>460302.56999999995</v>
      </c>
      <c r="DE101" s="83">
        <f t="shared" si="907"/>
        <v>27</v>
      </c>
      <c r="DF101" s="83">
        <f t="shared" si="907"/>
        <v>403075.76399999997</v>
      </c>
      <c r="DG101" s="83">
        <f t="shared" si="907"/>
        <v>15</v>
      </c>
      <c r="DH101" s="83">
        <f t="shared" si="907"/>
        <v>245099.11608000001</v>
      </c>
      <c r="DI101" s="83">
        <f t="shared" si="907"/>
        <v>17</v>
      </c>
      <c r="DJ101" s="83">
        <f t="shared" si="907"/>
        <v>231012.50445000001</v>
      </c>
      <c r="DK101" s="83">
        <f t="shared" si="907"/>
        <v>138</v>
      </c>
      <c r="DL101" s="83">
        <f t="shared" si="907"/>
        <v>2260110.7599999988</v>
      </c>
      <c r="DM101" s="83">
        <f t="shared" si="907"/>
        <v>43</v>
      </c>
      <c r="DN101" s="83">
        <f t="shared" si="907"/>
        <v>702617.46609599993</v>
      </c>
      <c r="DO101" s="83">
        <f t="shared" si="907"/>
        <v>7</v>
      </c>
      <c r="DP101" s="83">
        <f t="shared" si="907"/>
        <v>114379.58750400002</v>
      </c>
      <c r="DQ101" s="83">
        <f t="shared" si="907"/>
        <v>40</v>
      </c>
      <c r="DR101" s="83">
        <f t="shared" si="907"/>
        <v>651760.19999999995</v>
      </c>
      <c r="DS101" s="83">
        <f t="shared" si="907"/>
        <v>10</v>
      </c>
      <c r="DT101" s="83">
        <f t="shared" si="907"/>
        <v>163399.41071999999</v>
      </c>
      <c r="DU101" s="83">
        <f t="shared" si="907"/>
        <v>12</v>
      </c>
      <c r="DV101" s="83">
        <f t="shared" si="907"/>
        <v>163067.6502</v>
      </c>
      <c r="DW101" s="83">
        <f t="shared" si="907"/>
        <v>12</v>
      </c>
      <c r="DX101" s="83">
        <f t="shared" si="907"/>
        <v>163067.6502</v>
      </c>
      <c r="DY101" s="83">
        <f t="shared" si="907"/>
        <v>0</v>
      </c>
      <c r="DZ101" s="83">
        <f t="shared" si="907"/>
        <v>0</v>
      </c>
      <c r="EA101" s="83">
        <v>12</v>
      </c>
      <c r="EB101" s="83">
        <f t="shared" si="907"/>
        <v>262592.3664</v>
      </c>
      <c r="EC101" s="83">
        <v>5</v>
      </c>
      <c r="ED101" s="83">
        <f t="shared" si="907"/>
        <v>110689.48799999998</v>
      </c>
      <c r="EE101" s="83">
        <f t="shared" si="907"/>
        <v>2</v>
      </c>
      <c r="EF101" s="83">
        <f t="shared" si="907"/>
        <v>58770.847200000004</v>
      </c>
      <c r="EG101" s="83">
        <f t="shared" si="907"/>
        <v>10</v>
      </c>
      <c r="EH101" s="83">
        <f t="shared" si="907"/>
        <v>333249.30599999998</v>
      </c>
      <c r="EI101" s="83">
        <f t="shared" si="907"/>
        <v>2618</v>
      </c>
      <c r="EJ101" s="83">
        <f t="shared" si="907"/>
        <v>31997833.268805992</v>
      </c>
      <c r="EL101" s="45"/>
    </row>
    <row r="102" spans="1:142" x14ac:dyDescent="0.25">
      <c r="B102" s="19">
        <v>69</v>
      </c>
      <c r="C102" s="25" t="s">
        <v>248</v>
      </c>
      <c r="D102" s="26">
        <f t="shared" si="711"/>
        <v>10127</v>
      </c>
      <c r="E102" s="26">
        <v>10127</v>
      </c>
      <c r="F102" s="26">
        <v>9620</v>
      </c>
      <c r="G102" s="27">
        <v>0.9</v>
      </c>
      <c r="H102" s="28">
        <v>1</v>
      </c>
      <c r="I102" s="29"/>
      <c r="J102" s="26">
        <v>1.4</v>
      </c>
      <c r="K102" s="26">
        <v>1.68</v>
      </c>
      <c r="L102" s="26">
        <v>2.23</v>
      </c>
      <c r="M102" s="26">
        <v>2.39</v>
      </c>
      <c r="N102" s="30">
        <v>2.57</v>
      </c>
      <c r="O102" s="31"/>
      <c r="P102" s="32">
        <f>(O102/12*1*$D102*$G102*$H102*$J102*P$9)+(O102/12*5*$E102*$G102*$H102*$J102*P$10)+(O102/12*6*$F102*$G102*$H102*$J102*P$10)</f>
        <v>0</v>
      </c>
      <c r="Q102" s="31"/>
      <c r="R102" s="32">
        <f>(Q102/12*1*$D102*$G102*$H102*$J102*R$9)+(Q102/12*5*$E102*$G102*$H102*$J102*R$10)+(Q102/12*6*$F102*$G102*$H102*$J102*R$10)</f>
        <v>0</v>
      </c>
      <c r="S102" s="33"/>
      <c r="T102" s="32">
        <f>(S102/12*1*$D102*$G102*$H102*$J102*T$9)+(S102/12*5*$E102*$G102*$H102*$J102*T$10)+(S102/12*6*$F102*$G102*$H102*$J102*T$10)</f>
        <v>0</v>
      </c>
      <c r="U102" s="31"/>
      <c r="V102" s="32">
        <f>(U102/12*1*$D102*$G102*$H102*$J102*V$9)+(U102/12*5*$E102*$G102*$H102*$J102*V$10)+(U102/12*6*$F102*$G102*$H102*$J102*V$10)</f>
        <v>0</v>
      </c>
      <c r="W102" s="31"/>
      <c r="X102" s="32">
        <f>(W102/12*1*$D102*$G102*$H102*$J102*X$9)+(W102/12*5*$E102*$G102*$H102*$J102*X$10)+(W102/12*6*$F102*$G102*$H102*$J102*X$10)</f>
        <v>0</v>
      </c>
      <c r="Y102" s="31"/>
      <c r="Z102" s="32">
        <f>(Y102/12*1*$D102*$G102*$H102*$J102*Z$9)+(Y102/12*5*$E102*$G102*$H102*$J102*Z$10)+(Y102/12*6*$F102*$G102*$H102*$J102*Z$10)</f>
        <v>0</v>
      </c>
      <c r="AA102" s="31">
        <f>150-20</f>
        <v>130</v>
      </c>
      <c r="AB102" s="32">
        <f>(AA102/12*1*$D102*$G102*$H102*$K102*AB$9)+(AA102/12*5*$E102*$G102*$H102*$K102*AB$10)+(AA102/12*6*$F102*$G102*$H102*$K102*AB$10)</f>
        <v>1960142.5115999999</v>
      </c>
      <c r="AC102" s="31"/>
      <c r="AD102" s="32">
        <f>(AC102/12*1*$D102*$G102*$H102*$J102*AD$9)+(AC102/12*5*$E102*$G102*$H102*$J102*AD$10)+(AC102/12*6*$F102*$G102*$H102*$J102*AD$10)</f>
        <v>0</v>
      </c>
      <c r="AE102" s="31">
        <v>10</v>
      </c>
      <c r="AF102" s="32">
        <f>(AE102/12*1*$D102*$G102*$H102*$K102*AF$9)+(AE102/12*5*$E102*$G102*$H102*$K102*AF$10)+(AE102/12*6*$F102*$G102*$H102*$K102*AF$10)</f>
        <v>150780.19319999998</v>
      </c>
      <c r="AG102" s="31">
        <v>7</v>
      </c>
      <c r="AH102" s="32">
        <f>(AG102/12*1*$D102*$G102*$H102*$K102*AH$9)+(AG102/12*5*$E102*$G102*$H102*$K102*AH$10)+(AG102/12*6*$F102*$G102*$H102*$K102*AH$10)</f>
        <v>105546.13524</v>
      </c>
      <c r="AI102" s="31">
        <v>1</v>
      </c>
      <c r="AJ102" s="32">
        <f>(AI102/12*1*$D102*$G102*$H102*$K102*AJ$9)+(AI102/12*5*$E102*$G102*$H102*$K102*AJ$10)+(AI102/12*6*$F102*$G102*$H102*$K102*AJ$10)</f>
        <v>15078.019319999999</v>
      </c>
      <c r="AK102" s="31">
        <v>62</v>
      </c>
      <c r="AL102" s="32">
        <f>(AK102/12*1*$D102*$G102*$H102*$K102*AL$9)+(AK102/12*5*$E102*$G102*$H102*$K102*AL$10)+(AK102/12*6*$F102*$G102*$H102*$K102*AL$10)</f>
        <v>934837.19784000004</v>
      </c>
      <c r="AM102" s="34"/>
      <c r="AN102" s="32">
        <f>(AM102/12*1*$D102*$G102*$H102*$K102*AN$9)+(AM102/12*5*$E102*$G102*$H102*$K102*AN$10)+(AM102/12*6*$F102*$G102*$H102*$K102*AN$10)</f>
        <v>0</v>
      </c>
      <c r="AO102" s="31"/>
      <c r="AP102" s="32">
        <f>(AO102/12*1*$D102*$G102*$H102*$K102*AP$9)+(AO102/12*5*$E102*$G102*$H102*$K102*AP$10)+(AO102/12*6*$F102*$G102*$H102*$K102*AP$10)</f>
        <v>0</v>
      </c>
      <c r="AQ102" s="31"/>
      <c r="AR102" s="32">
        <f>(AQ102/12*1*$D102*$G102*$H102*$J102*AR$9)+(AQ102/12*5*$E102*$G102*$H102*$J102*AR$10)+(AQ102/12*6*$F102*$G102*$H102*$J102*AR$10)</f>
        <v>0</v>
      </c>
      <c r="AS102" s="31"/>
      <c r="AT102" s="32">
        <f>(AS102/12*1*$D102*$G102*$H102*$J102*AT$9)+(AS102/12*11*$E102*$G102*$H102*$J102*AT$10)</f>
        <v>0</v>
      </c>
      <c r="AU102" s="31"/>
      <c r="AV102" s="32">
        <f>(AU102/12*1*$D102*$G102*$H102*$J102*AV$9)+(AU102/12*5*$E102*$G102*$H102*$J102*AV$10)+(AU102/12*6*$F102*$G102*$H102*$J102*AV$10)</f>
        <v>0</v>
      </c>
      <c r="AW102" s="31"/>
      <c r="AX102" s="32">
        <f>(AW102/12*1*$D102*$G102*$H102*$K102*AX$9)+(AW102/12*5*$E102*$G102*$H102*$K102*AX$10)+(AW102/12*6*$F102*$G102*$H102*$K102*AX$10)</f>
        <v>0</v>
      </c>
      <c r="AY102" s="31">
        <v>70</v>
      </c>
      <c r="AZ102" s="32">
        <f>(AY102/12*1*$D102*$G102*$H102*$J102*AZ$9)+(AY102/12*5*$E102*$G102*$H102*$J102*AZ$10)+(AY102/12*6*$F102*$G102*$H102*$J102*AZ$10)</f>
        <v>1031613.219</v>
      </c>
      <c r="BA102" s="31">
        <v>260</v>
      </c>
      <c r="BB102" s="32">
        <f>(BA102/12*1*$D102*$G102*$H102*$J102*BB$9)+(BA102/12*5*$E102*$G102*$H102*$J102*BB$10)+(BA102/12*6*$F102*$G102*$H102*$J102*BB$10)</f>
        <v>2642940.2999999998</v>
      </c>
      <c r="BC102" s="31">
        <v>200</v>
      </c>
      <c r="BD102" s="32">
        <f>(BC102/12*1*$D102*$G102*$H102*$J102*BD$9)+(BC102/12*5*$E102*$G102*$H102*$J102*BD$10)+(BC102/12*6*$F102*$G102*$H102*$J102*BD$10)</f>
        <v>2033031</v>
      </c>
      <c r="BE102" s="31">
        <v>120</v>
      </c>
      <c r="BF102" s="32">
        <f>(BE102/12*1*$D102*$G102*$H102*$J102*BF$9)+(BE102/12*5*$E102*$G102*$H102*$J102*BF$10)+(BE102/12*6*$F102*$G102*$H102*$J102*BF$10)</f>
        <v>1219818.6000000001</v>
      </c>
      <c r="BG102" s="31"/>
      <c r="BH102" s="32">
        <f>(BG102/12*1*$D102*$G102*$H102*$J102*BH$9)+(BG102/12*5*$E102*$G102*$H102*$J102*BH$10)+(BG102/12*6*$F102*$G102*$H102*$J102*BH$10)</f>
        <v>0</v>
      </c>
      <c r="BI102" s="31">
        <v>4</v>
      </c>
      <c r="BJ102" s="32">
        <f>(BI102/12*1*$D102*$G102*$H102*$J102*BJ$9)+(BI102/12*5*$E102*$G102*$H102*$J102*BJ$10)+(BI102/12*6*$F102*$G102*$H102*$J102*BJ$10)</f>
        <v>45211.53</v>
      </c>
      <c r="BK102" s="31">
        <v>200</v>
      </c>
      <c r="BL102" s="32">
        <f>(BK102/12*1*$D102*$G102*$H102*$J102*BL$9)+(BK102/12*4*$E102*$G102*$H102*$J102*BL$10)+(BK102/12*1*$E102*$G102*$H102*$J102*BL$11)+(BK102/12*6*$F102*$G102*$H102*$J102*BL$11)</f>
        <v>2118097.7999999998</v>
      </c>
      <c r="BM102" s="31"/>
      <c r="BN102" s="32">
        <f>(BM102/12*1*$D102*$G102*$H102*$J102*BN$9)+(BM102/12*5*$E102*$G102*$H102*$J102*BN$10)+(BM102/12*6*$F102*$G102*$H102*$J102*BN$10)</f>
        <v>0</v>
      </c>
      <c r="BO102" s="31">
        <v>43</v>
      </c>
      <c r="BP102" s="32">
        <f>(BO102/12*1*$D102*$G102*$H102*$J102*BP$9)+(BO102/12*4*$E102*$G102*$H102*$J102*BP$10)+(BO102/12*1*$E102*$G102*$H102*$J102*BP$11)+(BO102/12*6*$F102*$G102*$H102*$J102*BP$11)</f>
        <v>455391.02700000006</v>
      </c>
      <c r="BQ102" s="31">
        <v>71</v>
      </c>
      <c r="BR102" s="32">
        <f>(BQ102/12*1*$D102*$G102*$H102*$J102*BR$9)+(BQ102/12*5*$E102*$G102*$H102*$J102*BR$10)+(BQ102/12*6*$F102*$G102*$H102*$J102*BR$10)</f>
        <v>802504.65749999997</v>
      </c>
      <c r="BS102" s="31">
        <v>521</v>
      </c>
      <c r="BT102" s="32">
        <f>(BS102/12*1*$D102*$G102*$H102*$J102*BT$9)+(BS102/12*4*$E102*$G102*$H102*$J102*BT$10)+(BS102/12*1*$E102*$G102*$H102*$J102*BT$11)+(BS102/12*6*$F102*$G102*$H102*$J102*BT$11)</f>
        <v>5517644.7689999994</v>
      </c>
      <c r="BU102" s="31">
        <v>6</v>
      </c>
      <c r="BV102" s="32">
        <f>(BU102/12*1*$D102*$G102*$H102*$J102*BV$9)+(BU102/12*5*$E102*$G102*$H102*$J102*BV$10)+(BU102/12*6*$F102*$G102*$H102*$J102*BV$10)</f>
        <v>67817.294999999998</v>
      </c>
      <c r="BW102" s="31">
        <v>38</v>
      </c>
      <c r="BX102" s="32">
        <f>(BW102/12*1*$D102*$G102*$H102*$J102*BX$9)+(BW102/12*5*$E102*$G102*$H102*$J102*BX$10)+(BW102/12*6*$F102*$G102*$H102*$J102*BX$10)</f>
        <v>429509.53500000003</v>
      </c>
      <c r="BY102" s="31">
        <v>194</v>
      </c>
      <c r="BZ102" s="32">
        <f>(BY102/12*1*$D102*$G102*$H102*$J102*BZ$9)+(BY102/12*5*$E102*$G102*$H102*$J102*BZ$10)+(BY102/12*6*$F102*$G102*$H102*$J102*BZ$10)</f>
        <v>2192759.2050000001</v>
      </c>
      <c r="CA102" s="31">
        <v>38</v>
      </c>
      <c r="CB102" s="32">
        <f>(CA102/12*1*$D102*$G102*$H102*$K102*CB$9)+(CA102/12*4*$E102*$G102*$H102*$K102*CB$10)+(CA102/12*1*$E102*$G102*$H102*$K102*CB$11)+(CA102/12*6*$F102*$G102*$H102*$K102*CB$11)</f>
        <v>580381.72919999994</v>
      </c>
      <c r="CC102" s="31"/>
      <c r="CD102" s="32">
        <f>(CC102/12*1*$D102*$G102*$H102*$J102*CD$9)+(CC102/12*5*$E102*$G102*$H102*$J102*CD$10)+(CC102/12*6*$F102*$G102*$H102*$J102*CD$10)</f>
        <v>0</v>
      </c>
      <c r="CE102" s="31"/>
      <c r="CF102" s="32">
        <f>(CE102/12*1*$D102*$G102*$H102*$J102*CF$9)+(CE102/12*5*$E102*$G102*$H102*$J102*CF$10)+(CE102/12*6*$F102*$G102*$H102*$J102*CF$10)</f>
        <v>0</v>
      </c>
      <c r="CG102" s="31">
        <v>2</v>
      </c>
      <c r="CH102" s="32">
        <f>(CG102/12*1*$D102*$G102*$H102*$J102*CH$9)+(CG102/12*5*$E102*$G102*$H102*$J102*CH$10)+(CG102/12*6*$F102*$G102*$H102*$J102*CH$10)</f>
        <v>24881.219999999998</v>
      </c>
      <c r="CI102" s="31">
        <v>57</v>
      </c>
      <c r="CJ102" s="32">
        <f>(CI102/12*1*$D102*$G102*$H102*$K102*CJ$9)+(CI102/12*4*$E102*$G102*$H102*$K102*CJ$10)+(CI102/12*1*$E102*$G102*$H102*$K102*CJ$11)+(CI102/12*6*$F102*$G102*$H102*$K102*CJ$11)</f>
        <v>899665.43940000003</v>
      </c>
      <c r="CK102" s="31">
        <v>3</v>
      </c>
      <c r="CL102" s="32">
        <f>(CK102/12*1*$D102*$G102*$H102*$K102*CL$9)+(CK102/12*5*$E102*$G102*$H102*$K102*CL$10)+(CK102/12*6*$F102*$G102*$H102*$K102*CL$10)</f>
        <v>44924.004216000001</v>
      </c>
      <c r="CM102" s="31">
        <v>6</v>
      </c>
      <c r="CN102" s="32">
        <f>(CM102/12*1*$D102*$G102*$H102*$J102*CN$9)+(CM102/12*5*$E102*$G102*$H102*$J102*CN$10)+(CM102/12*6*$F102*$G102*$H102*$J102*CN$10)</f>
        <v>74643.66</v>
      </c>
      <c r="CO102" s="31"/>
      <c r="CP102" s="32">
        <f>(CO102/12*1*$D102*$G102*$H102*$J102*CP$9)+(CO102/12*5*$E102*$G102*$H102*$J102*CP$10)+(CO102/12*6*$F102*$G102*$H102*$J102*CP$10)</f>
        <v>0</v>
      </c>
      <c r="CQ102" s="31"/>
      <c r="CR102" s="32">
        <f>(CQ102/12*1*$D102*$G102*$H102*$J102*CR$9)+(CQ102/12*5*$E102*$G102*$H102*$J102*CR$10)+(CQ102/12*6*$F102*$G102*$H102*$J102*CR$10)</f>
        <v>0</v>
      </c>
      <c r="CS102" s="31">
        <v>74</v>
      </c>
      <c r="CT102" s="32">
        <f>(CS102/12*1*$D102*$G102*$H102*$J102*CT$9)+(CS102/12*5*$E102*$G102*$H102*$J102*CT$10)+(CS102/12*6*$F102*$G102*$H102*$J102*CT$10)</f>
        <v>923437.86443999992</v>
      </c>
      <c r="CU102" s="31">
        <v>15</v>
      </c>
      <c r="CV102" s="32">
        <f>(CU102/12*1*$D102*$G102*$H102*$J102*CV$9)+(CU102/12*5*$E102*$G102*$H102*$J102*CV$10)+(CU102/12*6*$F102*$G102*$H102*$J102*CV$10)</f>
        <v>186609.15</v>
      </c>
      <c r="CW102" s="31">
        <v>26</v>
      </c>
      <c r="CX102" s="32">
        <f>(CW102/12*1*$D102*$G102*$H102*$J102*CX$9)+(CW102/12*5*$E102*$G102*$H102*$J102*CX$10)+(CW102/12*6*$F102*$G102*$H102*$J102*CX$10)</f>
        <v>323455.86</v>
      </c>
      <c r="CY102" s="31">
        <v>63</v>
      </c>
      <c r="CZ102" s="32">
        <f>(CY102/12*1*$D102*$G102*$H102*$J102*CZ$9)+(CY102/12*5*$E102*$G102*$H102*$J102*CZ$10)+(CY102/12*6*$F102*$G102*$H102*$J102*CZ$10)</f>
        <v>783758.42999999993</v>
      </c>
      <c r="DA102" s="31">
        <v>10</v>
      </c>
      <c r="DB102" s="32">
        <f>(DA102/12*1*$D102*$G102*$H102*$J102*DB$9)+(DA102/12*4*$E102*$G102*$H102*$J102*DB$10)+(DA102/12*1*$E102*$G102*$H102*$J102*DB$11)+(DA102/12*6*$F102*$G102*$H102*$J102*DB$11)</f>
        <v>110158.23</v>
      </c>
      <c r="DC102" s="31">
        <v>37</v>
      </c>
      <c r="DD102" s="32">
        <f>(DC102/12*1*$D102*$G102*$H102*$J102*DD$9)+(DC102/12*5*$E102*$G102*$H102*$J102*DD$10)+(DC102/12*6*$F102*$G102*$H102*$J102*DD$10)</f>
        <v>460302.56999999995</v>
      </c>
      <c r="DE102" s="31">
        <v>27</v>
      </c>
      <c r="DF102" s="32">
        <f>(DE102/12*1*$D102*$G102*$H102*$K102*DF$9)+(DE102/12*5*$E102*$G102*$H102*$K102*DF$10)+(DE102/12*6*$F102*$G102*$H102*$K102*DF$10)</f>
        <v>403075.76399999997</v>
      </c>
      <c r="DG102" s="31">
        <v>15</v>
      </c>
      <c r="DH102" s="32">
        <f>(DG102/12*1*$D102*$G102*$H102*$K102*DH$9)+(DG102/12*5*$E102*$G102*$H102*$K102*DH$10)+(DG102/12*6*$F102*$G102*$H102*$K102*DH$10)</f>
        <v>245099.11608000001</v>
      </c>
      <c r="DI102" s="31">
        <v>17</v>
      </c>
      <c r="DJ102" s="32">
        <f>(DI102/12*1*$D102*$G102*$H102*$J102*DJ$9)+(DI102/12*5*$E102*$G102*$H102*$J102*DJ$10)+(DI102/12*6*$F102*$G102*$H102*$J102*DJ$10)</f>
        <v>231012.50445000001</v>
      </c>
      <c r="DK102" s="31">
        <v>138</v>
      </c>
      <c r="DL102" s="32">
        <v>2260110.7599999988</v>
      </c>
      <c r="DM102" s="31">
        <v>43</v>
      </c>
      <c r="DN102" s="32">
        <f>(DM102/12*1*$D102*$G102*$H102*$K102*DN$9)+(DM102/12*5*$E102*$G102*$H102*$K102*DN$10)+(DM102/12*6*$F102*$G102*$H102*$K102*DN$10)</f>
        <v>702617.46609599993</v>
      </c>
      <c r="DO102" s="31">
        <v>7</v>
      </c>
      <c r="DP102" s="32">
        <f>(DO102/12*1*$D102*$G102*$H102*$K102*DP$9)+(DO102/12*5*$E102*$G102*$H102*$K102*DP$10)+(DO102/12*6*$F102*$G102*$H102*$K102*DP$10)</f>
        <v>114379.58750400002</v>
      </c>
      <c r="DQ102" s="31">
        <v>40</v>
      </c>
      <c r="DR102" s="32">
        <f>(DQ102/12*1*$D102*$G102*$H102*$K102*DR$9)+(DQ102/12*5*$E102*$G102*$H102*$K102*DR$10)+(DQ102/12*6*$F102*$G102*$H102*$K102*DR$10)</f>
        <v>651760.19999999995</v>
      </c>
      <c r="DS102" s="31">
        <v>10</v>
      </c>
      <c r="DT102" s="32">
        <f>(DS102/12*1*$D102*$G102*$H102*$K102*DT$9)+(DS102/12*5*$E102*$G102*$H102*$K102*DT$10)+(DS102/12*6*$F102*$G102*$H102*$K102*DT$10)</f>
        <v>163399.41071999999</v>
      </c>
      <c r="DU102" s="31">
        <f>16-4</f>
        <v>12</v>
      </c>
      <c r="DV102" s="32">
        <f>(DU102/12*1*$D102*$G102*$H102*$J102*DV$9)+(DU102/12*5*$E102*$G102*$H102*$J102*DV$10)+(DU102/12*6*$F102*$G102*$H102*$J102*DV$10)</f>
        <v>163067.6502</v>
      </c>
      <c r="DW102" s="31">
        <v>12</v>
      </c>
      <c r="DX102" s="32">
        <f>(DW102/12*1*$D102*$G102*$H102*$J102*DX$9)+(DW102/12*5*$E102*$G102*$H102*$J102*DX$10)+(DW102/12*6*$F102*$G102*$H102*$J102*DX$10)</f>
        <v>163067.6502</v>
      </c>
      <c r="DY102" s="31"/>
      <c r="DZ102" s="32">
        <f>(DY102/12*1*$D102*$G102*$H102*$K102*DZ$9)+(DY102/12*5*$E102*$G102*$H102*$K102*DZ$10)+(DY102/12*6*$F102*$G102*$H102*$K102*DZ$10)</f>
        <v>0</v>
      </c>
      <c r="EA102" s="31">
        <v>12</v>
      </c>
      <c r="EB102" s="32">
        <f>(EA102/12*1*$D102*$G102*$H102*$K102*EB$9)+(EA102/12*5*$E102*$G102*$H102*$K102*EB$10)+(EA102/12*6*$F102*$G102*$H102*$K102*EB$10)</f>
        <v>262592.3664</v>
      </c>
      <c r="EC102" s="31">
        <v>5</v>
      </c>
      <c r="ED102" s="32">
        <f>(EC102/12*1*$D102*$G102*$H102*$K102*ED$9)+(EC102/12*5*$E102*$G102*$H102*$K102*ED$10)+(EC102/12*6*$F102*$G102*$H102*$K102*ED$10)</f>
        <v>110689.48799999998</v>
      </c>
      <c r="EE102" s="31">
        <v>2</v>
      </c>
      <c r="EF102" s="32">
        <f>(EE102/12*1*$D102*$G102*$H102*$L102*EF$9)+(EE102/12*5*$E102*$G102*$H102*$L102*EF$10)+(EE102/12*6*$F102*$G102*$H102*$L102*EF$10)</f>
        <v>58770.847200000004</v>
      </c>
      <c r="EG102" s="31">
        <v>10</v>
      </c>
      <c r="EH102" s="32">
        <f>(EG102/12*1*$D102*$G102*$H102*$M102*EH$9)+(EG102/12*5*$E102*$G102*$H102*$N102*EH$10)+(EG102/12*6*$F102*$G102*$H102*$N102*EH$10)</f>
        <v>333249.30599999998</v>
      </c>
      <c r="EI102" s="36">
        <f>SUM(S102,Y102,U102,O102,Q102,BW102,CS102,DI102,DW102,BY102,DU102,BI102,AY102,AQ102,AS102,AU102,BK102,CQ102,W102,EC102,DG102,CA102,EA102,CI102,DK102,DM102,DQ102,DO102,AE102,AG102,AI102,AK102,AA102,AM102,AO102,CK102,EE102,EG102,AW102,DY102,BO102,BA102,BC102,CU102,CW102,CY102,DA102,DC102,BQ102,BE102,BS102,BG102,BU102,CM102,CG102,CO102,AC102,CC102,DE102,,BM102,DS102,CE102)</f>
        <v>2618</v>
      </c>
      <c r="EJ102" s="36">
        <f>SUM(T102,Z102,V102,P102,R102,BX102,CT102,DJ102,DX102,BZ102,DV102,BJ102,AZ102,AR102,AT102,AV102,BL102,CR102,X102,ED102,DH102,CB102,EB102,CJ102,DL102,DN102,DR102,DP102,AF102,AH102,AJ102,AL102,AB102,AN102,AP102,CL102,EF102,EH102,AX102,DZ102,BP102,BB102,BD102,CV102,CX102,CZ102,DB102,DD102,BR102,BF102,BT102,BH102,BV102,CN102,CH102,CP102,AD102,CD102,DF102,,BN102,DT102,CF102)</f>
        <v>31997833.268805992</v>
      </c>
      <c r="EL102" s="45"/>
    </row>
    <row r="103" spans="1:142" s="59" customFormat="1" x14ac:dyDescent="0.25">
      <c r="A103" s="88">
        <v>24</v>
      </c>
      <c r="B103" s="68"/>
      <c r="C103" s="69" t="s">
        <v>249</v>
      </c>
      <c r="D103" s="76">
        <f t="shared" si="711"/>
        <v>10127</v>
      </c>
      <c r="E103" s="76">
        <v>10127</v>
      </c>
      <c r="F103" s="76">
        <v>9620</v>
      </c>
      <c r="G103" s="92"/>
      <c r="H103" s="90"/>
      <c r="I103" s="91"/>
      <c r="J103" s="85"/>
      <c r="K103" s="85"/>
      <c r="L103" s="85"/>
      <c r="M103" s="85"/>
      <c r="N103" s="81">
        <v>2.57</v>
      </c>
      <c r="O103" s="83">
        <f>SUM(O104)</f>
        <v>90</v>
      </c>
      <c r="P103" s="83">
        <f t="shared" ref="P103:CA103" si="908">SUM(P104)</f>
        <v>1819433.9981999998</v>
      </c>
      <c r="Q103" s="83">
        <f t="shared" si="908"/>
        <v>0</v>
      </c>
      <c r="R103" s="83">
        <f t="shared" si="908"/>
        <v>0</v>
      </c>
      <c r="S103" s="83">
        <f t="shared" si="908"/>
        <v>0</v>
      </c>
      <c r="T103" s="83">
        <f t="shared" si="908"/>
        <v>0</v>
      </c>
      <c r="U103" s="83">
        <f t="shared" si="908"/>
        <v>0</v>
      </c>
      <c r="V103" s="83">
        <f t="shared" si="908"/>
        <v>0</v>
      </c>
      <c r="W103" s="83">
        <f t="shared" si="908"/>
        <v>0</v>
      </c>
      <c r="X103" s="83">
        <f t="shared" si="908"/>
        <v>0</v>
      </c>
      <c r="Y103" s="83">
        <f t="shared" si="908"/>
        <v>0</v>
      </c>
      <c r="Z103" s="83">
        <f t="shared" si="908"/>
        <v>0</v>
      </c>
      <c r="AA103" s="83">
        <f t="shared" si="908"/>
        <v>0</v>
      </c>
      <c r="AB103" s="83">
        <f t="shared" si="908"/>
        <v>0</v>
      </c>
      <c r="AC103" s="83">
        <f t="shared" si="908"/>
        <v>0</v>
      </c>
      <c r="AD103" s="83">
        <f t="shared" si="908"/>
        <v>0</v>
      </c>
      <c r="AE103" s="83">
        <f t="shared" si="908"/>
        <v>4</v>
      </c>
      <c r="AF103" s="83">
        <f t="shared" si="908"/>
        <v>97839.592031999986</v>
      </c>
      <c r="AG103" s="83">
        <f t="shared" si="908"/>
        <v>3</v>
      </c>
      <c r="AH103" s="83">
        <f t="shared" si="908"/>
        <v>73379.694023999997</v>
      </c>
      <c r="AI103" s="83">
        <f t="shared" si="908"/>
        <v>3</v>
      </c>
      <c r="AJ103" s="83">
        <f t="shared" si="908"/>
        <v>73379.694023999997</v>
      </c>
      <c r="AK103" s="83">
        <f t="shared" si="908"/>
        <v>24</v>
      </c>
      <c r="AL103" s="83">
        <f t="shared" si="908"/>
        <v>587037.55219199997</v>
      </c>
      <c r="AM103" s="83">
        <f t="shared" si="908"/>
        <v>0</v>
      </c>
      <c r="AN103" s="83">
        <f t="shared" si="908"/>
        <v>0</v>
      </c>
      <c r="AO103" s="83">
        <v>6</v>
      </c>
      <c r="AP103" s="83">
        <f t="shared" si="908"/>
        <v>146759.38804799999</v>
      </c>
      <c r="AQ103" s="83">
        <f t="shared" si="908"/>
        <v>0</v>
      </c>
      <c r="AR103" s="83">
        <f t="shared" si="908"/>
        <v>0</v>
      </c>
      <c r="AS103" s="83">
        <f t="shared" si="908"/>
        <v>0</v>
      </c>
      <c r="AT103" s="83">
        <f t="shared" si="908"/>
        <v>0</v>
      </c>
      <c r="AU103" s="83">
        <f t="shared" si="908"/>
        <v>0</v>
      </c>
      <c r="AV103" s="83">
        <f t="shared" si="908"/>
        <v>0</v>
      </c>
      <c r="AW103" s="83">
        <f t="shared" si="908"/>
        <v>0</v>
      </c>
      <c r="AX103" s="83">
        <f t="shared" si="908"/>
        <v>0</v>
      </c>
      <c r="AY103" s="83">
        <f t="shared" si="908"/>
        <v>35</v>
      </c>
      <c r="AZ103" s="83">
        <f t="shared" si="908"/>
        <v>836752.94429999986</v>
      </c>
      <c r="BA103" s="83">
        <f t="shared" si="908"/>
        <v>0</v>
      </c>
      <c r="BB103" s="83">
        <f t="shared" si="908"/>
        <v>0</v>
      </c>
      <c r="BC103" s="83">
        <f t="shared" si="908"/>
        <v>0</v>
      </c>
      <c r="BD103" s="83">
        <f t="shared" si="908"/>
        <v>0</v>
      </c>
      <c r="BE103" s="83">
        <f t="shared" si="908"/>
        <v>0</v>
      </c>
      <c r="BF103" s="83">
        <f t="shared" si="908"/>
        <v>0</v>
      </c>
      <c r="BG103" s="83">
        <f t="shared" si="908"/>
        <v>0</v>
      </c>
      <c r="BH103" s="83">
        <f t="shared" si="908"/>
        <v>0</v>
      </c>
      <c r="BI103" s="83">
        <f t="shared" si="908"/>
        <v>5</v>
      </c>
      <c r="BJ103" s="83">
        <f t="shared" si="908"/>
        <v>91678.935833333322</v>
      </c>
      <c r="BK103" s="83">
        <f t="shared" si="908"/>
        <v>0</v>
      </c>
      <c r="BL103" s="83">
        <f t="shared" si="908"/>
        <v>0</v>
      </c>
      <c r="BM103" s="83">
        <f t="shared" si="908"/>
        <v>0</v>
      </c>
      <c r="BN103" s="83">
        <f t="shared" si="908"/>
        <v>0</v>
      </c>
      <c r="BO103" s="83">
        <f t="shared" si="908"/>
        <v>15</v>
      </c>
      <c r="BP103" s="83">
        <f t="shared" si="908"/>
        <v>257701.89899999998</v>
      </c>
      <c r="BQ103" s="83">
        <f t="shared" si="908"/>
        <v>11</v>
      </c>
      <c r="BR103" s="83">
        <f t="shared" si="908"/>
        <v>201693.65883333332</v>
      </c>
      <c r="BS103" s="83">
        <f t="shared" si="908"/>
        <v>0</v>
      </c>
      <c r="BT103" s="83">
        <f t="shared" si="908"/>
        <v>0</v>
      </c>
      <c r="BU103" s="83">
        <v>6</v>
      </c>
      <c r="BV103" s="83">
        <f t="shared" si="908"/>
        <v>110014.723</v>
      </c>
      <c r="BW103" s="83">
        <f t="shared" si="908"/>
        <v>6</v>
      </c>
      <c r="BX103" s="83">
        <f t="shared" si="908"/>
        <v>110014.723</v>
      </c>
      <c r="BY103" s="83">
        <f t="shared" si="908"/>
        <v>2</v>
      </c>
      <c r="BZ103" s="83">
        <f t="shared" si="908"/>
        <v>36671.574333333338</v>
      </c>
      <c r="CA103" s="83">
        <f t="shared" si="908"/>
        <v>23</v>
      </c>
      <c r="CB103" s="83">
        <f t="shared" ref="CB103:EJ103" si="909">SUM(CB104)</f>
        <v>569860.18908000004</v>
      </c>
      <c r="CC103" s="83">
        <f t="shared" si="909"/>
        <v>0</v>
      </c>
      <c r="CD103" s="83">
        <f t="shared" si="909"/>
        <v>0</v>
      </c>
      <c r="CE103" s="83">
        <f t="shared" si="909"/>
        <v>0</v>
      </c>
      <c r="CF103" s="83">
        <f t="shared" si="909"/>
        <v>0</v>
      </c>
      <c r="CG103" s="83">
        <f t="shared" si="909"/>
        <v>3</v>
      </c>
      <c r="CH103" s="83">
        <f t="shared" si="909"/>
        <v>60544.301999999996</v>
      </c>
      <c r="CI103" s="83">
        <f t="shared" si="909"/>
        <v>6</v>
      </c>
      <c r="CJ103" s="83">
        <f t="shared" si="909"/>
        <v>153627.08087999999</v>
      </c>
      <c r="CK103" s="83">
        <f t="shared" si="909"/>
        <v>1</v>
      </c>
      <c r="CL103" s="83">
        <f t="shared" si="909"/>
        <v>24292.239316799998</v>
      </c>
      <c r="CM103" s="83">
        <f t="shared" si="909"/>
        <v>0</v>
      </c>
      <c r="CN103" s="83">
        <f t="shared" si="909"/>
        <v>0</v>
      </c>
      <c r="CO103" s="83">
        <f t="shared" si="909"/>
        <v>1</v>
      </c>
      <c r="CP103" s="83">
        <f t="shared" si="909"/>
        <v>20181.434000000001</v>
      </c>
      <c r="CQ103" s="83">
        <f t="shared" si="909"/>
        <v>0</v>
      </c>
      <c r="CR103" s="83">
        <f t="shared" si="909"/>
        <v>0</v>
      </c>
      <c r="CS103" s="83">
        <f t="shared" si="909"/>
        <v>0</v>
      </c>
      <c r="CT103" s="83">
        <f t="shared" si="909"/>
        <v>0</v>
      </c>
      <c r="CU103" s="83">
        <f t="shared" si="909"/>
        <v>2</v>
      </c>
      <c r="CV103" s="83">
        <f t="shared" si="909"/>
        <v>40362.868000000002</v>
      </c>
      <c r="CW103" s="83">
        <f t="shared" si="909"/>
        <v>2</v>
      </c>
      <c r="CX103" s="83">
        <f t="shared" si="909"/>
        <v>40362.868000000002</v>
      </c>
      <c r="CY103" s="83">
        <f t="shared" si="909"/>
        <v>8</v>
      </c>
      <c r="CZ103" s="83">
        <f t="shared" si="909"/>
        <v>161451.47200000001</v>
      </c>
      <c r="DA103" s="83">
        <f t="shared" si="909"/>
        <v>10</v>
      </c>
      <c r="DB103" s="83">
        <f t="shared" si="909"/>
        <v>178701.12866666666</v>
      </c>
      <c r="DC103" s="83">
        <f t="shared" si="909"/>
        <v>5</v>
      </c>
      <c r="DD103" s="83">
        <f t="shared" si="909"/>
        <v>100907.17</v>
      </c>
      <c r="DE103" s="83">
        <f t="shared" si="909"/>
        <v>3</v>
      </c>
      <c r="DF103" s="83">
        <f t="shared" si="909"/>
        <v>72653.162399999987</v>
      </c>
      <c r="DG103" s="83">
        <f t="shared" si="909"/>
        <v>42</v>
      </c>
      <c r="DH103" s="83">
        <f t="shared" si="909"/>
        <v>1113294.6517056001</v>
      </c>
      <c r="DI103" s="83">
        <v>0</v>
      </c>
      <c r="DJ103" s="83">
        <f t="shared" si="909"/>
        <v>0</v>
      </c>
      <c r="DK103" s="83">
        <f t="shared" si="909"/>
        <v>3</v>
      </c>
      <c r="DL103" s="83">
        <f t="shared" si="909"/>
        <v>80383.820000000007</v>
      </c>
      <c r="DM103" s="83">
        <f t="shared" si="909"/>
        <v>1</v>
      </c>
      <c r="DN103" s="83">
        <f t="shared" si="909"/>
        <v>26507.015516799998</v>
      </c>
      <c r="DO103" s="83">
        <f t="shared" si="909"/>
        <v>4</v>
      </c>
      <c r="DP103" s="83">
        <f t="shared" si="909"/>
        <v>106028.06206719999</v>
      </c>
      <c r="DQ103" s="83">
        <f t="shared" si="909"/>
        <v>26</v>
      </c>
      <c r="DR103" s="83">
        <f t="shared" si="909"/>
        <v>687244.92200000002</v>
      </c>
      <c r="DS103" s="83">
        <f t="shared" si="909"/>
        <v>4</v>
      </c>
      <c r="DT103" s="83">
        <f t="shared" si="909"/>
        <v>106028.06206719999</v>
      </c>
      <c r="DU103" s="83">
        <f t="shared" si="909"/>
        <v>34</v>
      </c>
      <c r="DV103" s="83">
        <f t="shared" si="909"/>
        <v>749507.23665999994</v>
      </c>
      <c r="DW103" s="83">
        <f t="shared" si="909"/>
        <v>12</v>
      </c>
      <c r="DX103" s="83">
        <f t="shared" si="909"/>
        <v>264531.96587999997</v>
      </c>
      <c r="DY103" s="83">
        <f t="shared" si="909"/>
        <v>0</v>
      </c>
      <c r="DZ103" s="83">
        <f t="shared" si="909"/>
        <v>0</v>
      </c>
      <c r="EA103" s="83">
        <v>11</v>
      </c>
      <c r="EB103" s="83">
        <f t="shared" si="909"/>
        <v>390484.57447999995</v>
      </c>
      <c r="EC103" s="83">
        <v>1</v>
      </c>
      <c r="ED103" s="83">
        <f t="shared" si="909"/>
        <v>35912.589439999996</v>
      </c>
      <c r="EE103" s="83">
        <f t="shared" si="909"/>
        <v>2</v>
      </c>
      <c r="EF103" s="83">
        <f t="shared" si="909"/>
        <v>95339.374346666649</v>
      </c>
      <c r="EG103" s="83">
        <f t="shared" si="909"/>
        <v>5</v>
      </c>
      <c r="EH103" s="83">
        <f t="shared" si="909"/>
        <v>270302.21486666671</v>
      </c>
      <c r="EI103" s="83">
        <f t="shared" si="909"/>
        <v>419</v>
      </c>
      <c r="EJ103" s="83">
        <f t="shared" si="909"/>
        <v>9790866.7801936008</v>
      </c>
      <c r="EL103" s="45"/>
    </row>
    <row r="104" spans="1:142" ht="45" x14ac:dyDescent="0.25">
      <c r="B104" s="19">
        <v>70</v>
      </c>
      <c r="C104" s="25" t="s">
        <v>250</v>
      </c>
      <c r="D104" s="26">
        <f t="shared" si="711"/>
        <v>10127</v>
      </c>
      <c r="E104" s="26">
        <v>10127</v>
      </c>
      <c r="F104" s="26">
        <v>9620</v>
      </c>
      <c r="G104" s="27">
        <v>1.46</v>
      </c>
      <c r="H104" s="28">
        <v>1</v>
      </c>
      <c r="I104" s="29"/>
      <c r="J104" s="26">
        <v>1.4</v>
      </c>
      <c r="K104" s="26">
        <v>1.68</v>
      </c>
      <c r="L104" s="26">
        <v>2.23</v>
      </c>
      <c r="M104" s="26">
        <v>2.39</v>
      </c>
      <c r="N104" s="30">
        <v>2.57</v>
      </c>
      <c r="O104" s="31">
        <v>90</v>
      </c>
      <c r="P104" s="32">
        <f>(O104/12*1*$D104*$G104*$H104*$J104*P$9)+(O104/12*5*$E104*$G104*$H104*$J104*P$10)+(O104/12*6*$F104*$G104*$H104*$J104*P$10)</f>
        <v>1819433.9981999998</v>
      </c>
      <c r="Q104" s="31"/>
      <c r="R104" s="32">
        <f>(Q104/12*1*$D104*$G104*$H104*$J104*R$9)+(Q104/12*5*$E104*$G104*$H104*$J104*R$10)+(Q104/12*6*$F104*$G104*$H104*$J104*R$10)</f>
        <v>0</v>
      </c>
      <c r="S104" s="33"/>
      <c r="T104" s="32">
        <f>(S104/12*1*$D104*$G104*$H104*$J104*T$9)+(S104/12*5*$E104*$G104*$H104*$J104*T$10)+(S104/12*6*$F104*$G104*$H104*$J104*T$10)</f>
        <v>0</v>
      </c>
      <c r="U104" s="31"/>
      <c r="V104" s="32">
        <f>(U104/12*1*$D104*$G104*$H104*$J104*V$9)+(U104/12*5*$E104*$G104*$H104*$J104*V$10)+(U104/12*6*$F104*$G104*$H104*$J104*V$10)</f>
        <v>0</v>
      </c>
      <c r="W104" s="31"/>
      <c r="X104" s="32">
        <f>(W104/12*1*$D104*$G104*$H104*$J104*X$9)+(W104/12*5*$E104*$G104*$H104*$J104*X$10)+(W104/12*6*$F104*$G104*$H104*$J104*X$10)</f>
        <v>0</v>
      </c>
      <c r="Y104" s="31"/>
      <c r="Z104" s="32">
        <f>(Y104/12*1*$D104*$G104*$H104*$J104*Z$9)+(Y104/12*5*$E104*$G104*$H104*$J104*Z$10)+(Y104/12*6*$F104*$G104*$H104*$J104*Z$10)</f>
        <v>0</v>
      </c>
      <c r="AA104" s="31"/>
      <c r="AB104" s="32">
        <f>(AA104/12*1*$D104*$G104*$H104*$K104*AB$9)+(AA104/12*5*$E104*$G104*$H104*$K104*AB$10)+(AA104/12*6*$F104*$G104*$H104*$K104*AB$10)</f>
        <v>0</v>
      </c>
      <c r="AC104" s="31"/>
      <c r="AD104" s="32">
        <f>(AC104/12*1*$D104*$G104*$H104*$J104*AD$9)+(AC104/12*5*$E104*$G104*$H104*$J104*AD$10)+(AC104/12*6*$F104*$G104*$H104*$J104*AD$10)</f>
        <v>0</v>
      </c>
      <c r="AE104" s="31">
        <v>4</v>
      </c>
      <c r="AF104" s="32">
        <f>(AE104/12*1*$D104*$G104*$H104*$K104*AF$9)+(AE104/12*5*$E104*$G104*$H104*$K104*AF$10)+(AE104/12*6*$F104*$G104*$H104*$K104*AF$10)</f>
        <v>97839.592031999986</v>
      </c>
      <c r="AG104" s="31">
        <v>3</v>
      </c>
      <c r="AH104" s="32">
        <f>(AG104/12*1*$D104*$G104*$H104*$K104*AH$9)+(AG104/12*5*$E104*$G104*$H104*$K104*AH$10)+(AG104/12*6*$F104*$G104*$H104*$K104*AH$10)</f>
        <v>73379.694023999997</v>
      </c>
      <c r="AI104" s="31">
        <v>3</v>
      </c>
      <c r="AJ104" s="32">
        <f>(AI104/12*1*$D104*$G104*$H104*$K104*AJ$9)+(AI104/12*5*$E104*$G104*$H104*$K104*AJ$10)+(AI104/12*6*$F104*$G104*$H104*$K104*AJ$10)</f>
        <v>73379.694023999997</v>
      </c>
      <c r="AK104" s="31">
        <v>24</v>
      </c>
      <c r="AL104" s="32">
        <f>(AK104/12*1*$D104*$G104*$H104*$K104*AL$9)+(AK104/12*5*$E104*$G104*$H104*$K104*AL$10)+(AK104/12*6*$F104*$G104*$H104*$K104*AL$10)</f>
        <v>587037.55219199997</v>
      </c>
      <c r="AM104" s="34"/>
      <c r="AN104" s="32">
        <f>(AM104/12*1*$D104*$G104*$H104*$K104*AN$9)+(AM104/12*5*$E104*$G104*$H104*$K104*AN$10)+(AM104/12*6*$F104*$G104*$H104*$K104*AN$10)</f>
        <v>0</v>
      </c>
      <c r="AO104" s="31">
        <v>6</v>
      </c>
      <c r="AP104" s="32">
        <f>(AO104/12*1*$D104*$G104*$H104*$K104*AP$9)+(AO104/12*5*$E104*$G104*$H104*$K104*AP$10)+(AO104/12*6*$F104*$G104*$H104*$K104*AP$10)</f>
        <v>146759.38804799999</v>
      </c>
      <c r="AQ104" s="31"/>
      <c r="AR104" s="32">
        <f>(AQ104/12*1*$D104*$G104*$H104*$J104*AR$9)+(AQ104/12*5*$E104*$G104*$H104*$J104*AR$10)+(AQ104/12*6*$F104*$G104*$H104*$J104*AR$10)</f>
        <v>0</v>
      </c>
      <c r="AS104" s="31"/>
      <c r="AT104" s="32">
        <f>(AS104/12*1*$D104*$G104*$H104*$J104*AT$9)+(AS104/12*11*$E104*$G104*$H104*$J104*AT$10)</f>
        <v>0</v>
      </c>
      <c r="AU104" s="31"/>
      <c r="AV104" s="32">
        <f>(AU104/12*1*$D104*$G104*$H104*$J104*AV$9)+(AU104/12*5*$E104*$G104*$H104*$J104*AV$10)+(AU104/12*6*$F104*$G104*$H104*$J104*AV$10)</f>
        <v>0</v>
      </c>
      <c r="AW104" s="31"/>
      <c r="AX104" s="32">
        <f>(AW104/12*1*$D104*$G104*$H104*$K104*AX$9)+(AW104/12*5*$E104*$G104*$H104*$K104*AX$10)+(AW104/12*6*$F104*$G104*$H104*$K104*AX$10)</f>
        <v>0</v>
      </c>
      <c r="AY104" s="31">
        <v>35</v>
      </c>
      <c r="AZ104" s="32">
        <f>(AY104/12*1*$D104*$G104*$H104*$J104*AZ$9)+(AY104/12*5*$E104*$G104*$H104*$J104*AZ$10)+(AY104/12*6*$F104*$G104*$H104*$J104*AZ$10)</f>
        <v>836752.94429999986</v>
      </c>
      <c r="BA104" s="31"/>
      <c r="BB104" s="32">
        <f>(BA104/12*1*$D104*$G104*$H104*$J104*BB$9)+(BA104/12*5*$E104*$G104*$H104*$J104*BB$10)+(BA104/12*6*$F104*$G104*$H104*$J104*BB$10)</f>
        <v>0</v>
      </c>
      <c r="BC104" s="31"/>
      <c r="BD104" s="32">
        <f>(BC104/12*1*$D104*$G104*$H104*$J104*BD$9)+(BC104/12*5*$E104*$G104*$H104*$J104*BD$10)+(BC104/12*6*$F104*$G104*$H104*$J104*BD$10)</f>
        <v>0</v>
      </c>
      <c r="BE104" s="31"/>
      <c r="BF104" s="32">
        <f>(BE104/12*1*$D104*$G104*$H104*$J104*BF$9)+(BE104/12*5*$E104*$G104*$H104*$J104*BF$10)+(BE104/12*6*$F104*$G104*$H104*$J104*BF$10)</f>
        <v>0</v>
      </c>
      <c r="BG104" s="31"/>
      <c r="BH104" s="32">
        <f>(BG104/12*1*$D104*$G104*$H104*$J104*BH$9)+(BG104/12*5*$E104*$G104*$H104*$J104*BH$10)+(BG104/12*6*$F104*$G104*$H104*$J104*BH$10)</f>
        <v>0</v>
      </c>
      <c r="BI104" s="31">
        <v>5</v>
      </c>
      <c r="BJ104" s="32">
        <f>(BI104/12*1*$D104*$G104*$H104*$J104*BJ$9)+(BI104/12*5*$E104*$G104*$H104*$J104*BJ$10)+(BI104/12*6*$F104*$G104*$H104*$J104*BJ$10)</f>
        <v>91678.935833333322</v>
      </c>
      <c r="BK104" s="31"/>
      <c r="BL104" s="32">
        <f>(BK104/12*1*$D104*$G104*$H104*$J104*BL$9)+(BK104/12*4*$E104*$G104*$H104*$J104*BL$10)+(BK104/12*1*$E104*$G104*$H104*$J104*BL$11)+(BK104/12*6*$F104*$G104*$H104*$J104*BL$11)</f>
        <v>0</v>
      </c>
      <c r="BM104" s="31"/>
      <c r="BN104" s="32">
        <f>(BM104/12*1*$D104*$G104*$H104*$J104*BN$9)+(BM104/12*5*$E104*$G104*$H104*$J104*BN$10)+(BM104/12*6*$F104*$G104*$H104*$J104*BN$10)</f>
        <v>0</v>
      </c>
      <c r="BO104" s="31">
        <v>15</v>
      </c>
      <c r="BP104" s="32">
        <f>(BO104/12*1*$D104*$G104*$H104*$J104*BP$9)+(BO104/12*4*$E104*$G104*$H104*$J104*BP$10)+(BO104/12*1*$E104*$G104*$H104*$J104*BP$11)+(BO104/12*6*$F104*$G104*$H104*$J104*BP$11)</f>
        <v>257701.89899999998</v>
      </c>
      <c r="BQ104" s="31">
        <v>11</v>
      </c>
      <c r="BR104" s="32">
        <f>(BQ104/12*1*$D104*$G104*$H104*$J104*BR$9)+(BQ104/12*5*$E104*$G104*$H104*$J104*BR$10)+(BQ104/12*6*$F104*$G104*$H104*$J104*BR$10)</f>
        <v>201693.65883333332</v>
      </c>
      <c r="BS104" s="31"/>
      <c r="BT104" s="32">
        <f>(BS104/12*1*$D104*$G104*$H104*$J104*BT$9)+(BS104/12*4*$E104*$G104*$H104*$J104*BT$10)+(BS104/12*1*$E104*$G104*$H104*$J104*BT$11)+(BS104/12*6*$F104*$G104*$H104*$J104*BT$11)</f>
        <v>0</v>
      </c>
      <c r="BU104" s="31">
        <v>6</v>
      </c>
      <c r="BV104" s="32">
        <f>(BU104/12*1*$D104*$G104*$H104*$J104*BV$9)+(BU104/12*5*$E104*$G104*$H104*$J104*BV$10)+(BU104/12*6*$F104*$G104*$H104*$J104*BV$10)</f>
        <v>110014.723</v>
      </c>
      <c r="BW104" s="31">
        <v>6</v>
      </c>
      <c r="BX104" s="32">
        <f>(BW104/12*1*$D104*$G104*$H104*$J104*BX$9)+(BW104/12*5*$E104*$G104*$H104*$J104*BX$10)+(BW104/12*6*$F104*$G104*$H104*$J104*BX$10)</f>
        <v>110014.723</v>
      </c>
      <c r="BY104" s="31">
        <v>2</v>
      </c>
      <c r="BZ104" s="32">
        <f>(BY104/12*1*$D104*$G104*$H104*$J104*BZ$9)+(BY104/12*5*$E104*$G104*$H104*$J104*BZ$10)+(BY104/12*6*$F104*$G104*$H104*$J104*BZ$10)</f>
        <v>36671.574333333338</v>
      </c>
      <c r="CA104" s="31">
        <v>23</v>
      </c>
      <c r="CB104" s="32">
        <f>(CA104/12*1*$D104*$G104*$H104*$K104*CB$9)+(CA104/12*4*$E104*$G104*$H104*$K104*CB$10)+(CA104/12*1*$E104*$G104*$H104*$K104*CB$11)+(CA104/12*6*$F104*$G104*$H104*$K104*CB$11)</f>
        <v>569860.18908000004</v>
      </c>
      <c r="CC104" s="31"/>
      <c r="CD104" s="32">
        <f>(CC104/12*1*$D104*$G104*$H104*$J104*CD$9)+(CC104/12*5*$E104*$G104*$H104*$J104*CD$10)+(CC104/12*6*$F104*$G104*$H104*$J104*CD$10)</f>
        <v>0</v>
      </c>
      <c r="CE104" s="31"/>
      <c r="CF104" s="32">
        <f>(CE104/12*1*$D104*$G104*$H104*$J104*CF$9)+(CE104/12*5*$E104*$G104*$H104*$J104*CF$10)+(CE104/12*6*$F104*$G104*$H104*$J104*CF$10)</f>
        <v>0</v>
      </c>
      <c r="CG104" s="31">
        <v>3</v>
      </c>
      <c r="CH104" s="32">
        <f>(CG104/12*1*$D104*$G104*$H104*$J104*CH$9)+(CG104/12*5*$E104*$G104*$H104*$J104*CH$10)+(CG104/12*6*$F104*$G104*$H104*$J104*CH$10)</f>
        <v>60544.301999999996</v>
      </c>
      <c r="CI104" s="31">
        <v>6</v>
      </c>
      <c r="CJ104" s="32">
        <f>(CI104/12*1*$D104*$G104*$H104*$K104*CJ$9)+(CI104/12*4*$E104*$G104*$H104*$K104*CJ$10)+(CI104/12*1*$E104*$G104*$H104*$K104*CJ$11)+(CI104/12*6*$F104*$G104*$H104*$K104*CJ$11)</f>
        <v>153627.08087999999</v>
      </c>
      <c r="CK104" s="31">
        <v>1</v>
      </c>
      <c r="CL104" s="32">
        <f>(CK104/12*1*$D104*$G104*$H104*$K104*CL$9)+(CK104/12*5*$E104*$G104*$H104*$K104*CL$10)+(CK104/12*6*$F104*$G104*$H104*$K104*CL$10)</f>
        <v>24292.239316799998</v>
      </c>
      <c r="CM104" s="31"/>
      <c r="CN104" s="32">
        <f>(CM104/12*1*$D104*$G104*$H104*$J104*CN$9)+(CM104/12*5*$E104*$G104*$H104*$J104*CN$10)+(CM104/12*6*$F104*$G104*$H104*$J104*CN$10)</f>
        <v>0</v>
      </c>
      <c r="CO104" s="31">
        <v>1</v>
      </c>
      <c r="CP104" s="32">
        <f>(CO104/12*1*$D104*$G104*$H104*$J104*CP$9)+(CO104/12*5*$E104*$G104*$H104*$J104*CP$10)+(CO104/12*6*$F104*$G104*$H104*$J104*CP$10)</f>
        <v>20181.434000000001</v>
      </c>
      <c r="CQ104" s="31"/>
      <c r="CR104" s="32">
        <f>(CQ104/12*1*$D104*$G104*$H104*$J104*CR$9)+(CQ104/12*5*$E104*$G104*$H104*$J104*CR$10)+(CQ104/12*6*$F104*$G104*$H104*$J104*CR$10)</f>
        <v>0</v>
      </c>
      <c r="CS104" s="31"/>
      <c r="CT104" s="32">
        <f>(CS104/12*1*$D104*$G104*$H104*$J104*CT$9)+(CS104/12*5*$E104*$G104*$H104*$J104*CT$10)+(CS104/12*6*$F104*$G104*$H104*$J104*CT$10)</f>
        <v>0</v>
      </c>
      <c r="CU104" s="31">
        <v>2</v>
      </c>
      <c r="CV104" s="32">
        <f>(CU104/12*1*$D104*$G104*$H104*$J104*CV$9)+(CU104/12*5*$E104*$G104*$H104*$J104*CV$10)+(CU104/12*6*$F104*$G104*$H104*$J104*CV$10)</f>
        <v>40362.868000000002</v>
      </c>
      <c r="CW104" s="31">
        <v>2</v>
      </c>
      <c r="CX104" s="32">
        <f>(CW104/12*1*$D104*$G104*$H104*$J104*CX$9)+(CW104/12*5*$E104*$G104*$H104*$J104*CX$10)+(CW104/12*6*$F104*$G104*$H104*$J104*CX$10)</f>
        <v>40362.868000000002</v>
      </c>
      <c r="CY104" s="31">
        <v>8</v>
      </c>
      <c r="CZ104" s="32">
        <f>(CY104/12*1*$D104*$G104*$H104*$J104*CZ$9)+(CY104/12*5*$E104*$G104*$H104*$J104*CZ$10)+(CY104/12*6*$F104*$G104*$H104*$J104*CZ$10)</f>
        <v>161451.47200000001</v>
      </c>
      <c r="DA104" s="31">
        <v>10</v>
      </c>
      <c r="DB104" s="32">
        <f>(DA104/12*1*$D104*$G104*$H104*$J104*DB$9)+(DA104/12*4*$E104*$G104*$H104*$J104*DB$10)+(DA104/12*1*$E104*$G104*$H104*$J104*DB$11)+(DA104/12*6*$F104*$G104*$H104*$J104*DB$11)</f>
        <v>178701.12866666666</v>
      </c>
      <c r="DC104" s="31">
        <v>5</v>
      </c>
      <c r="DD104" s="32">
        <f>(DC104/12*1*$D104*$G104*$H104*$J104*DD$9)+(DC104/12*5*$E104*$G104*$H104*$J104*DD$10)+(DC104/12*6*$F104*$G104*$H104*$J104*DD$10)</f>
        <v>100907.17</v>
      </c>
      <c r="DE104" s="31">
        <v>3</v>
      </c>
      <c r="DF104" s="32">
        <f>(DE104/12*1*$D104*$G104*$H104*$K104*DF$9)+(DE104/12*5*$E104*$G104*$H104*$K104*DF$10)+(DE104/12*6*$F104*$G104*$H104*$K104*DF$10)</f>
        <v>72653.162399999987</v>
      </c>
      <c r="DG104" s="31">
        <f>40+2</f>
        <v>42</v>
      </c>
      <c r="DH104" s="32">
        <f>(DG104/12*1*$D104*$G104*$H104*$K104*DH$9)+(DG104/12*5*$E104*$G104*$H104*$K104*DH$10)+(DG104/12*6*$F104*$G104*$H104*$K104*DH$10)</f>
        <v>1113294.6517056001</v>
      </c>
      <c r="DI104" s="31"/>
      <c r="DJ104" s="32">
        <f>(DI104/12*1*$D104*$G104*$H104*$J104*DJ$9)+(DI104/12*5*$E104*$G104*$H104*$J104*DJ$10)+(DI104/12*6*$F104*$G104*$H104*$J104*DJ$10)</f>
        <v>0</v>
      </c>
      <c r="DK104" s="31">
        <v>3</v>
      </c>
      <c r="DL104" s="32">
        <v>80383.820000000007</v>
      </c>
      <c r="DM104" s="31">
        <v>1</v>
      </c>
      <c r="DN104" s="32">
        <f>(DM104/12*1*$D104*$G104*$H104*$K104*DN$9)+(DM104/12*5*$E104*$G104*$H104*$K104*DN$10)+(DM104/12*6*$F104*$G104*$H104*$K104*DN$10)</f>
        <v>26507.015516799998</v>
      </c>
      <c r="DO104" s="31">
        <v>4</v>
      </c>
      <c r="DP104" s="32">
        <f>(DO104/12*1*$D104*$G104*$H104*$K104*DP$9)+(DO104/12*5*$E104*$G104*$H104*$K104*DP$10)+(DO104/12*6*$F104*$G104*$H104*$K104*DP$10)</f>
        <v>106028.06206719999</v>
      </c>
      <c r="DQ104" s="31">
        <v>26</v>
      </c>
      <c r="DR104" s="32">
        <f>(DQ104/12*1*$D104*$G104*$H104*$K104*DR$9)+(DQ104/12*5*$E104*$G104*$H104*$K104*DR$10)+(DQ104/12*6*$F104*$G104*$H104*$K104*DR$10)</f>
        <v>687244.92200000002</v>
      </c>
      <c r="DS104" s="31">
        <v>4</v>
      </c>
      <c r="DT104" s="32">
        <f>(DS104/12*1*$D104*$G104*$H104*$K104*DT$9)+(DS104/12*5*$E104*$G104*$H104*$K104*DT$10)+(DS104/12*6*$F104*$G104*$H104*$K104*DT$10)</f>
        <v>106028.06206719999</v>
      </c>
      <c r="DU104" s="31">
        <f>14+20</f>
        <v>34</v>
      </c>
      <c r="DV104" s="32">
        <f>(DU104/12*1*$D104*$G104*$H104*$J104*DV$9)+(DU104/12*5*$E104*$G104*$H104*$J104*DV$10)+(DU104/12*6*$F104*$G104*$H104*$J104*DV$10)</f>
        <v>749507.23665999994</v>
      </c>
      <c r="DW104" s="31">
        <v>12</v>
      </c>
      <c r="DX104" s="32">
        <f>(DW104/12*1*$D104*$G104*$H104*$J104*DX$9)+(DW104/12*5*$E104*$G104*$H104*$J104*DX$10)+(DW104/12*6*$F104*$G104*$H104*$J104*DX$10)</f>
        <v>264531.96587999997</v>
      </c>
      <c r="DY104" s="31"/>
      <c r="DZ104" s="32">
        <f>(DY104/12*1*$D104*$G104*$H104*$K104*DZ$9)+(DY104/12*5*$E104*$G104*$H104*$K104*DZ$10)+(DY104/12*6*$F104*$G104*$H104*$K104*DZ$10)</f>
        <v>0</v>
      </c>
      <c r="EA104" s="31">
        <v>11</v>
      </c>
      <c r="EB104" s="32">
        <f>(EA104/12*1*$D104*$G104*$H104*$K104*EB$9)+(EA104/12*5*$E104*$G104*$H104*$K104*EB$10)+(EA104/12*6*$F104*$G104*$H104*$K104*EB$10)</f>
        <v>390484.57447999995</v>
      </c>
      <c r="EC104" s="31">
        <v>1</v>
      </c>
      <c r="ED104" s="32">
        <f>(EC104/12*1*$D104*$G104*$H104*$K104*ED$9)+(EC104/12*5*$E104*$G104*$H104*$K104*ED$10)+(EC104/12*6*$F104*$G104*$H104*$K104*ED$10)</f>
        <v>35912.589439999996</v>
      </c>
      <c r="EE104" s="31">
        <v>2</v>
      </c>
      <c r="EF104" s="32">
        <f>(EE104/12*1*$D104*$G104*$H104*$L104*EF$9)+(EE104/12*5*$E104*$G104*$H104*$L104*EF$10)+(EE104/12*6*$F104*$G104*$H104*$L104*EF$10)</f>
        <v>95339.374346666649</v>
      </c>
      <c r="EG104" s="31">
        <v>5</v>
      </c>
      <c r="EH104" s="32">
        <f>(EG104/12*1*$D104*$G104*$H104*$M104*EH$9)+(EG104/12*5*$E104*$G104*$H104*$N104*EH$10)+(EG104/12*6*$F104*$G104*$H104*$N104*EH$10)</f>
        <v>270302.21486666671</v>
      </c>
      <c r="EI104" s="36">
        <f>SUM(S104,Y104,U104,O104,Q104,BW104,CS104,DI104,DW104,BY104,DU104,BI104,AY104,AQ104,AS104,AU104,BK104,CQ104,W104,EC104,DG104,CA104,EA104,CI104,DK104,DM104,DQ104,DO104,AE104,AG104,AI104,AK104,AA104,AM104,AO104,CK104,EE104,EG104,AW104,DY104,BO104,BA104,BC104,CU104,CW104,CY104,DA104,DC104,BQ104,BE104,BS104,BG104,BU104,CM104,CG104,CO104,AC104,CC104,DE104,,BM104,DS104,CE104)</f>
        <v>419</v>
      </c>
      <c r="EJ104" s="36">
        <f>SUM(T104,Z104,V104,P104,R104,BX104,CT104,DJ104,DX104,BZ104,DV104,BJ104,AZ104,AR104,AT104,AV104,BL104,CR104,X104,ED104,DH104,CB104,EB104,CJ104,DL104,DN104,DR104,DP104,AF104,AH104,AJ104,AL104,AB104,AN104,AP104,CL104,EF104,EH104,AX104,DZ104,BP104,BB104,BD104,CV104,CX104,CZ104,DB104,DD104,BR104,BF104,BT104,BH104,BV104,CN104,CH104,CP104,AD104,CD104,DF104,,BN104,DT104,CF104)</f>
        <v>9790866.7801936008</v>
      </c>
      <c r="EL104" s="45"/>
    </row>
    <row r="105" spans="1:142" s="59" customFormat="1" x14ac:dyDescent="0.25">
      <c r="A105" s="88">
        <v>25</v>
      </c>
      <c r="B105" s="68"/>
      <c r="C105" s="69" t="s">
        <v>251</v>
      </c>
      <c r="D105" s="76">
        <f t="shared" si="711"/>
        <v>10127</v>
      </c>
      <c r="E105" s="76">
        <v>10127</v>
      </c>
      <c r="F105" s="76">
        <v>9620</v>
      </c>
      <c r="G105" s="92"/>
      <c r="H105" s="90"/>
      <c r="I105" s="91"/>
      <c r="J105" s="85"/>
      <c r="K105" s="85"/>
      <c r="L105" s="85"/>
      <c r="M105" s="85"/>
      <c r="N105" s="81">
        <v>2.57</v>
      </c>
      <c r="O105" s="83">
        <f>SUM(O106:O108)</f>
        <v>0</v>
      </c>
      <c r="P105" s="83">
        <f t="shared" ref="P105:CA105" si="910">SUM(P106:P108)</f>
        <v>0</v>
      </c>
      <c r="Q105" s="83">
        <f t="shared" si="910"/>
        <v>0</v>
      </c>
      <c r="R105" s="83">
        <f t="shared" si="910"/>
        <v>0</v>
      </c>
      <c r="S105" s="83">
        <f t="shared" si="910"/>
        <v>0</v>
      </c>
      <c r="T105" s="83">
        <f t="shared" si="910"/>
        <v>0</v>
      </c>
      <c r="U105" s="83">
        <f t="shared" si="910"/>
        <v>0</v>
      </c>
      <c r="V105" s="83">
        <f t="shared" si="910"/>
        <v>0</v>
      </c>
      <c r="W105" s="83">
        <f t="shared" si="910"/>
        <v>0</v>
      </c>
      <c r="X105" s="83">
        <f t="shared" si="910"/>
        <v>0</v>
      </c>
      <c r="Y105" s="83">
        <f t="shared" si="910"/>
        <v>0</v>
      </c>
      <c r="Z105" s="83">
        <f t="shared" si="910"/>
        <v>0</v>
      </c>
      <c r="AA105" s="83">
        <f t="shared" si="910"/>
        <v>0</v>
      </c>
      <c r="AB105" s="83">
        <f t="shared" si="910"/>
        <v>0</v>
      </c>
      <c r="AC105" s="83">
        <f t="shared" si="910"/>
        <v>0</v>
      </c>
      <c r="AD105" s="83">
        <f t="shared" si="910"/>
        <v>0</v>
      </c>
      <c r="AE105" s="83">
        <f t="shared" si="910"/>
        <v>0</v>
      </c>
      <c r="AF105" s="83">
        <f t="shared" si="910"/>
        <v>0</v>
      </c>
      <c r="AG105" s="83">
        <f t="shared" si="910"/>
        <v>0</v>
      </c>
      <c r="AH105" s="83">
        <f t="shared" si="910"/>
        <v>0</v>
      </c>
      <c r="AI105" s="83">
        <f t="shared" si="910"/>
        <v>0</v>
      </c>
      <c r="AJ105" s="83">
        <f t="shared" si="910"/>
        <v>0</v>
      </c>
      <c r="AK105" s="83">
        <f t="shared" si="910"/>
        <v>0</v>
      </c>
      <c r="AL105" s="83">
        <f t="shared" si="910"/>
        <v>0</v>
      </c>
      <c r="AM105" s="83">
        <f t="shared" si="910"/>
        <v>0</v>
      </c>
      <c r="AN105" s="83">
        <f t="shared" si="910"/>
        <v>0</v>
      </c>
      <c r="AO105" s="83">
        <v>0</v>
      </c>
      <c r="AP105" s="83">
        <f t="shared" si="910"/>
        <v>0</v>
      </c>
      <c r="AQ105" s="83">
        <f t="shared" si="910"/>
        <v>0</v>
      </c>
      <c r="AR105" s="83">
        <f t="shared" si="910"/>
        <v>0</v>
      </c>
      <c r="AS105" s="83">
        <f t="shared" si="910"/>
        <v>0</v>
      </c>
      <c r="AT105" s="83">
        <f t="shared" si="910"/>
        <v>0</v>
      </c>
      <c r="AU105" s="83">
        <f t="shared" si="910"/>
        <v>0</v>
      </c>
      <c r="AV105" s="83">
        <f t="shared" si="910"/>
        <v>0</v>
      </c>
      <c r="AW105" s="83">
        <f t="shared" si="910"/>
        <v>0</v>
      </c>
      <c r="AX105" s="83">
        <f t="shared" si="910"/>
        <v>0</v>
      </c>
      <c r="AY105" s="83">
        <f t="shared" si="910"/>
        <v>0</v>
      </c>
      <c r="AZ105" s="83">
        <f t="shared" si="910"/>
        <v>0</v>
      </c>
      <c r="BA105" s="83">
        <f t="shared" si="910"/>
        <v>0</v>
      </c>
      <c r="BB105" s="83">
        <f t="shared" si="910"/>
        <v>0</v>
      </c>
      <c r="BC105" s="83">
        <f t="shared" si="910"/>
        <v>0</v>
      </c>
      <c r="BD105" s="83">
        <f t="shared" si="910"/>
        <v>0</v>
      </c>
      <c r="BE105" s="83">
        <f t="shared" si="910"/>
        <v>0</v>
      </c>
      <c r="BF105" s="83">
        <f t="shared" si="910"/>
        <v>0</v>
      </c>
      <c r="BG105" s="83">
        <f t="shared" si="910"/>
        <v>0</v>
      </c>
      <c r="BH105" s="83">
        <f t="shared" si="910"/>
        <v>0</v>
      </c>
      <c r="BI105" s="83">
        <f t="shared" si="910"/>
        <v>20</v>
      </c>
      <c r="BJ105" s="83">
        <f t="shared" si="910"/>
        <v>1082564.9683333333</v>
      </c>
      <c r="BK105" s="83">
        <f t="shared" si="910"/>
        <v>0</v>
      </c>
      <c r="BL105" s="83">
        <f t="shared" si="910"/>
        <v>0</v>
      </c>
      <c r="BM105" s="83">
        <f t="shared" si="910"/>
        <v>0</v>
      </c>
      <c r="BN105" s="83">
        <f t="shared" si="910"/>
        <v>0</v>
      </c>
      <c r="BO105" s="83">
        <f t="shared" si="910"/>
        <v>0</v>
      </c>
      <c r="BP105" s="83">
        <f t="shared" si="910"/>
        <v>0</v>
      </c>
      <c r="BQ105" s="83">
        <f t="shared" si="910"/>
        <v>0</v>
      </c>
      <c r="BR105" s="83">
        <f t="shared" si="910"/>
        <v>0</v>
      </c>
      <c r="BS105" s="83">
        <f t="shared" si="910"/>
        <v>0</v>
      </c>
      <c r="BT105" s="83">
        <f t="shared" si="910"/>
        <v>0</v>
      </c>
      <c r="BU105" s="83">
        <v>0</v>
      </c>
      <c r="BV105" s="83">
        <f t="shared" si="910"/>
        <v>0</v>
      </c>
      <c r="BW105" s="83">
        <f t="shared" si="910"/>
        <v>0</v>
      </c>
      <c r="BX105" s="83">
        <f t="shared" si="910"/>
        <v>0</v>
      </c>
      <c r="BY105" s="83">
        <f t="shared" si="910"/>
        <v>0</v>
      </c>
      <c r="BZ105" s="83">
        <f t="shared" si="910"/>
        <v>0</v>
      </c>
      <c r="CA105" s="83">
        <f t="shared" si="910"/>
        <v>0</v>
      </c>
      <c r="CB105" s="83">
        <f t="shared" ref="CB105:EJ105" si="911">SUM(CB106:CB108)</f>
        <v>0</v>
      </c>
      <c r="CC105" s="83">
        <f t="shared" si="911"/>
        <v>0</v>
      </c>
      <c r="CD105" s="83">
        <f t="shared" si="911"/>
        <v>0</v>
      </c>
      <c r="CE105" s="83">
        <f t="shared" si="911"/>
        <v>0</v>
      </c>
      <c r="CF105" s="83">
        <f t="shared" si="911"/>
        <v>0</v>
      </c>
      <c r="CG105" s="83">
        <f t="shared" si="911"/>
        <v>0</v>
      </c>
      <c r="CH105" s="83">
        <f t="shared" si="911"/>
        <v>0</v>
      </c>
      <c r="CI105" s="83">
        <f t="shared" si="911"/>
        <v>0</v>
      </c>
      <c r="CJ105" s="83">
        <f t="shared" si="911"/>
        <v>0</v>
      </c>
      <c r="CK105" s="83">
        <f t="shared" si="911"/>
        <v>0</v>
      </c>
      <c r="CL105" s="83">
        <f t="shared" si="911"/>
        <v>0</v>
      </c>
      <c r="CM105" s="83">
        <f t="shared" si="911"/>
        <v>0</v>
      </c>
      <c r="CN105" s="83">
        <f t="shared" si="911"/>
        <v>0</v>
      </c>
      <c r="CO105" s="83">
        <f t="shared" si="911"/>
        <v>106</v>
      </c>
      <c r="CP105" s="83">
        <f t="shared" si="911"/>
        <v>6315130.0939999986</v>
      </c>
      <c r="CQ105" s="83">
        <f t="shared" si="911"/>
        <v>0</v>
      </c>
      <c r="CR105" s="83">
        <f t="shared" si="911"/>
        <v>0</v>
      </c>
      <c r="CS105" s="83">
        <f t="shared" si="911"/>
        <v>0</v>
      </c>
      <c r="CT105" s="83">
        <f t="shared" si="911"/>
        <v>0</v>
      </c>
      <c r="CU105" s="83">
        <f t="shared" si="911"/>
        <v>0</v>
      </c>
      <c r="CV105" s="83">
        <f t="shared" si="911"/>
        <v>0</v>
      </c>
      <c r="CW105" s="83">
        <f t="shared" si="911"/>
        <v>0</v>
      </c>
      <c r="CX105" s="83">
        <f t="shared" si="911"/>
        <v>0</v>
      </c>
      <c r="CY105" s="83">
        <f t="shared" si="911"/>
        <v>0</v>
      </c>
      <c r="CZ105" s="83">
        <f t="shared" si="911"/>
        <v>0</v>
      </c>
      <c r="DA105" s="83">
        <f t="shared" si="911"/>
        <v>0</v>
      </c>
      <c r="DB105" s="83">
        <f t="shared" si="911"/>
        <v>0</v>
      </c>
      <c r="DC105" s="83">
        <f t="shared" si="911"/>
        <v>0</v>
      </c>
      <c r="DD105" s="83">
        <f t="shared" si="911"/>
        <v>0</v>
      </c>
      <c r="DE105" s="83">
        <f t="shared" si="911"/>
        <v>0</v>
      </c>
      <c r="DF105" s="83">
        <f t="shared" si="911"/>
        <v>0</v>
      </c>
      <c r="DG105" s="83">
        <f t="shared" si="911"/>
        <v>0</v>
      </c>
      <c r="DH105" s="83">
        <f t="shared" si="911"/>
        <v>0</v>
      </c>
      <c r="DI105" s="83">
        <v>0</v>
      </c>
      <c r="DJ105" s="83">
        <f t="shared" si="911"/>
        <v>0</v>
      </c>
      <c r="DK105" s="83">
        <f t="shared" si="911"/>
        <v>0</v>
      </c>
      <c r="DL105" s="83">
        <f t="shared" si="911"/>
        <v>0</v>
      </c>
      <c r="DM105" s="83">
        <f t="shared" si="911"/>
        <v>0</v>
      </c>
      <c r="DN105" s="83">
        <f t="shared" si="911"/>
        <v>0</v>
      </c>
      <c r="DO105" s="83">
        <f t="shared" si="911"/>
        <v>0</v>
      </c>
      <c r="DP105" s="83">
        <f t="shared" si="911"/>
        <v>0</v>
      </c>
      <c r="DQ105" s="83">
        <f t="shared" si="911"/>
        <v>0</v>
      </c>
      <c r="DR105" s="83">
        <f t="shared" si="911"/>
        <v>0</v>
      </c>
      <c r="DS105" s="83">
        <f t="shared" si="911"/>
        <v>0</v>
      </c>
      <c r="DT105" s="83">
        <f t="shared" si="911"/>
        <v>0</v>
      </c>
      <c r="DU105" s="83">
        <f t="shared" si="911"/>
        <v>0</v>
      </c>
      <c r="DV105" s="83">
        <f t="shared" si="911"/>
        <v>0</v>
      </c>
      <c r="DW105" s="83">
        <f t="shared" si="911"/>
        <v>0</v>
      </c>
      <c r="DX105" s="83">
        <f t="shared" si="911"/>
        <v>0</v>
      </c>
      <c r="DY105" s="83">
        <f t="shared" si="911"/>
        <v>0</v>
      </c>
      <c r="DZ105" s="83">
        <f t="shared" si="911"/>
        <v>0</v>
      </c>
      <c r="EA105" s="83">
        <v>0</v>
      </c>
      <c r="EB105" s="83">
        <f t="shared" ref="EB105" si="912">SUM(EB106:EB108)</f>
        <v>0</v>
      </c>
      <c r="EC105" s="83">
        <v>0</v>
      </c>
      <c r="ED105" s="83">
        <f t="shared" ref="ED105" si="913">SUM(ED106:ED108)</f>
        <v>0</v>
      </c>
      <c r="EE105" s="83">
        <f t="shared" si="911"/>
        <v>0</v>
      </c>
      <c r="EF105" s="83">
        <f t="shared" si="911"/>
        <v>0</v>
      </c>
      <c r="EG105" s="83">
        <f t="shared" si="911"/>
        <v>0</v>
      </c>
      <c r="EH105" s="83">
        <f t="shared" si="911"/>
        <v>0</v>
      </c>
      <c r="EI105" s="83">
        <f t="shared" si="911"/>
        <v>126</v>
      </c>
      <c r="EJ105" s="83">
        <f t="shared" si="911"/>
        <v>7397695.0623333324</v>
      </c>
      <c r="EL105" s="45"/>
    </row>
    <row r="106" spans="1:142" s="2" customFormat="1" ht="30" x14ac:dyDescent="0.25">
      <c r="B106" s="19">
        <v>71</v>
      </c>
      <c r="C106" s="40" t="s">
        <v>252</v>
      </c>
      <c r="D106" s="26">
        <f t="shared" si="711"/>
        <v>10127</v>
      </c>
      <c r="E106" s="26">
        <v>10127</v>
      </c>
      <c r="F106" s="26">
        <v>9620</v>
      </c>
      <c r="G106" s="27">
        <v>1.84</v>
      </c>
      <c r="H106" s="28">
        <v>1</v>
      </c>
      <c r="I106" s="29"/>
      <c r="J106" s="26">
        <v>1.4</v>
      </c>
      <c r="K106" s="26">
        <v>1.68</v>
      </c>
      <c r="L106" s="26">
        <v>2.23</v>
      </c>
      <c r="M106" s="26">
        <v>2.39</v>
      </c>
      <c r="N106" s="30">
        <v>2.57</v>
      </c>
      <c r="O106" s="31"/>
      <c r="P106" s="32">
        <f t="shared" ref="P106:P108" si="914">(O106/12*1*$D106*$G106*$H106*$J106*P$9)+(O106/12*5*$E106*$G106*$H106*$J106*P$10)+(O106/12*6*$F106*$G106*$H106*$J106*P$10)</f>
        <v>0</v>
      </c>
      <c r="Q106" s="31"/>
      <c r="R106" s="32">
        <f t="shared" ref="R106:R108" si="915">(Q106/12*1*$D106*$G106*$H106*$J106*R$9)+(Q106/12*5*$E106*$G106*$H106*$J106*R$10)+(Q106/12*6*$F106*$G106*$H106*$J106*R$10)</f>
        <v>0</v>
      </c>
      <c r="S106" s="33"/>
      <c r="T106" s="32">
        <f t="shared" ref="T106:T108" si="916">(S106/12*1*$D106*$G106*$H106*$J106*T$9)+(S106/12*5*$E106*$G106*$H106*$J106*T$10)+(S106/12*6*$F106*$G106*$H106*$J106*T$10)</f>
        <v>0</v>
      </c>
      <c r="U106" s="31"/>
      <c r="V106" s="32">
        <f t="shared" ref="V106:V108" si="917">(U106/12*1*$D106*$G106*$H106*$J106*V$9)+(U106/12*5*$E106*$G106*$H106*$J106*V$10)+(U106/12*6*$F106*$G106*$H106*$J106*V$10)</f>
        <v>0</v>
      </c>
      <c r="W106" s="31"/>
      <c r="X106" s="32">
        <f t="shared" ref="X106:X108" si="918">(W106/12*1*$D106*$G106*$H106*$J106*X$9)+(W106/12*5*$E106*$G106*$H106*$J106*X$10)+(W106/12*6*$F106*$G106*$H106*$J106*X$10)</f>
        <v>0</v>
      </c>
      <c r="Y106" s="31"/>
      <c r="Z106" s="32">
        <f t="shared" ref="Z106:Z108" si="919">(Y106/12*1*$D106*$G106*$H106*$J106*Z$9)+(Y106/12*5*$E106*$G106*$H106*$J106*Z$10)+(Y106/12*6*$F106*$G106*$H106*$J106*Z$10)</f>
        <v>0</v>
      </c>
      <c r="AA106" s="31"/>
      <c r="AB106" s="32">
        <f t="shared" ref="AB106:AB108" si="920">(AA106/12*1*$D106*$G106*$H106*$K106*AB$9)+(AA106/12*5*$E106*$G106*$H106*$K106*AB$10)+(AA106/12*6*$F106*$G106*$H106*$K106*AB$10)</f>
        <v>0</v>
      </c>
      <c r="AC106" s="31"/>
      <c r="AD106" s="32">
        <f t="shared" ref="AD106:AD108" si="921">(AC106/12*1*$D106*$G106*$H106*$J106*AD$9)+(AC106/12*5*$E106*$G106*$H106*$J106*AD$10)+(AC106/12*6*$F106*$G106*$H106*$J106*AD$10)</f>
        <v>0</v>
      </c>
      <c r="AE106" s="31"/>
      <c r="AF106" s="32">
        <f t="shared" ref="AF106:AF108" si="922">(AE106/12*1*$D106*$G106*$H106*$K106*AF$9)+(AE106/12*5*$E106*$G106*$H106*$K106*AF$10)+(AE106/12*6*$F106*$G106*$H106*$K106*AF$10)</f>
        <v>0</v>
      </c>
      <c r="AG106" s="31"/>
      <c r="AH106" s="32">
        <f t="shared" ref="AH106:AH108" si="923">(AG106/12*1*$D106*$G106*$H106*$K106*AH$9)+(AG106/12*5*$E106*$G106*$H106*$K106*AH$10)+(AG106/12*6*$F106*$G106*$H106*$K106*AH$10)</f>
        <v>0</v>
      </c>
      <c r="AI106" s="31"/>
      <c r="AJ106" s="32">
        <f t="shared" ref="AJ106:AJ108" si="924">(AI106/12*1*$D106*$G106*$H106*$K106*AJ$9)+(AI106/12*5*$E106*$G106*$H106*$K106*AJ$10)+(AI106/12*6*$F106*$G106*$H106*$K106*AJ$10)</f>
        <v>0</v>
      </c>
      <c r="AK106" s="31"/>
      <c r="AL106" s="32">
        <f t="shared" ref="AL106:AL108" si="925">(AK106/12*1*$D106*$G106*$H106*$K106*AL$9)+(AK106/12*5*$E106*$G106*$H106*$K106*AL$10)+(AK106/12*6*$F106*$G106*$H106*$K106*AL$10)</f>
        <v>0</v>
      </c>
      <c r="AM106" s="34"/>
      <c r="AN106" s="32">
        <f t="shared" ref="AN106:AN108" si="926">(AM106/12*1*$D106*$G106*$H106*$K106*AN$9)+(AM106/12*5*$E106*$G106*$H106*$K106*AN$10)+(AM106/12*6*$F106*$G106*$H106*$K106*AN$10)</f>
        <v>0</v>
      </c>
      <c r="AO106" s="31"/>
      <c r="AP106" s="32">
        <f t="shared" ref="AP106:AP108" si="927">(AO106/12*1*$D106*$G106*$H106*$K106*AP$9)+(AO106/12*5*$E106*$G106*$H106*$K106*AP$10)+(AO106/12*6*$F106*$G106*$H106*$K106*AP$10)</f>
        <v>0</v>
      </c>
      <c r="AQ106" s="31"/>
      <c r="AR106" s="32">
        <f t="shared" ref="AR106:AR108" si="928">(AQ106/12*1*$D106*$G106*$H106*$J106*AR$9)+(AQ106/12*5*$E106*$G106*$H106*$J106*AR$10)+(AQ106/12*6*$F106*$G106*$H106*$J106*AR$10)</f>
        <v>0</v>
      </c>
      <c r="AS106" s="31"/>
      <c r="AT106" s="32">
        <f t="shared" ref="AT106:AT108" si="929">(AS106/12*1*$D106*$G106*$H106*$J106*AT$9)+(AS106/12*11*$E106*$G106*$H106*$J106*AT$10)</f>
        <v>0</v>
      </c>
      <c r="AU106" s="31"/>
      <c r="AV106" s="32">
        <f t="shared" ref="AV106:AV108" si="930">(AU106/12*1*$D106*$G106*$H106*$J106*AV$9)+(AU106/12*5*$E106*$G106*$H106*$J106*AV$10)+(AU106/12*6*$F106*$G106*$H106*$J106*AV$10)</f>
        <v>0</v>
      </c>
      <c r="AW106" s="31"/>
      <c r="AX106" s="32">
        <f t="shared" ref="AX106:AX108" si="931">(AW106/12*1*$D106*$G106*$H106*$K106*AX$9)+(AW106/12*5*$E106*$G106*$H106*$K106*AX$10)+(AW106/12*6*$F106*$G106*$H106*$K106*AX$10)</f>
        <v>0</v>
      </c>
      <c r="AY106" s="31"/>
      <c r="AZ106" s="32">
        <f t="shared" ref="AZ106:AZ108" si="932">(AY106/12*1*$D106*$G106*$H106*$J106*AZ$9)+(AY106/12*5*$E106*$G106*$H106*$J106*AZ$10)+(AY106/12*6*$F106*$G106*$H106*$J106*AZ$10)</f>
        <v>0</v>
      </c>
      <c r="BA106" s="31"/>
      <c r="BB106" s="32">
        <f t="shared" ref="BB106:BB108" si="933">(BA106/12*1*$D106*$G106*$H106*$J106*BB$9)+(BA106/12*5*$E106*$G106*$H106*$J106*BB$10)+(BA106/12*6*$F106*$G106*$H106*$J106*BB$10)</f>
        <v>0</v>
      </c>
      <c r="BC106" s="31"/>
      <c r="BD106" s="32">
        <f t="shared" ref="BD106:BD108" si="934">(BC106/12*1*$D106*$G106*$H106*$J106*BD$9)+(BC106/12*5*$E106*$G106*$H106*$J106*BD$10)+(BC106/12*6*$F106*$G106*$H106*$J106*BD$10)</f>
        <v>0</v>
      </c>
      <c r="BE106" s="31"/>
      <c r="BF106" s="32">
        <f t="shared" ref="BF106:BF108" si="935">(BE106/12*1*$D106*$G106*$H106*$J106*BF$9)+(BE106/12*5*$E106*$G106*$H106*$J106*BF$10)+(BE106/12*6*$F106*$G106*$H106*$J106*BF$10)</f>
        <v>0</v>
      </c>
      <c r="BG106" s="31"/>
      <c r="BH106" s="32">
        <f t="shared" ref="BH106:BH108" si="936">(BG106/12*1*$D106*$G106*$H106*$J106*BH$9)+(BG106/12*5*$E106*$G106*$H106*$J106*BH$10)+(BG106/12*6*$F106*$G106*$H106*$J106*BH$10)</f>
        <v>0</v>
      </c>
      <c r="BI106" s="31"/>
      <c r="BJ106" s="32">
        <f t="shared" ref="BJ106:BJ108" si="937">(BI106/12*1*$D106*$G106*$H106*$J106*BJ$9)+(BI106/12*5*$E106*$G106*$H106*$J106*BJ$10)+(BI106/12*6*$F106*$G106*$H106*$J106*BJ$10)</f>
        <v>0</v>
      </c>
      <c r="BK106" s="31"/>
      <c r="BL106" s="32">
        <f t="shared" ref="BL106:BL108" si="938">(BK106/12*1*$D106*$G106*$H106*$J106*BL$9)+(BK106/12*4*$E106*$G106*$H106*$J106*BL$10)+(BK106/12*1*$E106*$G106*$H106*$J106*BL$11)+(BK106/12*6*$F106*$G106*$H106*$J106*BL$11)</f>
        <v>0</v>
      </c>
      <c r="BM106" s="31"/>
      <c r="BN106" s="32">
        <f t="shared" ref="BN106:BN108" si="939">(BM106/12*1*$D106*$G106*$H106*$J106*BN$9)+(BM106/12*5*$E106*$G106*$H106*$J106*BN$10)+(BM106/12*6*$F106*$G106*$H106*$J106*BN$10)</f>
        <v>0</v>
      </c>
      <c r="BO106" s="31"/>
      <c r="BP106" s="32">
        <f t="shared" ref="BP106:BP108" si="940">(BO106/12*1*$D106*$G106*$H106*$J106*BP$9)+(BO106/12*4*$E106*$G106*$H106*$J106*BP$10)+(BO106/12*1*$E106*$G106*$H106*$J106*BP$11)+(BO106/12*6*$F106*$G106*$H106*$J106*BP$11)</f>
        <v>0</v>
      </c>
      <c r="BQ106" s="31"/>
      <c r="BR106" s="32">
        <f t="shared" ref="BR106:BR108" si="941">(BQ106/12*1*$D106*$G106*$H106*$J106*BR$9)+(BQ106/12*5*$E106*$G106*$H106*$J106*BR$10)+(BQ106/12*6*$F106*$G106*$H106*$J106*BR$10)</f>
        <v>0</v>
      </c>
      <c r="BS106" s="31"/>
      <c r="BT106" s="32">
        <f t="shared" ref="BT106:BT108" si="942">(BS106/12*1*$D106*$G106*$H106*$J106*BT$9)+(BS106/12*4*$E106*$G106*$H106*$J106*BT$10)+(BS106/12*1*$E106*$G106*$H106*$J106*BT$11)+(BS106/12*6*$F106*$G106*$H106*$J106*BT$11)</f>
        <v>0</v>
      </c>
      <c r="BU106" s="31"/>
      <c r="BV106" s="32">
        <f t="shared" ref="BV106:BV108" si="943">(BU106/12*1*$D106*$G106*$H106*$J106*BV$9)+(BU106/12*5*$E106*$G106*$H106*$J106*BV$10)+(BU106/12*6*$F106*$G106*$H106*$J106*BV$10)</f>
        <v>0</v>
      </c>
      <c r="BW106" s="31"/>
      <c r="BX106" s="32">
        <f t="shared" ref="BX106:BX108" si="944">(BW106/12*1*$D106*$G106*$H106*$J106*BX$9)+(BW106/12*5*$E106*$G106*$H106*$J106*BX$10)+(BW106/12*6*$F106*$G106*$H106*$J106*BX$10)</f>
        <v>0</v>
      </c>
      <c r="BY106" s="31"/>
      <c r="BZ106" s="32">
        <f t="shared" ref="BZ106:BZ108" si="945">(BY106/12*1*$D106*$G106*$H106*$J106*BZ$9)+(BY106/12*5*$E106*$G106*$H106*$J106*BZ$10)+(BY106/12*6*$F106*$G106*$H106*$J106*BZ$10)</f>
        <v>0</v>
      </c>
      <c r="CA106" s="31"/>
      <c r="CB106" s="32">
        <f t="shared" ref="CB106:CB108" si="946">(CA106/12*1*$D106*$G106*$H106*$K106*CB$9)+(CA106/12*4*$E106*$G106*$H106*$K106*CB$10)+(CA106/12*1*$E106*$G106*$H106*$K106*CB$11)+(CA106/12*6*$F106*$G106*$H106*$K106*CB$11)</f>
        <v>0</v>
      </c>
      <c r="CC106" s="31"/>
      <c r="CD106" s="32">
        <f t="shared" ref="CD106:CD108" si="947">(CC106/12*1*$D106*$G106*$H106*$J106*CD$9)+(CC106/12*5*$E106*$G106*$H106*$J106*CD$10)+(CC106/12*6*$F106*$G106*$H106*$J106*CD$10)</f>
        <v>0</v>
      </c>
      <c r="CE106" s="31"/>
      <c r="CF106" s="32">
        <f t="shared" ref="CF106:CF108" si="948">(CE106/12*1*$D106*$G106*$H106*$J106*CF$9)+(CE106/12*5*$E106*$G106*$H106*$J106*CF$10)+(CE106/12*6*$F106*$G106*$H106*$J106*CF$10)</f>
        <v>0</v>
      </c>
      <c r="CG106" s="31"/>
      <c r="CH106" s="32">
        <f t="shared" ref="CH106:CH108" si="949">(CG106/12*1*$D106*$G106*$H106*$J106*CH$9)+(CG106/12*5*$E106*$G106*$H106*$J106*CH$10)+(CG106/12*6*$F106*$G106*$H106*$J106*CH$10)</f>
        <v>0</v>
      </c>
      <c r="CI106" s="31"/>
      <c r="CJ106" s="32">
        <f t="shared" ref="CJ106:CJ108" si="950">(CI106/12*1*$D106*$G106*$H106*$K106*CJ$9)+(CI106/12*4*$E106*$G106*$H106*$K106*CJ$10)+(CI106/12*1*$E106*$G106*$H106*$K106*CJ$11)+(CI106/12*6*$F106*$G106*$H106*$K106*CJ$11)</f>
        <v>0</v>
      </c>
      <c r="CK106" s="31"/>
      <c r="CL106" s="32">
        <f t="shared" ref="CL106:CL108" si="951">(CK106/12*1*$D106*$G106*$H106*$K106*CL$9)+(CK106/12*5*$E106*$G106*$H106*$K106*CL$10)+(CK106/12*6*$F106*$G106*$H106*$K106*CL$10)</f>
        <v>0</v>
      </c>
      <c r="CM106" s="31"/>
      <c r="CN106" s="32">
        <f t="shared" ref="CN106:CN108" si="952">(CM106/12*1*$D106*$G106*$H106*$J106*CN$9)+(CM106/12*5*$E106*$G106*$H106*$J106*CN$10)+(CM106/12*6*$F106*$G106*$H106*$J106*CN$10)</f>
        <v>0</v>
      </c>
      <c r="CO106" s="31"/>
      <c r="CP106" s="32">
        <f t="shared" ref="CP106:CP108" si="953">(CO106/12*1*$D106*$G106*$H106*$J106*CP$9)+(CO106/12*5*$E106*$G106*$H106*$J106*CP$10)+(CO106/12*6*$F106*$G106*$H106*$J106*CP$10)</f>
        <v>0</v>
      </c>
      <c r="CQ106" s="31"/>
      <c r="CR106" s="32">
        <f t="shared" ref="CR106:CR108" si="954">(CQ106/12*1*$D106*$G106*$H106*$J106*CR$9)+(CQ106/12*5*$E106*$G106*$H106*$J106*CR$10)+(CQ106/12*6*$F106*$G106*$H106*$J106*CR$10)</f>
        <v>0</v>
      </c>
      <c r="CS106" s="31"/>
      <c r="CT106" s="32">
        <f>(CS106/12*1*$D106*$G106*$H106*$J106*CT$9)+(CS106/12*5*$E106*$G106*$H106*$J106*CT$10)+(CS106/12*6*$F106*$G106*$H106*$J106*CT$10)</f>
        <v>0</v>
      </c>
      <c r="CU106" s="31"/>
      <c r="CV106" s="32">
        <f>(CU106/12*1*$D106*$G106*$H106*$J106*CV$9)+(CU106/12*5*$E106*$G106*$H106*$J106*CV$10)+(CU106/12*6*$F106*$G106*$H106*$J106*CV$10)</f>
        <v>0</v>
      </c>
      <c r="CW106" s="31"/>
      <c r="CX106" s="32">
        <f t="shared" ref="CX106:CX108" si="955">(CW106/12*1*$D106*$G106*$H106*$J106*CX$9)+(CW106/12*5*$E106*$G106*$H106*$J106*CX$10)+(CW106/12*6*$F106*$G106*$H106*$J106*CX$10)</f>
        <v>0</v>
      </c>
      <c r="CY106" s="31"/>
      <c r="CZ106" s="32">
        <f t="shared" ref="CZ106:CZ108" si="956">(CY106/12*1*$D106*$G106*$H106*$J106*CZ$9)+(CY106/12*5*$E106*$G106*$H106*$J106*CZ$10)+(CY106/12*6*$F106*$G106*$H106*$J106*CZ$10)</f>
        <v>0</v>
      </c>
      <c r="DA106" s="31"/>
      <c r="DB106" s="32">
        <f t="shared" ref="DB106:DB108" si="957">(DA106/12*1*$D106*$G106*$H106*$J106*DB$9)+(DA106/12*4*$E106*$G106*$H106*$J106*DB$10)+(DA106/12*1*$E106*$G106*$H106*$J106*DB$11)+(DA106/12*6*$F106*$G106*$H106*$J106*DB$11)</f>
        <v>0</v>
      </c>
      <c r="DC106" s="31"/>
      <c r="DD106" s="32">
        <f t="shared" ref="DD106:DD108" si="958">(DC106/12*1*$D106*$G106*$H106*$J106*DD$9)+(DC106/12*5*$E106*$G106*$H106*$J106*DD$10)+(DC106/12*6*$F106*$G106*$H106*$J106*DD$10)</f>
        <v>0</v>
      </c>
      <c r="DE106" s="31"/>
      <c r="DF106" s="32">
        <f t="shared" ref="DF106:DF108" si="959">(DE106/12*1*$D106*$G106*$H106*$K106*DF$9)+(DE106/12*5*$E106*$G106*$H106*$K106*DF$10)+(DE106/12*6*$F106*$G106*$H106*$K106*DF$10)</f>
        <v>0</v>
      </c>
      <c r="DG106" s="31"/>
      <c r="DH106" s="32">
        <f t="shared" ref="DH106:DH108" si="960">(DG106/12*1*$D106*$G106*$H106*$K106*DH$9)+(DG106/12*5*$E106*$G106*$H106*$K106*DH$10)+(DG106/12*6*$F106*$G106*$H106*$K106*DH$10)</f>
        <v>0</v>
      </c>
      <c r="DI106" s="31"/>
      <c r="DJ106" s="32">
        <f t="shared" ref="DJ106:DJ108" si="961">(DI106/12*1*$D106*$G106*$H106*$J106*DJ$9)+(DI106/12*5*$E106*$G106*$H106*$J106*DJ$10)+(DI106/12*6*$F106*$G106*$H106*$J106*DJ$10)</f>
        <v>0</v>
      </c>
      <c r="DK106" s="31"/>
      <c r="DL106" s="32">
        <v>0</v>
      </c>
      <c r="DM106" s="31"/>
      <c r="DN106" s="32">
        <f>(DM106/12*1*$D106*$G106*$H106*$K106*DN$9)+(DM106/12*5*$E106*$G106*$H106*$K106*DN$10)+(DM106/12*6*$F106*$G106*$H106*$K106*DN$10)</f>
        <v>0</v>
      </c>
      <c r="DO106" s="31"/>
      <c r="DP106" s="32">
        <f>(DO106/12*1*$D106*$G106*$H106*$K106*DP$9)+(DO106/12*5*$E106*$G106*$H106*$K106*DP$10)+(DO106/12*6*$F106*$G106*$H106*$K106*DP$10)</f>
        <v>0</v>
      </c>
      <c r="DQ106" s="31"/>
      <c r="DR106" s="32">
        <f t="shared" ref="DR106:DR108" si="962">(DQ106/12*1*$D106*$G106*$H106*$K106*DR$9)+(DQ106/12*5*$E106*$G106*$H106*$K106*DR$10)+(DQ106/12*6*$F106*$G106*$H106*$K106*DR$10)</f>
        <v>0</v>
      </c>
      <c r="DS106" s="31"/>
      <c r="DT106" s="32">
        <f t="shared" ref="DT106:DT108" si="963">(DS106/12*1*$D106*$G106*$H106*$K106*DT$9)+(DS106/12*5*$E106*$G106*$H106*$K106*DT$10)+(DS106/12*6*$F106*$G106*$H106*$K106*DT$10)</f>
        <v>0</v>
      </c>
      <c r="DU106" s="31"/>
      <c r="DV106" s="32">
        <f t="shared" ref="DV106:DV108" si="964">(DU106/12*1*$D106*$G106*$H106*$J106*DV$9)+(DU106/12*5*$E106*$G106*$H106*$J106*DV$10)+(DU106/12*6*$F106*$G106*$H106*$J106*DV$10)</f>
        <v>0</v>
      </c>
      <c r="DW106" s="31"/>
      <c r="DX106" s="32">
        <f t="shared" ref="DX106:DX108" si="965">(DW106/12*1*$D106*$G106*$H106*$J106*DX$9)+(DW106/12*5*$E106*$G106*$H106*$J106*DX$10)+(DW106/12*6*$F106*$G106*$H106*$J106*DX$10)</f>
        <v>0</v>
      </c>
      <c r="DY106" s="31"/>
      <c r="DZ106" s="32">
        <f t="shared" ref="DZ106:DZ108" si="966">(DY106/12*1*$D106*$G106*$H106*$K106*DZ$9)+(DY106/12*5*$E106*$G106*$H106*$K106*DZ$10)+(DY106/12*6*$F106*$G106*$H106*$K106*DZ$10)</f>
        <v>0</v>
      </c>
      <c r="EA106" s="31"/>
      <c r="EB106" s="32">
        <f t="shared" ref="EB106:EB108" si="967">(EA106/12*1*$D106*$G106*$H106*$K106*EB$9)+(EA106/12*5*$E106*$G106*$H106*$K106*EB$10)+(EA106/12*6*$F106*$G106*$H106*$K106*EB$10)</f>
        <v>0</v>
      </c>
      <c r="EC106" s="31"/>
      <c r="ED106" s="32">
        <f t="shared" ref="ED106:ED108" si="968">(EC106/12*1*$D106*$G106*$H106*$K106*ED$9)+(EC106/12*5*$E106*$G106*$H106*$K106*ED$10)+(EC106/12*6*$F106*$G106*$H106*$K106*ED$10)</f>
        <v>0</v>
      </c>
      <c r="EE106" s="31"/>
      <c r="EF106" s="32">
        <f t="shared" ref="EF106:EF108" si="969">(EE106/12*1*$D106*$G106*$H106*$L106*EF$9)+(EE106/12*5*$E106*$G106*$H106*$L106*EF$10)+(EE106/12*6*$F106*$G106*$H106*$L106*EF$10)</f>
        <v>0</v>
      </c>
      <c r="EG106" s="31"/>
      <c r="EH106" s="32">
        <f t="shared" ref="EH106:EH108" si="970">(EG106/12*1*$D106*$G106*$H106*$M106*EH$9)+(EG106/12*5*$E106*$G106*$H106*$N106*EH$10)+(EG106/12*6*$F106*$G106*$H106*$N106*EH$10)</f>
        <v>0</v>
      </c>
      <c r="EI106" s="36">
        <f t="shared" ref="EI106:EJ108" si="971">SUM(S106,Y106,U106,O106,Q106,BW106,CS106,DI106,DW106,BY106,DU106,BI106,AY106,AQ106,AS106,AU106,BK106,CQ106,W106,EC106,DG106,CA106,EA106,CI106,DK106,DM106,DQ106,DO106,AE106,AG106,AI106,AK106,AA106,AM106,AO106,CK106,EE106,EG106,AW106,DY106,BO106,BA106,BC106,CU106,CW106,CY106,DA106,DC106,BQ106,BE106,BS106,BG106,BU106,CM106,CG106,CO106,AC106,CC106,DE106,,BM106,DS106,CE106)</f>
        <v>0</v>
      </c>
      <c r="EJ106" s="36">
        <f t="shared" si="971"/>
        <v>0</v>
      </c>
      <c r="EL106" s="45"/>
    </row>
    <row r="107" spans="1:142" x14ac:dyDescent="0.25">
      <c r="B107" s="19">
        <v>72</v>
      </c>
      <c r="C107" s="25" t="s">
        <v>253</v>
      </c>
      <c r="D107" s="26">
        <f t="shared" si="711"/>
        <v>10127</v>
      </c>
      <c r="E107" s="26">
        <v>10127</v>
      </c>
      <c r="F107" s="26">
        <v>9620</v>
      </c>
      <c r="G107" s="27">
        <v>2.1800000000000002</v>
      </c>
      <c r="H107" s="38">
        <v>1</v>
      </c>
      <c r="I107" s="39"/>
      <c r="J107" s="26">
        <v>1.4</v>
      </c>
      <c r="K107" s="26">
        <v>1.68</v>
      </c>
      <c r="L107" s="26">
        <v>2.23</v>
      </c>
      <c r="M107" s="26">
        <v>2.39</v>
      </c>
      <c r="N107" s="30">
        <v>2.57</v>
      </c>
      <c r="O107" s="31"/>
      <c r="P107" s="32">
        <f t="shared" si="914"/>
        <v>0</v>
      </c>
      <c r="Q107" s="31"/>
      <c r="R107" s="32">
        <f t="shared" si="915"/>
        <v>0</v>
      </c>
      <c r="S107" s="33"/>
      <c r="T107" s="32">
        <f t="shared" si="916"/>
        <v>0</v>
      </c>
      <c r="U107" s="31"/>
      <c r="V107" s="32">
        <f t="shared" si="917"/>
        <v>0</v>
      </c>
      <c r="W107" s="31"/>
      <c r="X107" s="32">
        <f t="shared" si="918"/>
        <v>0</v>
      </c>
      <c r="Y107" s="31"/>
      <c r="Z107" s="32">
        <f t="shared" si="919"/>
        <v>0</v>
      </c>
      <c r="AA107" s="31"/>
      <c r="AB107" s="32">
        <f t="shared" si="920"/>
        <v>0</v>
      </c>
      <c r="AC107" s="31"/>
      <c r="AD107" s="32">
        <f t="shared" si="921"/>
        <v>0</v>
      </c>
      <c r="AE107" s="31"/>
      <c r="AF107" s="32">
        <f t="shared" si="922"/>
        <v>0</v>
      </c>
      <c r="AG107" s="31"/>
      <c r="AH107" s="32">
        <f t="shared" si="923"/>
        <v>0</v>
      </c>
      <c r="AI107" s="31"/>
      <c r="AJ107" s="32">
        <f t="shared" si="924"/>
        <v>0</v>
      </c>
      <c r="AK107" s="31"/>
      <c r="AL107" s="32">
        <f t="shared" si="925"/>
        <v>0</v>
      </c>
      <c r="AM107" s="34"/>
      <c r="AN107" s="32">
        <f t="shared" si="926"/>
        <v>0</v>
      </c>
      <c r="AO107" s="31"/>
      <c r="AP107" s="32">
        <f t="shared" si="927"/>
        <v>0</v>
      </c>
      <c r="AQ107" s="31"/>
      <c r="AR107" s="32">
        <f t="shared" si="928"/>
        <v>0</v>
      </c>
      <c r="AS107" s="31"/>
      <c r="AT107" s="32">
        <f t="shared" si="929"/>
        <v>0</v>
      </c>
      <c r="AU107" s="31"/>
      <c r="AV107" s="32">
        <f t="shared" si="930"/>
        <v>0</v>
      </c>
      <c r="AW107" s="31"/>
      <c r="AX107" s="32">
        <f t="shared" si="931"/>
        <v>0</v>
      </c>
      <c r="AY107" s="31"/>
      <c r="AZ107" s="32">
        <f t="shared" si="932"/>
        <v>0</v>
      </c>
      <c r="BA107" s="31"/>
      <c r="BB107" s="32">
        <f t="shared" si="933"/>
        <v>0</v>
      </c>
      <c r="BC107" s="31"/>
      <c r="BD107" s="32">
        <f t="shared" si="934"/>
        <v>0</v>
      </c>
      <c r="BE107" s="31"/>
      <c r="BF107" s="32">
        <f t="shared" si="935"/>
        <v>0</v>
      </c>
      <c r="BG107" s="31"/>
      <c r="BH107" s="32">
        <f t="shared" si="936"/>
        <v>0</v>
      </c>
      <c r="BI107" s="31"/>
      <c r="BJ107" s="32">
        <f t="shared" si="937"/>
        <v>0</v>
      </c>
      <c r="BK107" s="31"/>
      <c r="BL107" s="32">
        <f t="shared" si="938"/>
        <v>0</v>
      </c>
      <c r="BM107" s="31"/>
      <c r="BN107" s="32">
        <f t="shared" si="939"/>
        <v>0</v>
      </c>
      <c r="BO107" s="31"/>
      <c r="BP107" s="32">
        <f t="shared" si="940"/>
        <v>0</v>
      </c>
      <c r="BQ107" s="31"/>
      <c r="BR107" s="32">
        <f t="shared" si="941"/>
        <v>0</v>
      </c>
      <c r="BS107" s="31"/>
      <c r="BT107" s="32">
        <f t="shared" si="942"/>
        <v>0</v>
      </c>
      <c r="BU107" s="31"/>
      <c r="BV107" s="32">
        <f t="shared" si="943"/>
        <v>0</v>
      </c>
      <c r="BW107" s="31"/>
      <c r="BX107" s="32">
        <f t="shared" si="944"/>
        <v>0</v>
      </c>
      <c r="BY107" s="31"/>
      <c r="BZ107" s="32">
        <f t="shared" si="945"/>
        <v>0</v>
      </c>
      <c r="CA107" s="31"/>
      <c r="CB107" s="32">
        <f t="shared" si="946"/>
        <v>0</v>
      </c>
      <c r="CC107" s="31"/>
      <c r="CD107" s="32">
        <f t="shared" si="947"/>
        <v>0</v>
      </c>
      <c r="CE107" s="31"/>
      <c r="CF107" s="32">
        <f t="shared" si="948"/>
        <v>0</v>
      </c>
      <c r="CG107" s="31"/>
      <c r="CH107" s="32">
        <f t="shared" si="949"/>
        <v>0</v>
      </c>
      <c r="CI107" s="31"/>
      <c r="CJ107" s="32">
        <f t="shared" si="950"/>
        <v>0</v>
      </c>
      <c r="CK107" s="31"/>
      <c r="CL107" s="32">
        <f t="shared" si="951"/>
        <v>0</v>
      </c>
      <c r="CM107" s="31"/>
      <c r="CN107" s="32">
        <f t="shared" si="952"/>
        <v>0</v>
      </c>
      <c r="CO107" s="31"/>
      <c r="CP107" s="32">
        <f t="shared" si="953"/>
        <v>0</v>
      </c>
      <c r="CQ107" s="31"/>
      <c r="CR107" s="32">
        <f t="shared" si="954"/>
        <v>0</v>
      </c>
      <c r="CS107" s="31"/>
      <c r="CT107" s="32">
        <f>(CS107/12*1*$D107*$G107*$H107*$J107*CT$9)+(CS107/12*5*$E107*$G107*$H107*$J107*CT$10)+(CS107/12*6*$F107*$G107*$H107*$J107*CT$10)</f>
        <v>0</v>
      </c>
      <c r="CU107" s="31"/>
      <c r="CV107" s="32">
        <f>(CU107/12*1*$D107*$G107*$H107*$J107*CV$9)+(CU107/12*5*$E107*$G107*$H107*$J107*CV$10)+(CU107/12*6*$F107*$G107*$H107*$J107*CV$10)</f>
        <v>0</v>
      </c>
      <c r="CW107" s="31"/>
      <c r="CX107" s="32">
        <f t="shared" si="955"/>
        <v>0</v>
      </c>
      <c r="CY107" s="31"/>
      <c r="CZ107" s="32">
        <f t="shared" si="956"/>
        <v>0</v>
      </c>
      <c r="DA107" s="31"/>
      <c r="DB107" s="32">
        <f t="shared" si="957"/>
        <v>0</v>
      </c>
      <c r="DC107" s="31"/>
      <c r="DD107" s="32">
        <f t="shared" si="958"/>
        <v>0</v>
      </c>
      <c r="DE107" s="31"/>
      <c r="DF107" s="32">
        <f t="shared" si="959"/>
        <v>0</v>
      </c>
      <c r="DG107" s="31"/>
      <c r="DH107" s="32">
        <f t="shared" si="960"/>
        <v>0</v>
      </c>
      <c r="DI107" s="31"/>
      <c r="DJ107" s="32">
        <f t="shared" si="961"/>
        <v>0</v>
      </c>
      <c r="DK107" s="31"/>
      <c r="DL107" s="32">
        <v>0</v>
      </c>
      <c r="DM107" s="31"/>
      <c r="DN107" s="32">
        <f>(DM107/12*1*$D107*$G107*$H107*$K107*DN$9)+(DM107/12*5*$E107*$G107*$H107*$K107*DN$10)+(DM107/12*6*$F107*$G107*$H107*$K107*DN$10)</f>
        <v>0</v>
      </c>
      <c r="DO107" s="31"/>
      <c r="DP107" s="32">
        <f>(DO107/12*1*$D107*$G107*$H107*$K107*DP$9)+(DO107/12*5*$E107*$G107*$H107*$K107*DP$10)+(DO107/12*6*$F107*$G107*$H107*$K107*DP$10)</f>
        <v>0</v>
      </c>
      <c r="DQ107" s="31"/>
      <c r="DR107" s="32">
        <f t="shared" si="962"/>
        <v>0</v>
      </c>
      <c r="DS107" s="31"/>
      <c r="DT107" s="32">
        <f t="shared" si="963"/>
        <v>0</v>
      </c>
      <c r="DU107" s="35"/>
      <c r="DV107" s="32">
        <f t="shared" si="964"/>
        <v>0</v>
      </c>
      <c r="DW107" s="31"/>
      <c r="DX107" s="32">
        <f t="shared" si="965"/>
        <v>0</v>
      </c>
      <c r="DY107" s="31"/>
      <c r="DZ107" s="32">
        <f t="shared" si="966"/>
        <v>0</v>
      </c>
      <c r="EA107" s="31"/>
      <c r="EB107" s="32">
        <f t="shared" si="967"/>
        <v>0</v>
      </c>
      <c r="EC107" s="31"/>
      <c r="ED107" s="32">
        <f t="shared" si="968"/>
        <v>0</v>
      </c>
      <c r="EE107" s="31"/>
      <c r="EF107" s="32">
        <f t="shared" si="969"/>
        <v>0</v>
      </c>
      <c r="EG107" s="31"/>
      <c r="EH107" s="32">
        <f t="shared" si="970"/>
        <v>0</v>
      </c>
      <c r="EI107" s="36">
        <f t="shared" si="971"/>
        <v>0</v>
      </c>
      <c r="EJ107" s="36">
        <f t="shared" si="971"/>
        <v>0</v>
      </c>
      <c r="EL107" s="45"/>
    </row>
    <row r="108" spans="1:142" x14ac:dyDescent="0.25">
      <c r="B108" s="19">
        <v>73</v>
      </c>
      <c r="C108" s="25" t="s">
        <v>254</v>
      </c>
      <c r="D108" s="26">
        <f t="shared" si="711"/>
        <v>10127</v>
      </c>
      <c r="E108" s="26">
        <v>10127</v>
      </c>
      <c r="F108" s="26">
        <v>9620</v>
      </c>
      <c r="G108" s="27">
        <v>4.3099999999999996</v>
      </c>
      <c r="H108" s="38">
        <v>1</v>
      </c>
      <c r="I108" s="39"/>
      <c r="J108" s="26">
        <v>1.4</v>
      </c>
      <c r="K108" s="26">
        <v>1.68</v>
      </c>
      <c r="L108" s="26">
        <v>2.23</v>
      </c>
      <c r="M108" s="26">
        <v>2.39</v>
      </c>
      <c r="N108" s="30">
        <v>2.57</v>
      </c>
      <c r="O108" s="31"/>
      <c r="P108" s="32">
        <f t="shared" si="914"/>
        <v>0</v>
      </c>
      <c r="Q108" s="31"/>
      <c r="R108" s="32">
        <f t="shared" si="915"/>
        <v>0</v>
      </c>
      <c r="S108" s="33"/>
      <c r="T108" s="32">
        <f t="shared" si="916"/>
        <v>0</v>
      </c>
      <c r="U108" s="31"/>
      <c r="V108" s="32">
        <f t="shared" si="917"/>
        <v>0</v>
      </c>
      <c r="W108" s="31"/>
      <c r="X108" s="32">
        <f t="shared" si="918"/>
        <v>0</v>
      </c>
      <c r="Y108" s="31"/>
      <c r="Z108" s="32">
        <f t="shared" si="919"/>
        <v>0</v>
      </c>
      <c r="AA108" s="31"/>
      <c r="AB108" s="32">
        <f t="shared" si="920"/>
        <v>0</v>
      </c>
      <c r="AC108" s="31"/>
      <c r="AD108" s="32">
        <f t="shared" si="921"/>
        <v>0</v>
      </c>
      <c r="AE108" s="31"/>
      <c r="AF108" s="32">
        <f t="shared" si="922"/>
        <v>0</v>
      </c>
      <c r="AG108" s="31"/>
      <c r="AH108" s="32">
        <f t="shared" si="923"/>
        <v>0</v>
      </c>
      <c r="AI108" s="31"/>
      <c r="AJ108" s="32">
        <f t="shared" si="924"/>
        <v>0</v>
      </c>
      <c r="AK108" s="31"/>
      <c r="AL108" s="32">
        <f t="shared" si="925"/>
        <v>0</v>
      </c>
      <c r="AM108" s="34"/>
      <c r="AN108" s="32">
        <f t="shared" si="926"/>
        <v>0</v>
      </c>
      <c r="AO108" s="31"/>
      <c r="AP108" s="32">
        <f t="shared" si="927"/>
        <v>0</v>
      </c>
      <c r="AQ108" s="31"/>
      <c r="AR108" s="32">
        <f t="shared" si="928"/>
        <v>0</v>
      </c>
      <c r="AS108" s="31"/>
      <c r="AT108" s="32">
        <f t="shared" si="929"/>
        <v>0</v>
      </c>
      <c r="AU108" s="31"/>
      <c r="AV108" s="32">
        <f t="shared" si="930"/>
        <v>0</v>
      </c>
      <c r="AW108" s="31"/>
      <c r="AX108" s="32">
        <f t="shared" si="931"/>
        <v>0</v>
      </c>
      <c r="AY108" s="31"/>
      <c r="AZ108" s="32">
        <f t="shared" si="932"/>
        <v>0</v>
      </c>
      <c r="BA108" s="31"/>
      <c r="BB108" s="32">
        <f t="shared" si="933"/>
        <v>0</v>
      </c>
      <c r="BC108" s="31"/>
      <c r="BD108" s="32">
        <f t="shared" si="934"/>
        <v>0</v>
      </c>
      <c r="BE108" s="31"/>
      <c r="BF108" s="32">
        <f t="shared" si="935"/>
        <v>0</v>
      </c>
      <c r="BG108" s="31"/>
      <c r="BH108" s="32">
        <f t="shared" si="936"/>
        <v>0</v>
      </c>
      <c r="BI108" s="31">
        <v>20</v>
      </c>
      <c r="BJ108" s="32">
        <f t="shared" si="937"/>
        <v>1082564.9683333333</v>
      </c>
      <c r="BK108" s="31"/>
      <c r="BL108" s="32">
        <f t="shared" si="938"/>
        <v>0</v>
      </c>
      <c r="BM108" s="31"/>
      <c r="BN108" s="32">
        <f t="shared" si="939"/>
        <v>0</v>
      </c>
      <c r="BO108" s="31"/>
      <c r="BP108" s="32">
        <f t="shared" si="940"/>
        <v>0</v>
      </c>
      <c r="BQ108" s="31"/>
      <c r="BR108" s="32">
        <f t="shared" si="941"/>
        <v>0</v>
      </c>
      <c r="BS108" s="31"/>
      <c r="BT108" s="32">
        <f t="shared" si="942"/>
        <v>0</v>
      </c>
      <c r="BU108" s="31"/>
      <c r="BV108" s="32">
        <f t="shared" si="943"/>
        <v>0</v>
      </c>
      <c r="BW108" s="31"/>
      <c r="BX108" s="32">
        <f t="shared" si="944"/>
        <v>0</v>
      </c>
      <c r="BY108" s="31"/>
      <c r="BZ108" s="32">
        <f t="shared" si="945"/>
        <v>0</v>
      </c>
      <c r="CA108" s="31"/>
      <c r="CB108" s="32">
        <f t="shared" si="946"/>
        <v>0</v>
      </c>
      <c r="CC108" s="31"/>
      <c r="CD108" s="32">
        <f t="shared" si="947"/>
        <v>0</v>
      </c>
      <c r="CE108" s="31"/>
      <c r="CF108" s="32">
        <f t="shared" si="948"/>
        <v>0</v>
      </c>
      <c r="CG108" s="31"/>
      <c r="CH108" s="32">
        <f t="shared" si="949"/>
        <v>0</v>
      </c>
      <c r="CI108" s="31"/>
      <c r="CJ108" s="32">
        <f t="shared" si="950"/>
        <v>0</v>
      </c>
      <c r="CK108" s="31"/>
      <c r="CL108" s="32">
        <f t="shared" si="951"/>
        <v>0</v>
      </c>
      <c r="CM108" s="31"/>
      <c r="CN108" s="32">
        <f t="shared" si="952"/>
        <v>0</v>
      </c>
      <c r="CO108" s="43">
        <v>106</v>
      </c>
      <c r="CP108" s="32">
        <f t="shared" si="953"/>
        <v>6315130.0939999986</v>
      </c>
      <c r="CQ108" s="31"/>
      <c r="CR108" s="32">
        <f t="shared" si="954"/>
        <v>0</v>
      </c>
      <c r="CS108" s="31"/>
      <c r="CT108" s="32">
        <f>(CS108/12*1*$D108*$G108*$H108*$J108*CT$9)+(CS108/12*5*$E108*$G108*$H108*$J108*CT$10)+(CS108/12*6*$F108*$G108*$H108*$J108*CT$10)</f>
        <v>0</v>
      </c>
      <c r="CU108" s="31"/>
      <c r="CV108" s="32">
        <f>(CU108/12*1*$D108*$G108*$H108*$J108*CV$9)+(CU108/12*5*$E108*$G108*$H108*$J108*CV$10)+(CU108/12*6*$F108*$G108*$H108*$J108*CV$10)</f>
        <v>0</v>
      </c>
      <c r="CW108" s="31"/>
      <c r="CX108" s="32">
        <f t="shared" si="955"/>
        <v>0</v>
      </c>
      <c r="CY108" s="31"/>
      <c r="CZ108" s="32">
        <f t="shared" si="956"/>
        <v>0</v>
      </c>
      <c r="DA108" s="31"/>
      <c r="DB108" s="32">
        <f t="shared" si="957"/>
        <v>0</v>
      </c>
      <c r="DC108" s="31"/>
      <c r="DD108" s="32">
        <f t="shared" si="958"/>
        <v>0</v>
      </c>
      <c r="DE108" s="31"/>
      <c r="DF108" s="32">
        <f t="shared" si="959"/>
        <v>0</v>
      </c>
      <c r="DG108" s="31"/>
      <c r="DH108" s="32">
        <f t="shared" si="960"/>
        <v>0</v>
      </c>
      <c r="DI108" s="31"/>
      <c r="DJ108" s="32">
        <f t="shared" si="961"/>
        <v>0</v>
      </c>
      <c r="DK108" s="31"/>
      <c r="DL108" s="32">
        <v>0</v>
      </c>
      <c r="DM108" s="31"/>
      <c r="DN108" s="32">
        <f>(DM108/12*1*$D108*$G108*$H108*$K108*DN$9)+(DM108/12*5*$E108*$G108*$H108*$K108*DN$10)+(DM108/12*6*$F108*$G108*$H108*$K108*DN$10)</f>
        <v>0</v>
      </c>
      <c r="DO108" s="31"/>
      <c r="DP108" s="32">
        <f>(DO108/12*1*$D108*$G108*$H108*$K108*DP$9)+(DO108/12*5*$E108*$G108*$H108*$K108*DP$10)+(DO108/12*6*$F108*$G108*$H108*$K108*DP$10)</f>
        <v>0</v>
      </c>
      <c r="DQ108" s="31"/>
      <c r="DR108" s="32">
        <f t="shared" si="962"/>
        <v>0</v>
      </c>
      <c r="DS108" s="31"/>
      <c r="DT108" s="32">
        <f t="shared" si="963"/>
        <v>0</v>
      </c>
      <c r="DU108" s="35"/>
      <c r="DV108" s="32">
        <f t="shared" si="964"/>
        <v>0</v>
      </c>
      <c r="DW108" s="31"/>
      <c r="DX108" s="32">
        <f t="shared" si="965"/>
        <v>0</v>
      </c>
      <c r="DY108" s="31"/>
      <c r="DZ108" s="32">
        <f t="shared" si="966"/>
        <v>0</v>
      </c>
      <c r="EA108" s="31"/>
      <c r="EB108" s="32">
        <f t="shared" si="967"/>
        <v>0</v>
      </c>
      <c r="EC108" s="31"/>
      <c r="ED108" s="32">
        <f t="shared" si="968"/>
        <v>0</v>
      </c>
      <c r="EE108" s="31"/>
      <c r="EF108" s="32">
        <f t="shared" si="969"/>
        <v>0</v>
      </c>
      <c r="EG108" s="31"/>
      <c r="EH108" s="32">
        <f t="shared" si="970"/>
        <v>0</v>
      </c>
      <c r="EI108" s="36">
        <f t="shared" si="971"/>
        <v>126</v>
      </c>
      <c r="EJ108" s="36">
        <f t="shared" si="971"/>
        <v>7397695.0623333324</v>
      </c>
      <c r="EL108" s="45"/>
    </row>
    <row r="109" spans="1:142" s="59" customFormat="1" x14ac:dyDescent="0.25">
      <c r="A109" s="88">
        <v>26</v>
      </c>
      <c r="B109" s="68"/>
      <c r="C109" s="69" t="s">
        <v>255</v>
      </c>
      <c r="D109" s="76">
        <f t="shared" si="711"/>
        <v>10127</v>
      </c>
      <c r="E109" s="76">
        <v>10127</v>
      </c>
      <c r="F109" s="76">
        <v>9620</v>
      </c>
      <c r="G109" s="92"/>
      <c r="H109" s="90"/>
      <c r="I109" s="91"/>
      <c r="J109" s="85"/>
      <c r="K109" s="85"/>
      <c r="L109" s="85"/>
      <c r="M109" s="85"/>
      <c r="N109" s="81">
        <v>2.57</v>
      </c>
      <c r="O109" s="83">
        <f>SUM(O110)</f>
        <v>0</v>
      </c>
      <c r="P109" s="83">
        <f t="shared" ref="P109:CA109" si="972">SUM(P110)</f>
        <v>0</v>
      </c>
      <c r="Q109" s="83">
        <f t="shared" si="972"/>
        <v>0</v>
      </c>
      <c r="R109" s="83">
        <f t="shared" si="972"/>
        <v>0</v>
      </c>
      <c r="S109" s="83">
        <f t="shared" si="972"/>
        <v>0</v>
      </c>
      <c r="T109" s="83">
        <f t="shared" si="972"/>
        <v>0</v>
      </c>
      <c r="U109" s="83">
        <f t="shared" si="972"/>
        <v>0</v>
      </c>
      <c r="V109" s="83">
        <f t="shared" si="972"/>
        <v>0</v>
      </c>
      <c r="W109" s="83">
        <f t="shared" si="972"/>
        <v>0</v>
      </c>
      <c r="X109" s="83">
        <f t="shared" si="972"/>
        <v>0</v>
      </c>
      <c r="Y109" s="83">
        <f t="shared" si="972"/>
        <v>0</v>
      </c>
      <c r="Z109" s="83">
        <f t="shared" si="972"/>
        <v>0</v>
      </c>
      <c r="AA109" s="83">
        <f t="shared" si="972"/>
        <v>0</v>
      </c>
      <c r="AB109" s="83">
        <f t="shared" si="972"/>
        <v>0</v>
      </c>
      <c r="AC109" s="83">
        <f t="shared" si="972"/>
        <v>0</v>
      </c>
      <c r="AD109" s="83">
        <f t="shared" si="972"/>
        <v>0</v>
      </c>
      <c r="AE109" s="83">
        <f t="shared" si="972"/>
        <v>0</v>
      </c>
      <c r="AF109" s="83">
        <f t="shared" si="972"/>
        <v>0</v>
      </c>
      <c r="AG109" s="83">
        <f t="shared" si="972"/>
        <v>0</v>
      </c>
      <c r="AH109" s="83">
        <f t="shared" si="972"/>
        <v>0</v>
      </c>
      <c r="AI109" s="83">
        <f t="shared" si="972"/>
        <v>0</v>
      </c>
      <c r="AJ109" s="83">
        <f t="shared" si="972"/>
        <v>0</v>
      </c>
      <c r="AK109" s="83">
        <f t="shared" si="972"/>
        <v>0</v>
      </c>
      <c r="AL109" s="83">
        <f t="shared" si="972"/>
        <v>0</v>
      </c>
      <c r="AM109" s="83">
        <f t="shared" si="972"/>
        <v>0</v>
      </c>
      <c r="AN109" s="83">
        <f t="shared" si="972"/>
        <v>0</v>
      </c>
      <c r="AO109" s="83">
        <v>0</v>
      </c>
      <c r="AP109" s="83">
        <f t="shared" si="972"/>
        <v>0</v>
      </c>
      <c r="AQ109" s="83">
        <f t="shared" si="972"/>
        <v>0</v>
      </c>
      <c r="AR109" s="83">
        <f t="shared" si="972"/>
        <v>0</v>
      </c>
      <c r="AS109" s="83">
        <f t="shared" si="972"/>
        <v>0</v>
      </c>
      <c r="AT109" s="83">
        <f t="shared" si="972"/>
        <v>0</v>
      </c>
      <c r="AU109" s="83">
        <f t="shared" si="972"/>
        <v>0</v>
      </c>
      <c r="AV109" s="83">
        <f t="shared" si="972"/>
        <v>0</v>
      </c>
      <c r="AW109" s="83">
        <f t="shared" si="972"/>
        <v>0</v>
      </c>
      <c r="AX109" s="83">
        <f t="shared" si="972"/>
        <v>0</v>
      </c>
      <c r="AY109" s="83">
        <f t="shared" si="972"/>
        <v>0</v>
      </c>
      <c r="AZ109" s="83">
        <f t="shared" si="972"/>
        <v>0</v>
      </c>
      <c r="BA109" s="83">
        <f t="shared" si="972"/>
        <v>0</v>
      </c>
      <c r="BB109" s="83">
        <f t="shared" si="972"/>
        <v>0</v>
      </c>
      <c r="BC109" s="83">
        <f t="shared" si="972"/>
        <v>0</v>
      </c>
      <c r="BD109" s="83">
        <f t="shared" si="972"/>
        <v>0</v>
      </c>
      <c r="BE109" s="83">
        <f t="shared" si="972"/>
        <v>0</v>
      </c>
      <c r="BF109" s="83">
        <f t="shared" si="972"/>
        <v>0</v>
      </c>
      <c r="BG109" s="83">
        <f t="shared" si="972"/>
        <v>0</v>
      </c>
      <c r="BH109" s="83">
        <f t="shared" si="972"/>
        <v>0</v>
      </c>
      <c r="BI109" s="83">
        <f t="shared" si="972"/>
        <v>0</v>
      </c>
      <c r="BJ109" s="83">
        <f t="shared" si="972"/>
        <v>0</v>
      </c>
      <c r="BK109" s="83">
        <f t="shared" si="972"/>
        <v>0</v>
      </c>
      <c r="BL109" s="83">
        <f t="shared" si="972"/>
        <v>0</v>
      </c>
      <c r="BM109" s="83">
        <f t="shared" si="972"/>
        <v>0</v>
      </c>
      <c r="BN109" s="83">
        <f t="shared" si="972"/>
        <v>0</v>
      </c>
      <c r="BO109" s="83">
        <f t="shared" si="972"/>
        <v>0</v>
      </c>
      <c r="BP109" s="83">
        <f t="shared" si="972"/>
        <v>0</v>
      </c>
      <c r="BQ109" s="83">
        <f t="shared" si="972"/>
        <v>0</v>
      </c>
      <c r="BR109" s="83">
        <f t="shared" si="972"/>
        <v>0</v>
      </c>
      <c r="BS109" s="83">
        <f t="shared" si="972"/>
        <v>0</v>
      </c>
      <c r="BT109" s="83">
        <f t="shared" si="972"/>
        <v>0</v>
      </c>
      <c r="BU109" s="83">
        <v>0</v>
      </c>
      <c r="BV109" s="83">
        <f t="shared" si="972"/>
        <v>0</v>
      </c>
      <c r="BW109" s="83">
        <f t="shared" si="972"/>
        <v>0</v>
      </c>
      <c r="BX109" s="83">
        <f t="shared" si="972"/>
        <v>0</v>
      </c>
      <c r="BY109" s="83">
        <f t="shared" si="972"/>
        <v>0</v>
      </c>
      <c r="BZ109" s="83">
        <f t="shared" si="972"/>
        <v>0</v>
      </c>
      <c r="CA109" s="83">
        <f t="shared" si="972"/>
        <v>0</v>
      </c>
      <c r="CB109" s="83">
        <f t="shared" ref="CB109:EJ109" si="973">SUM(CB110)</f>
        <v>0</v>
      </c>
      <c r="CC109" s="83">
        <f t="shared" si="973"/>
        <v>0</v>
      </c>
      <c r="CD109" s="83">
        <f t="shared" si="973"/>
        <v>0</v>
      </c>
      <c r="CE109" s="83">
        <f t="shared" si="973"/>
        <v>0</v>
      </c>
      <c r="CF109" s="83">
        <f t="shared" si="973"/>
        <v>0</v>
      </c>
      <c r="CG109" s="83">
        <f t="shared" si="973"/>
        <v>0</v>
      </c>
      <c r="CH109" s="83">
        <f t="shared" si="973"/>
        <v>0</v>
      </c>
      <c r="CI109" s="83">
        <f t="shared" si="973"/>
        <v>0</v>
      </c>
      <c r="CJ109" s="83">
        <f t="shared" si="973"/>
        <v>0</v>
      </c>
      <c r="CK109" s="83">
        <f t="shared" si="973"/>
        <v>0</v>
      </c>
      <c r="CL109" s="83">
        <f t="shared" si="973"/>
        <v>0</v>
      </c>
      <c r="CM109" s="83">
        <f t="shared" si="973"/>
        <v>0</v>
      </c>
      <c r="CN109" s="83">
        <f t="shared" si="973"/>
        <v>0</v>
      </c>
      <c r="CO109" s="83">
        <f t="shared" si="973"/>
        <v>0</v>
      </c>
      <c r="CP109" s="83">
        <f t="shared" si="973"/>
        <v>0</v>
      </c>
      <c r="CQ109" s="83">
        <f t="shared" si="973"/>
        <v>0</v>
      </c>
      <c r="CR109" s="83">
        <f t="shared" si="973"/>
        <v>0</v>
      </c>
      <c r="CS109" s="83">
        <f t="shared" si="973"/>
        <v>0</v>
      </c>
      <c r="CT109" s="83">
        <f t="shared" si="973"/>
        <v>0</v>
      </c>
      <c r="CU109" s="83">
        <f t="shared" si="973"/>
        <v>0</v>
      </c>
      <c r="CV109" s="83">
        <f t="shared" si="973"/>
        <v>0</v>
      </c>
      <c r="CW109" s="83">
        <f t="shared" si="973"/>
        <v>0</v>
      </c>
      <c r="CX109" s="83">
        <f t="shared" si="973"/>
        <v>0</v>
      </c>
      <c r="CY109" s="83">
        <f t="shared" si="973"/>
        <v>0</v>
      </c>
      <c r="CZ109" s="83">
        <f t="shared" si="973"/>
        <v>0</v>
      </c>
      <c r="DA109" s="83">
        <f t="shared" si="973"/>
        <v>0</v>
      </c>
      <c r="DB109" s="83">
        <f t="shared" si="973"/>
        <v>0</v>
      </c>
      <c r="DC109" s="83">
        <f t="shared" si="973"/>
        <v>0</v>
      </c>
      <c r="DD109" s="83">
        <f t="shared" si="973"/>
        <v>0</v>
      </c>
      <c r="DE109" s="83">
        <f t="shared" si="973"/>
        <v>0</v>
      </c>
      <c r="DF109" s="83">
        <f t="shared" si="973"/>
        <v>0</v>
      </c>
      <c r="DG109" s="83">
        <f t="shared" si="973"/>
        <v>0</v>
      </c>
      <c r="DH109" s="83">
        <f t="shared" si="973"/>
        <v>0</v>
      </c>
      <c r="DI109" s="83">
        <v>0</v>
      </c>
      <c r="DJ109" s="83">
        <f t="shared" si="973"/>
        <v>0</v>
      </c>
      <c r="DK109" s="83">
        <f t="shared" si="973"/>
        <v>0</v>
      </c>
      <c r="DL109" s="83">
        <f t="shared" si="973"/>
        <v>0</v>
      </c>
      <c r="DM109" s="83">
        <f t="shared" si="973"/>
        <v>0</v>
      </c>
      <c r="DN109" s="83">
        <f t="shared" si="973"/>
        <v>0</v>
      </c>
      <c r="DO109" s="83">
        <f t="shared" si="973"/>
        <v>0</v>
      </c>
      <c r="DP109" s="83">
        <f t="shared" si="973"/>
        <v>0</v>
      </c>
      <c r="DQ109" s="83">
        <f t="shared" si="973"/>
        <v>0</v>
      </c>
      <c r="DR109" s="83">
        <f t="shared" si="973"/>
        <v>0</v>
      </c>
      <c r="DS109" s="83">
        <f t="shared" si="973"/>
        <v>0</v>
      </c>
      <c r="DT109" s="83">
        <f t="shared" si="973"/>
        <v>0</v>
      </c>
      <c r="DU109" s="83">
        <f t="shared" si="973"/>
        <v>0</v>
      </c>
      <c r="DV109" s="83">
        <f t="shared" si="973"/>
        <v>0</v>
      </c>
      <c r="DW109" s="83">
        <f t="shared" si="973"/>
        <v>0</v>
      </c>
      <c r="DX109" s="83">
        <f t="shared" si="973"/>
        <v>0</v>
      </c>
      <c r="DY109" s="83">
        <f t="shared" si="973"/>
        <v>0</v>
      </c>
      <c r="DZ109" s="83">
        <f t="shared" si="973"/>
        <v>0</v>
      </c>
      <c r="EA109" s="83">
        <v>0</v>
      </c>
      <c r="EB109" s="83">
        <f t="shared" si="973"/>
        <v>0</v>
      </c>
      <c r="EC109" s="83">
        <v>0</v>
      </c>
      <c r="ED109" s="83">
        <f t="shared" si="973"/>
        <v>0</v>
      </c>
      <c r="EE109" s="83">
        <f t="shared" si="973"/>
        <v>0</v>
      </c>
      <c r="EF109" s="83">
        <f t="shared" si="973"/>
        <v>0</v>
      </c>
      <c r="EG109" s="83">
        <f t="shared" si="973"/>
        <v>0</v>
      </c>
      <c r="EH109" s="83">
        <f t="shared" si="973"/>
        <v>0</v>
      </c>
      <c r="EI109" s="83">
        <f t="shared" si="973"/>
        <v>0</v>
      </c>
      <c r="EJ109" s="83">
        <f t="shared" si="973"/>
        <v>0</v>
      </c>
      <c r="EL109" s="45"/>
    </row>
    <row r="110" spans="1:142" ht="45" x14ac:dyDescent="0.25">
      <c r="B110" s="11">
        <v>74</v>
      </c>
      <c r="C110" s="25" t="s">
        <v>256</v>
      </c>
      <c r="D110" s="26">
        <f t="shared" si="711"/>
        <v>10127</v>
      </c>
      <c r="E110" s="26">
        <v>10127</v>
      </c>
      <c r="F110" s="26">
        <v>9620</v>
      </c>
      <c r="G110" s="27">
        <v>0.98</v>
      </c>
      <c r="H110" s="38">
        <v>1</v>
      </c>
      <c r="I110" s="39"/>
      <c r="J110" s="26">
        <v>1.4</v>
      </c>
      <c r="K110" s="26">
        <v>1.68</v>
      </c>
      <c r="L110" s="26">
        <v>2.23</v>
      </c>
      <c r="M110" s="26">
        <v>2.39</v>
      </c>
      <c r="N110" s="30">
        <v>2.57</v>
      </c>
      <c r="O110" s="31"/>
      <c r="P110" s="32">
        <f>(O110/12*1*$D110*$G110*$H110*$J110*P$9)+(O110/12*5*$E110*$G110*$H110*$J110*P$10)+(O110/12*6*$F110*$G110*$H110*$J110*P$10)</f>
        <v>0</v>
      </c>
      <c r="Q110" s="31"/>
      <c r="R110" s="32">
        <f>(Q110/12*1*$D110*$G110*$H110*$J110*R$9)+(Q110/12*5*$E110*$G110*$H110*$J110*R$10)+(Q110/12*6*$F110*$G110*$H110*$J110*R$10)</f>
        <v>0</v>
      </c>
      <c r="S110" s="33"/>
      <c r="T110" s="32">
        <f>(S110/12*1*$D110*$G110*$H110*$J110*T$9)+(S110/12*5*$E110*$G110*$H110*$J110*T$10)+(S110/12*6*$F110*$G110*$H110*$J110*T$10)</f>
        <v>0</v>
      </c>
      <c r="U110" s="31"/>
      <c r="V110" s="32">
        <f>(U110/12*1*$D110*$G110*$H110*$J110*V$9)+(U110/12*5*$E110*$G110*$H110*$J110*V$10)+(U110/12*6*$F110*$G110*$H110*$J110*V$10)</f>
        <v>0</v>
      </c>
      <c r="W110" s="31"/>
      <c r="X110" s="32">
        <f>(W110/12*1*$D110*$G110*$H110*$J110*X$9)+(W110/12*5*$E110*$G110*$H110*$J110*X$10)+(W110/12*6*$F110*$G110*$H110*$J110*X$10)</f>
        <v>0</v>
      </c>
      <c r="Y110" s="31"/>
      <c r="Z110" s="32">
        <f>(Y110/12*1*$D110*$G110*$H110*$J110*Z$9)+(Y110/12*5*$E110*$G110*$H110*$J110*Z$10)+(Y110/12*6*$F110*$G110*$H110*$J110*Z$10)</f>
        <v>0</v>
      </c>
      <c r="AA110" s="31"/>
      <c r="AB110" s="32">
        <f>(AA110/12*1*$D110*$G110*$H110*$K110*AB$9)+(AA110/12*5*$E110*$G110*$H110*$K110*AB$10)+(AA110/12*6*$F110*$G110*$H110*$K110*AB$10)</f>
        <v>0</v>
      </c>
      <c r="AC110" s="31"/>
      <c r="AD110" s="32">
        <f>(AC110/12*1*$D110*$G110*$H110*$J110*AD$9)+(AC110/12*5*$E110*$G110*$H110*$J110*AD$10)+(AC110/12*6*$F110*$G110*$H110*$J110*AD$10)</f>
        <v>0</v>
      </c>
      <c r="AE110" s="31"/>
      <c r="AF110" s="32">
        <f>(AE110/12*1*$D110*$G110*$H110*$K110*AF$9)+(AE110/12*5*$E110*$G110*$H110*$K110*AF$10)+(AE110/12*6*$F110*$G110*$H110*$K110*AF$10)</f>
        <v>0</v>
      </c>
      <c r="AG110" s="31"/>
      <c r="AH110" s="32">
        <f>(AG110/12*1*$D110*$G110*$H110*$K110*AH$9)+(AG110/12*5*$E110*$G110*$H110*$K110*AH$10)+(AG110/12*6*$F110*$G110*$H110*$K110*AH$10)</f>
        <v>0</v>
      </c>
      <c r="AI110" s="31"/>
      <c r="AJ110" s="32">
        <f>(AI110/12*1*$D110*$G110*$H110*$K110*AJ$9)+(AI110/12*5*$E110*$G110*$H110*$K110*AJ$10)+(AI110/12*6*$F110*$G110*$H110*$K110*AJ$10)</f>
        <v>0</v>
      </c>
      <c r="AK110" s="31"/>
      <c r="AL110" s="32">
        <f>(AK110/12*1*$D110*$G110*$H110*$K110*AL$9)+(AK110/12*5*$E110*$G110*$H110*$K110*AL$10)+(AK110/12*6*$F110*$G110*$H110*$K110*AL$10)</f>
        <v>0</v>
      </c>
      <c r="AM110" s="34"/>
      <c r="AN110" s="32">
        <f>(AM110/12*1*$D110*$G110*$H110*$K110*AN$9)+(AM110/12*5*$E110*$G110*$H110*$K110*AN$10)+(AM110/12*6*$F110*$G110*$H110*$K110*AN$10)</f>
        <v>0</v>
      </c>
      <c r="AO110" s="31"/>
      <c r="AP110" s="32">
        <f>(AO110/12*1*$D110*$G110*$H110*$K110*AP$9)+(AO110/12*5*$E110*$G110*$H110*$K110*AP$10)+(AO110/12*6*$F110*$G110*$H110*$K110*AP$10)</f>
        <v>0</v>
      </c>
      <c r="AQ110" s="31"/>
      <c r="AR110" s="32">
        <f>(AQ110/12*1*$D110*$G110*$H110*$J110*AR$9)+(AQ110/12*5*$E110*$G110*$H110*$J110*AR$10)+(AQ110/12*6*$F110*$G110*$H110*$J110*AR$10)</f>
        <v>0</v>
      </c>
      <c r="AS110" s="31"/>
      <c r="AT110" s="32">
        <f>(AS110/12*1*$D110*$G110*$H110*$J110*AT$9)+(AS110/12*11*$E110*$G110*$H110*$J110*AT$10)</f>
        <v>0</v>
      </c>
      <c r="AU110" s="31"/>
      <c r="AV110" s="32">
        <f>(AU110/12*1*$D110*$G110*$H110*$J110*AV$9)+(AU110/12*5*$E110*$G110*$H110*$J110*AV$10)+(AU110/12*6*$F110*$G110*$H110*$J110*AV$10)</f>
        <v>0</v>
      </c>
      <c r="AW110" s="31"/>
      <c r="AX110" s="32">
        <f>(AW110/12*1*$D110*$G110*$H110*$K110*AX$9)+(AW110/12*5*$E110*$G110*$H110*$K110*AX$10)+(AW110/12*6*$F110*$G110*$H110*$K110*AX$10)</f>
        <v>0</v>
      </c>
      <c r="AY110" s="31"/>
      <c r="AZ110" s="32">
        <f>(AY110/12*1*$D110*$G110*$H110*$J110*AZ$9)+(AY110/12*5*$E110*$G110*$H110*$J110*AZ$10)+(AY110/12*6*$F110*$G110*$H110*$J110*AZ$10)</f>
        <v>0</v>
      </c>
      <c r="BA110" s="31"/>
      <c r="BB110" s="32">
        <f>(BA110/12*1*$D110*$G110*$H110*$J110*BB$9)+(BA110/12*5*$E110*$G110*$H110*$J110*BB$10)+(BA110/12*6*$F110*$G110*$H110*$J110*BB$10)</f>
        <v>0</v>
      </c>
      <c r="BC110" s="31"/>
      <c r="BD110" s="32">
        <f>(BC110/12*1*$D110*$G110*$H110*$J110*BD$9)+(BC110/12*5*$E110*$G110*$H110*$J110*BD$10)+(BC110/12*6*$F110*$G110*$H110*$J110*BD$10)</f>
        <v>0</v>
      </c>
      <c r="BE110" s="31"/>
      <c r="BF110" s="32">
        <f>(BE110/12*1*$D110*$G110*$H110*$J110*BF$9)+(BE110/12*5*$E110*$G110*$H110*$J110*BF$10)+(BE110/12*6*$F110*$G110*$H110*$J110*BF$10)</f>
        <v>0</v>
      </c>
      <c r="BG110" s="31"/>
      <c r="BH110" s="32">
        <f>(BG110/12*1*$D110*$G110*$H110*$J110*BH$9)+(BG110/12*5*$E110*$G110*$H110*$J110*BH$10)+(BG110/12*6*$F110*$G110*$H110*$J110*BH$10)</f>
        <v>0</v>
      </c>
      <c r="BI110" s="31"/>
      <c r="BJ110" s="32">
        <f>(BI110/12*1*$D110*$G110*$H110*$J110*BJ$9)+(BI110/12*5*$E110*$G110*$H110*$J110*BJ$10)+(BI110/12*6*$F110*$G110*$H110*$J110*BJ$10)</f>
        <v>0</v>
      </c>
      <c r="BK110" s="31"/>
      <c r="BL110" s="32">
        <f>(BK110/12*1*$D110*$G110*$H110*$J110*BL$9)+(BK110/12*4*$E110*$G110*$H110*$J110*BL$10)+(BK110/12*1*$E110*$G110*$H110*$J110*BL$11)+(BK110/12*6*$F110*$G110*$H110*$J110*BL$11)</f>
        <v>0</v>
      </c>
      <c r="BM110" s="31"/>
      <c r="BN110" s="32">
        <f>(BM110/12*1*$D110*$G110*$H110*$J110*BN$9)+(BM110/12*5*$E110*$G110*$H110*$J110*BN$10)+(BM110/12*6*$F110*$G110*$H110*$J110*BN$10)</f>
        <v>0</v>
      </c>
      <c r="BO110" s="31"/>
      <c r="BP110" s="32">
        <f>(BO110/12*1*$D110*$G110*$H110*$J110*BP$9)+(BO110/12*4*$E110*$G110*$H110*$J110*BP$10)+(BO110/12*1*$E110*$G110*$H110*$J110*BP$11)+(BO110/12*6*$F110*$G110*$H110*$J110*BP$11)</f>
        <v>0</v>
      </c>
      <c r="BQ110" s="31"/>
      <c r="BR110" s="32">
        <f>(BQ110/12*1*$D110*$G110*$H110*$J110*BR$9)+(BQ110/12*5*$E110*$G110*$H110*$J110*BR$10)+(BQ110/12*6*$F110*$G110*$H110*$J110*BR$10)</f>
        <v>0</v>
      </c>
      <c r="BS110" s="31"/>
      <c r="BT110" s="32">
        <f>(BS110/12*1*$D110*$G110*$H110*$J110*BT$9)+(BS110/12*4*$E110*$G110*$H110*$J110*BT$10)+(BS110/12*1*$E110*$G110*$H110*$J110*BT$11)+(BS110/12*6*$F110*$G110*$H110*$J110*BT$11)</f>
        <v>0</v>
      </c>
      <c r="BU110" s="31"/>
      <c r="BV110" s="32">
        <f>(BU110/12*1*$D110*$G110*$H110*$J110*BV$9)+(BU110/12*5*$E110*$G110*$H110*$J110*BV$10)+(BU110/12*6*$F110*$G110*$H110*$J110*BV$10)</f>
        <v>0</v>
      </c>
      <c r="BW110" s="31"/>
      <c r="BX110" s="32">
        <f>(BW110/12*1*$D110*$G110*$H110*$J110*BX$9)+(BW110/12*5*$E110*$G110*$H110*$J110*BX$10)+(BW110/12*6*$F110*$G110*$H110*$J110*BX$10)</f>
        <v>0</v>
      </c>
      <c r="BY110" s="31"/>
      <c r="BZ110" s="32">
        <f>(BY110/12*1*$D110*$G110*$H110*$J110*BZ$9)+(BY110/12*5*$E110*$G110*$H110*$J110*BZ$10)+(BY110/12*6*$F110*$G110*$H110*$J110*BZ$10)</f>
        <v>0</v>
      </c>
      <c r="CA110" s="31"/>
      <c r="CB110" s="32">
        <f>(CA110/12*1*$D110*$G110*$H110*$K110*CB$9)+(CA110/12*4*$E110*$G110*$H110*$K110*CB$10)+(CA110/12*1*$E110*$G110*$H110*$K110*CB$11)+(CA110/12*6*$F110*$G110*$H110*$K110*CB$11)</f>
        <v>0</v>
      </c>
      <c r="CC110" s="31"/>
      <c r="CD110" s="32">
        <f>(CC110/12*1*$D110*$G110*$H110*$J110*CD$9)+(CC110/12*5*$E110*$G110*$H110*$J110*CD$10)+(CC110/12*6*$F110*$G110*$H110*$J110*CD$10)</f>
        <v>0</v>
      </c>
      <c r="CE110" s="31"/>
      <c r="CF110" s="32">
        <f>(CE110/12*1*$D110*$G110*$H110*$J110*CF$9)+(CE110/12*5*$E110*$G110*$H110*$J110*CF$10)+(CE110/12*6*$F110*$G110*$H110*$J110*CF$10)</f>
        <v>0</v>
      </c>
      <c r="CG110" s="31"/>
      <c r="CH110" s="32">
        <f>(CG110/12*1*$D110*$G110*$H110*$J110*CH$9)+(CG110/12*5*$E110*$G110*$H110*$J110*CH$10)+(CG110/12*6*$F110*$G110*$H110*$J110*CH$10)</f>
        <v>0</v>
      </c>
      <c r="CI110" s="31"/>
      <c r="CJ110" s="32">
        <f>(CI110/12*1*$D110*$G110*$H110*$K110*CJ$9)+(CI110/12*4*$E110*$G110*$H110*$K110*CJ$10)+(CI110/12*1*$E110*$G110*$H110*$K110*CJ$11)+(CI110/12*6*$F110*$G110*$H110*$K110*CJ$11)</f>
        <v>0</v>
      </c>
      <c r="CK110" s="31"/>
      <c r="CL110" s="32">
        <f>(CK110/12*1*$D110*$G110*$H110*$K110*CL$9)+(CK110/12*5*$E110*$G110*$H110*$K110*CL$10)+(CK110/12*6*$F110*$G110*$H110*$K110*CL$10)</f>
        <v>0</v>
      </c>
      <c r="CM110" s="31"/>
      <c r="CN110" s="32">
        <f>(CM110/12*1*$D110*$G110*$H110*$J110*CN$9)+(CM110/12*5*$E110*$G110*$H110*$J110*CN$10)+(CM110/12*6*$F110*$G110*$H110*$J110*CN$10)</f>
        <v>0</v>
      </c>
      <c r="CO110" s="31"/>
      <c r="CP110" s="32">
        <f>(CO110/12*1*$D110*$G110*$H110*$J110*CP$9)+(CO110/12*5*$E110*$G110*$H110*$J110*CP$10)+(CO110/12*6*$F110*$G110*$H110*$J110*CP$10)</f>
        <v>0</v>
      </c>
      <c r="CQ110" s="31"/>
      <c r="CR110" s="32">
        <f>(CQ110/12*1*$D110*$G110*$H110*$J110*CR$9)+(CQ110/12*5*$E110*$G110*$H110*$J110*CR$10)+(CQ110/12*6*$F110*$G110*$H110*$J110*CR$10)</f>
        <v>0</v>
      </c>
      <c r="CS110" s="31"/>
      <c r="CT110" s="32">
        <f>(CS110/12*1*$D110*$G110*$H110*$J110*CT$9)+(CS110/12*5*$E110*$G110*$H110*$J110*CT$10)+(CS110/12*6*$F110*$G110*$H110*$J110*CT$10)</f>
        <v>0</v>
      </c>
      <c r="CU110" s="31"/>
      <c r="CV110" s="32">
        <f>(CU110/12*1*$D110*$G110*$H110*$J110*CV$9)+(CU110/12*5*$E110*$G110*$H110*$J110*CV$10)+(CU110/12*6*$F110*$G110*$H110*$J110*CV$10)</f>
        <v>0</v>
      </c>
      <c r="CW110" s="31"/>
      <c r="CX110" s="32">
        <f>(CW110/12*1*$D110*$G110*$H110*$J110*CX$9)+(CW110/12*5*$E110*$G110*$H110*$J110*CX$10)+(CW110/12*6*$F110*$G110*$H110*$J110*CX$10)</f>
        <v>0</v>
      </c>
      <c r="CY110" s="31"/>
      <c r="CZ110" s="32">
        <f>(CY110/12*1*$D110*$G110*$H110*$J110*CZ$9)+(CY110/12*5*$E110*$G110*$H110*$J110*CZ$10)+(CY110/12*6*$F110*$G110*$H110*$J110*CZ$10)</f>
        <v>0</v>
      </c>
      <c r="DA110" s="31"/>
      <c r="DB110" s="32">
        <f>(DA110/12*1*$D110*$G110*$H110*$J110*DB$9)+(DA110/12*4*$E110*$G110*$H110*$J110*DB$10)+(DA110/12*1*$E110*$G110*$H110*$J110*DB$11)+(DA110/12*6*$F110*$G110*$H110*$J110*DB$11)</f>
        <v>0</v>
      </c>
      <c r="DC110" s="31"/>
      <c r="DD110" s="32">
        <f>(DC110/12*1*$D110*$G110*$H110*$J110*DD$9)+(DC110/12*5*$E110*$G110*$H110*$J110*DD$10)+(DC110/12*6*$F110*$G110*$H110*$J110*DD$10)</f>
        <v>0</v>
      </c>
      <c r="DE110" s="31"/>
      <c r="DF110" s="32">
        <f>(DE110/12*1*$D110*$G110*$H110*$K110*DF$9)+(DE110/12*5*$E110*$G110*$H110*$K110*DF$10)+(DE110/12*6*$F110*$G110*$H110*$K110*DF$10)</f>
        <v>0</v>
      </c>
      <c r="DG110" s="31"/>
      <c r="DH110" s="32">
        <f>(DG110/12*1*$D110*$G110*$H110*$K110*DH$9)+(DG110/12*5*$E110*$G110*$H110*$K110*DH$10)+(DG110/12*6*$F110*$G110*$H110*$K110*DH$10)</f>
        <v>0</v>
      </c>
      <c r="DI110" s="31"/>
      <c r="DJ110" s="32">
        <f>(DI110/12*1*$D110*$G110*$H110*$J110*DJ$9)+(DI110/12*5*$E110*$G110*$H110*$J110*DJ$10)+(DI110/12*6*$F110*$G110*$H110*$J110*DJ$10)</f>
        <v>0</v>
      </c>
      <c r="DK110" s="31"/>
      <c r="DL110" s="32">
        <v>0</v>
      </c>
      <c r="DM110" s="31"/>
      <c r="DN110" s="32">
        <f>(DM110/12*1*$D110*$G110*$H110*$K110*DN$9)+(DM110/12*5*$E110*$G110*$H110*$K110*DN$10)+(DM110/12*6*$F110*$G110*$H110*$K110*DN$10)</f>
        <v>0</v>
      </c>
      <c r="DO110" s="31"/>
      <c r="DP110" s="32">
        <f>(DO110/12*1*$D110*$G110*$H110*$K110*DP$9)+(DO110/12*5*$E110*$G110*$H110*$K110*DP$10)+(DO110/12*6*$F110*$G110*$H110*$K110*DP$10)</f>
        <v>0</v>
      </c>
      <c r="DQ110" s="31"/>
      <c r="DR110" s="32">
        <f>(DQ110/12*1*$D110*$G110*$H110*$K110*DR$9)+(DQ110/12*5*$E110*$G110*$H110*$K110*DR$10)+(DQ110/12*6*$F110*$G110*$H110*$K110*DR$10)</f>
        <v>0</v>
      </c>
      <c r="DS110" s="31"/>
      <c r="DT110" s="32">
        <f>(DS110/12*1*$D110*$G110*$H110*$K110*DT$9)+(DS110/12*5*$E110*$G110*$H110*$K110*DT$10)+(DS110/12*6*$F110*$G110*$H110*$K110*DT$10)</f>
        <v>0</v>
      </c>
      <c r="DU110" s="49"/>
      <c r="DV110" s="32">
        <f>(DU110/12*1*$D110*$G110*$H110*$J110*DV$9)+(DU110/12*5*$E110*$G110*$H110*$J110*DV$10)+(DU110/12*6*$F110*$G110*$H110*$J110*DV$10)</f>
        <v>0</v>
      </c>
      <c r="DW110" s="31"/>
      <c r="DX110" s="32">
        <f>(DW110/12*1*$D110*$G110*$H110*$J110*DX$9)+(DW110/12*5*$E110*$G110*$H110*$J110*DX$10)+(DW110/12*6*$F110*$G110*$H110*$J110*DX$10)</f>
        <v>0</v>
      </c>
      <c r="DY110" s="31"/>
      <c r="DZ110" s="32">
        <f>(DY110/12*1*$D110*$G110*$H110*$K110*DZ$9)+(DY110/12*5*$E110*$G110*$H110*$K110*DZ$10)+(DY110/12*6*$F110*$G110*$H110*$K110*DZ$10)</f>
        <v>0</v>
      </c>
      <c r="EA110" s="31"/>
      <c r="EB110" s="32">
        <f>(EA110/12*1*$D110*$G110*$H110*$K110*EB$9)+(EA110/12*5*$E110*$G110*$H110*$K110*EB$10)+(EA110/12*6*$F110*$G110*$H110*$K110*EB$10)</f>
        <v>0</v>
      </c>
      <c r="EC110" s="31"/>
      <c r="ED110" s="32">
        <f>(EC110/12*1*$D110*$G110*$H110*$K110*ED$9)+(EC110/12*5*$E110*$G110*$H110*$K110*ED$10)+(EC110/12*6*$F110*$G110*$H110*$K110*ED$10)</f>
        <v>0</v>
      </c>
      <c r="EE110" s="31"/>
      <c r="EF110" s="32">
        <f>(EE110/12*1*$D110*$G110*$H110*$L110*EF$9)+(EE110/12*5*$E110*$G110*$H110*$L110*EF$10)+(EE110/12*6*$F110*$G110*$H110*$L110*EF$10)</f>
        <v>0</v>
      </c>
      <c r="EG110" s="31"/>
      <c r="EH110" s="32">
        <f>(EG110/12*1*$D110*$G110*$H110*$M110*EH$9)+(EG110/12*5*$E110*$G110*$H110*$N110*EH$10)+(EG110/12*6*$F110*$G110*$H110*$N110*EH$10)</f>
        <v>0</v>
      </c>
      <c r="EI110" s="36">
        <f>SUM(S110,Y110,U110,O110,Q110,BW110,CS110,DI110,DW110,BY110,DU110,BI110,AY110,AQ110,AS110,AU110,BK110,CQ110,W110,EC110,DG110,CA110,EA110,CI110,DK110,DM110,DQ110,DO110,AE110,AG110,AI110,AK110,AA110,AM110,AO110,CK110,EE110,EG110,AW110,DY110,BO110,BA110,BC110,CU110,CW110,CY110,DA110,DC110,BQ110,BE110,BS110,BG110,BU110,CM110,CG110,CO110,AC110,CC110,DE110,,BM110,DS110,CE110)</f>
        <v>0</v>
      </c>
      <c r="EJ110" s="36">
        <f>SUM(T110,Z110,V110,P110,R110,BX110,CT110,DJ110,DX110,BZ110,DV110,BJ110,AZ110,AR110,AT110,AV110,BL110,CR110,X110,ED110,DH110,CB110,EB110,CJ110,DL110,DN110,DR110,DP110,AF110,AH110,AJ110,AL110,AB110,AN110,AP110,CL110,EF110,EH110,AX110,DZ110,BP110,BB110,BD110,CV110,CX110,CZ110,DB110,DD110,BR110,BF110,BT110,BH110,BV110,CN110,CH110,CP110,AD110,CD110,DF110,,BN110,DT110,CF110)</f>
        <v>0</v>
      </c>
      <c r="EL110" s="45"/>
    </row>
    <row r="111" spans="1:142" s="59" customFormat="1" x14ac:dyDescent="0.25">
      <c r="A111" s="88">
        <v>27</v>
      </c>
      <c r="B111" s="68"/>
      <c r="C111" s="69" t="s">
        <v>257</v>
      </c>
      <c r="D111" s="76">
        <f t="shared" si="711"/>
        <v>10127</v>
      </c>
      <c r="E111" s="76">
        <v>10127</v>
      </c>
      <c r="F111" s="76">
        <v>9620</v>
      </c>
      <c r="G111" s="92"/>
      <c r="H111" s="90"/>
      <c r="I111" s="91"/>
      <c r="J111" s="85"/>
      <c r="K111" s="85"/>
      <c r="L111" s="85"/>
      <c r="M111" s="85"/>
      <c r="N111" s="81">
        <v>2.57</v>
      </c>
      <c r="O111" s="83">
        <f>SUM(O112)</f>
        <v>0</v>
      </c>
      <c r="P111" s="83">
        <f t="shared" ref="P111:CA111" si="974">SUM(P112)</f>
        <v>0</v>
      </c>
      <c r="Q111" s="83">
        <f t="shared" si="974"/>
        <v>0</v>
      </c>
      <c r="R111" s="83">
        <f t="shared" si="974"/>
        <v>0</v>
      </c>
      <c r="S111" s="83">
        <f t="shared" si="974"/>
        <v>0</v>
      </c>
      <c r="T111" s="83">
        <f t="shared" si="974"/>
        <v>0</v>
      </c>
      <c r="U111" s="83">
        <f t="shared" si="974"/>
        <v>0</v>
      </c>
      <c r="V111" s="83">
        <f t="shared" si="974"/>
        <v>0</v>
      </c>
      <c r="W111" s="83">
        <f t="shared" si="974"/>
        <v>0</v>
      </c>
      <c r="X111" s="83">
        <f t="shared" si="974"/>
        <v>0</v>
      </c>
      <c r="Y111" s="83">
        <f t="shared" si="974"/>
        <v>0</v>
      </c>
      <c r="Z111" s="83">
        <f t="shared" si="974"/>
        <v>0</v>
      </c>
      <c r="AA111" s="83">
        <f t="shared" si="974"/>
        <v>0</v>
      </c>
      <c r="AB111" s="83">
        <f t="shared" si="974"/>
        <v>0</v>
      </c>
      <c r="AC111" s="83">
        <f t="shared" si="974"/>
        <v>0</v>
      </c>
      <c r="AD111" s="83">
        <f t="shared" si="974"/>
        <v>0</v>
      </c>
      <c r="AE111" s="83">
        <f t="shared" si="974"/>
        <v>0</v>
      </c>
      <c r="AF111" s="83">
        <f t="shared" si="974"/>
        <v>0</v>
      </c>
      <c r="AG111" s="83">
        <f t="shared" si="974"/>
        <v>0</v>
      </c>
      <c r="AH111" s="83">
        <f t="shared" si="974"/>
        <v>0</v>
      </c>
      <c r="AI111" s="83">
        <f t="shared" si="974"/>
        <v>0</v>
      </c>
      <c r="AJ111" s="83">
        <f t="shared" si="974"/>
        <v>0</v>
      </c>
      <c r="AK111" s="83">
        <f t="shared" si="974"/>
        <v>0</v>
      </c>
      <c r="AL111" s="83">
        <f t="shared" si="974"/>
        <v>0</v>
      </c>
      <c r="AM111" s="83">
        <f t="shared" si="974"/>
        <v>0</v>
      </c>
      <c r="AN111" s="83">
        <f t="shared" si="974"/>
        <v>0</v>
      </c>
      <c r="AO111" s="83">
        <v>0</v>
      </c>
      <c r="AP111" s="83">
        <f t="shared" si="974"/>
        <v>0</v>
      </c>
      <c r="AQ111" s="83">
        <f t="shared" si="974"/>
        <v>0</v>
      </c>
      <c r="AR111" s="83">
        <f t="shared" si="974"/>
        <v>0</v>
      </c>
      <c r="AS111" s="83">
        <f t="shared" si="974"/>
        <v>0</v>
      </c>
      <c r="AT111" s="83">
        <f t="shared" si="974"/>
        <v>0</v>
      </c>
      <c r="AU111" s="83">
        <f t="shared" si="974"/>
        <v>0</v>
      </c>
      <c r="AV111" s="83">
        <f t="shared" si="974"/>
        <v>0</v>
      </c>
      <c r="AW111" s="83">
        <f t="shared" si="974"/>
        <v>0</v>
      </c>
      <c r="AX111" s="83">
        <f t="shared" si="974"/>
        <v>0</v>
      </c>
      <c r="AY111" s="83">
        <f t="shared" si="974"/>
        <v>0</v>
      </c>
      <c r="AZ111" s="83">
        <f t="shared" si="974"/>
        <v>0</v>
      </c>
      <c r="BA111" s="83">
        <f t="shared" si="974"/>
        <v>0</v>
      </c>
      <c r="BB111" s="83">
        <f t="shared" si="974"/>
        <v>0</v>
      </c>
      <c r="BC111" s="83">
        <f t="shared" si="974"/>
        <v>0</v>
      </c>
      <c r="BD111" s="83">
        <f t="shared" si="974"/>
        <v>0</v>
      </c>
      <c r="BE111" s="83">
        <f t="shared" si="974"/>
        <v>0</v>
      </c>
      <c r="BF111" s="83">
        <f t="shared" si="974"/>
        <v>0</v>
      </c>
      <c r="BG111" s="83">
        <f t="shared" si="974"/>
        <v>0</v>
      </c>
      <c r="BH111" s="83">
        <f t="shared" si="974"/>
        <v>0</v>
      </c>
      <c r="BI111" s="83">
        <f t="shared" si="974"/>
        <v>0</v>
      </c>
      <c r="BJ111" s="83">
        <f t="shared" si="974"/>
        <v>0</v>
      </c>
      <c r="BK111" s="83">
        <f t="shared" si="974"/>
        <v>0</v>
      </c>
      <c r="BL111" s="83">
        <f t="shared" si="974"/>
        <v>0</v>
      </c>
      <c r="BM111" s="83">
        <f t="shared" si="974"/>
        <v>0</v>
      </c>
      <c r="BN111" s="83">
        <f t="shared" si="974"/>
        <v>0</v>
      </c>
      <c r="BO111" s="83">
        <f t="shared" si="974"/>
        <v>1</v>
      </c>
      <c r="BP111" s="83">
        <f t="shared" si="974"/>
        <v>8707.7353999999996</v>
      </c>
      <c r="BQ111" s="83">
        <f t="shared" si="974"/>
        <v>0</v>
      </c>
      <c r="BR111" s="83">
        <f t="shared" si="974"/>
        <v>0</v>
      </c>
      <c r="BS111" s="83">
        <f t="shared" si="974"/>
        <v>0</v>
      </c>
      <c r="BT111" s="83">
        <f t="shared" si="974"/>
        <v>0</v>
      </c>
      <c r="BU111" s="83">
        <v>0</v>
      </c>
      <c r="BV111" s="83">
        <f t="shared" si="974"/>
        <v>0</v>
      </c>
      <c r="BW111" s="83">
        <f t="shared" si="974"/>
        <v>0</v>
      </c>
      <c r="BX111" s="83">
        <f t="shared" si="974"/>
        <v>0</v>
      </c>
      <c r="BY111" s="83">
        <f t="shared" si="974"/>
        <v>0</v>
      </c>
      <c r="BZ111" s="83">
        <f t="shared" si="974"/>
        <v>0</v>
      </c>
      <c r="CA111" s="83">
        <f t="shared" si="974"/>
        <v>0</v>
      </c>
      <c r="CB111" s="83">
        <f t="shared" ref="CB111:EJ111" si="975">SUM(CB112)</f>
        <v>0</v>
      </c>
      <c r="CC111" s="83">
        <f t="shared" si="975"/>
        <v>0</v>
      </c>
      <c r="CD111" s="83">
        <f t="shared" si="975"/>
        <v>0</v>
      </c>
      <c r="CE111" s="83">
        <f t="shared" si="975"/>
        <v>0</v>
      </c>
      <c r="CF111" s="83">
        <f t="shared" si="975"/>
        <v>0</v>
      </c>
      <c r="CG111" s="83">
        <f t="shared" si="975"/>
        <v>0</v>
      </c>
      <c r="CH111" s="83">
        <f t="shared" si="975"/>
        <v>0</v>
      </c>
      <c r="CI111" s="83">
        <f t="shared" si="975"/>
        <v>0</v>
      </c>
      <c r="CJ111" s="83">
        <f t="shared" si="975"/>
        <v>0</v>
      </c>
      <c r="CK111" s="83">
        <f t="shared" si="975"/>
        <v>0</v>
      </c>
      <c r="CL111" s="83">
        <f t="shared" si="975"/>
        <v>0</v>
      </c>
      <c r="CM111" s="83">
        <f t="shared" si="975"/>
        <v>0</v>
      </c>
      <c r="CN111" s="83">
        <f t="shared" si="975"/>
        <v>0</v>
      </c>
      <c r="CO111" s="83">
        <f t="shared" si="975"/>
        <v>0</v>
      </c>
      <c r="CP111" s="83">
        <f t="shared" si="975"/>
        <v>0</v>
      </c>
      <c r="CQ111" s="83">
        <f t="shared" si="975"/>
        <v>0</v>
      </c>
      <c r="CR111" s="83">
        <f t="shared" si="975"/>
        <v>0</v>
      </c>
      <c r="CS111" s="83">
        <f t="shared" si="975"/>
        <v>0</v>
      </c>
      <c r="CT111" s="83">
        <f t="shared" si="975"/>
        <v>0</v>
      </c>
      <c r="CU111" s="83">
        <f t="shared" si="975"/>
        <v>0</v>
      </c>
      <c r="CV111" s="83">
        <f t="shared" si="975"/>
        <v>0</v>
      </c>
      <c r="CW111" s="83">
        <f t="shared" si="975"/>
        <v>0</v>
      </c>
      <c r="CX111" s="83">
        <f t="shared" si="975"/>
        <v>0</v>
      </c>
      <c r="CY111" s="83">
        <f t="shared" si="975"/>
        <v>0</v>
      </c>
      <c r="CZ111" s="83">
        <f t="shared" si="975"/>
        <v>0</v>
      </c>
      <c r="DA111" s="83">
        <f t="shared" si="975"/>
        <v>8</v>
      </c>
      <c r="DB111" s="83">
        <f t="shared" si="975"/>
        <v>72459.635733333329</v>
      </c>
      <c r="DC111" s="83">
        <f t="shared" si="975"/>
        <v>0</v>
      </c>
      <c r="DD111" s="83">
        <f t="shared" si="975"/>
        <v>0</v>
      </c>
      <c r="DE111" s="83">
        <f t="shared" si="975"/>
        <v>0</v>
      </c>
      <c r="DF111" s="83">
        <f t="shared" si="975"/>
        <v>0</v>
      </c>
      <c r="DG111" s="83">
        <f t="shared" si="975"/>
        <v>0</v>
      </c>
      <c r="DH111" s="83">
        <f t="shared" si="975"/>
        <v>0</v>
      </c>
      <c r="DI111" s="83">
        <v>0</v>
      </c>
      <c r="DJ111" s="83">
        <f t="shared" si="975"/>
        <v>0</v>
      </c>
      <c r="DK111" s="83">
        <f t="shared" si="975"/>
        <v>0</v>
      </c>
      <c r="DL111" s="83">
        <f t="shared" si="975"/>
        <v>0</v>
      </c>
      <c r="DM111" s="83">
        <f t="shared" si="975"/>
        <v>0</v>
      </c>
      <c r="DN111" s="83">
        <f t="shared" si="975"/>
        <v>0</v>
      </c>
      <c r="DO111" s="83">
        <f t="shared" si="975"/>
        <v>0</v>
      </c>
      <c r="DP111" s="83">
        <f t="shared" si="975"/>
        <v>0</v>
      </c>
      <c r="DQ111" s="83">
        <f t="shared" si="975"/>
        <v>0</v>
      </c>
      <c r="DR111" s="83">
        <f t="shared" si="975"/>
        <v>0</v>
      </c>
      <c r="DS111" s="83">
        <f t="shared" si="975"/>
        <v>0</v>
      </c>
      <c r="DT111" s="83">
        <f t="shared" si="975"/>
        <v>0</v>
      </c>
      <c r="DU111" s="83">
        <f t="shared" si="975"/>
        <v>0</v>
      </c>
      <c r="DV111" s="83">
        <f t="shared" si="975"/>
        <v>0</v>
      </c>
      <c r="DW111" s="83">
        <f t="shared" si="975"/>
        <v>0</v>
      </c>
      <c r="DX111" s="83">
        <f t="shared" si="975"/>
        <v>0</v>
      </c>
      <c r="DY111" s="83">
        <f t="shared" si="975"/>
        <v>0</v>
      </c>
      <c r="DZ111" s="83">
        <f t="shared" si="975"/>
        <v>0</v>
      </c>
      <c r="EA111" s="83">
        <v>0</v>
      </c>
      <c r="EB111" s="83">
        <f t="shared" si="975"/>
        <v>0</v>
      </c>
      <c r="EC111" s="83">
        <v>0</v>
      </c>
      <c r="ED111" s="83">
        <f t="shared" si="975"/>
        <v>0</v>
      </c>
      <c r="EE111" s="83">
        <f t="shared" si="975"/>
        <v>0</v>
      </c>
      <c r="EF111" s="83">
        <f t="shared" si="975"/>
        <v>0</v>
      </c>
      <c r="EG111" s="83">
        <f t="shared" si="975"/>
        <v>0</v>
      </c>
      <c r="EH111" s="83">
        <f t="shared" si="975"/>
        <v>0</v>
      </c>
      <c r="EI111" s="83">
        <f t="shared" si="975"/>
        <v>9</v>
      </c>
      <c r="EJ111" s="83">
        <f t="shared" si="975"/>
        <v>81167.371133333334</v>
      </c>
      <c r="EL111" s="45"/>
    </row>
    <row r="112" spans="1:142" ht="30" x14ac:dyDescent="0.25">
      <c r="B112" s="19">
        <v>75</v>
      </c>
      <c r="C112" s="40" t="s">
        <v>258</v>
      </c>
      <c r="D112" s="26">
        <f t="shared" si="711"/>
        <v>10127</v>
      </c>
      <c r="E112" s="26">
        <v>10127</v>
      </c>
      <c r="F112" s="26">
        <v>9620</v>
      </c>
      <c r="G112" s="37">
        <v>0.74</v>
      </c>
      <c r="H112" s="28">
        <v>1</v>
      </c>
      <c r="I112" s="29"/>
      <c r="J112" s="26">
        <v>1.4</v>
      </c>
      <c r="K112" s="26">
        <v>1.68</v>
      </c>
      <c r="L112" s="26">
        <v>2.23</v>
      </c>
      <c r="M112" s="26">
        <v>2.39</v>
      </c>
      <c r="N112" s="30">
        <v>2.57</v>
      </c>
      <c r="O112" s="31"/>
      <c r="P112" s="32">
        <f>(O112/12*1*$D112*$G112*$H112*$J112*P$9)+(O112/12*5*$E112*$G112*$H112*$J112*P$10)+(O112/12*6*$F112*$G112*$H112*$J112*P$10)</f>
        <v>0</v>
      </c>
      <c r="Q112" s="31"/>
      <c r="R112" s="32">
        <f>(Q112/12*1*$D112*$G112*$H112*$J112*R$9)+(Q112/12*5*$E112*$G112*$H112*$J112*R$10)+(Q112/12*6*$F112*$G112*$H112*$J112*R$10)</f>
        <v>0</v>
      </c>
      <c r="S112" s="33"/>
      <c r="T112" s="32">
        <f>(S112/12*1*$D112*$G112*$H112*$J112*T$9)+(S112/12*5*$E112*$G112*$H112*$J112*T$10)+(S112/12*6*$F112*$G112*$H112*$J112*T$10)</f>
        <v>0</v>
      </c>
      <c r="U112" s="31"/>
      <c r="V112" s="32">
        <f>(U112/12*1*$D112*$G112*$H112*$J112*V$9)+(U112/12*5*$E112*$G112*$H112*$J112*V$10)+(U112/12*6*$F112*$G112*$H112*$J112*V$10)</f>
        <v>0</v>
      </c>
      <c r="W112" s="31"/>
      <c r="X112" s="32">
        <f>(W112/12*1*$D112*$G112*$H112*$J112*X$9)+(W112/12*5*$E112*$G112*$H112*$J112*X$10)+(W112/12*6*$F112*$G112*$H112*$J112*X$10)</f>
        <v>0</v>
      </c>
      <c r="Y112" s="31"/>
      <c r="Z112" s="32">
        <f>(Y112/12*1*$D112*$G112*$H112*$J112*Z$9)+(Y112/12*5*$E112*$G112*$H112*$J112*Z$10)+(Y112/12*6*$F112*$G112*$H112*$J112*Z$10)</f>
        <v>0</v>
      </c>
      <c r="AA112" s="31"/>
      <c r="AB112" s="32">
        <f>(AA112/12*1*$D112*$G112*$H112*$K112*AB$9)+(AA112/12*5*$E112*$G112*$H112*$K112*AB$10)+(AA112/12*6*$F112*$G112*$H112*$K112*AB$10)</f>
        <v>0</v>
      </c>
      <c r="AC112" s="31"/>
      <c r="AD112" s="32">
        <f>(AC112/12*1*$D112*$G112*$H112*$J112*AD$9)+(AC112/12*5*$E112*$G112*$H112*$J112*AD$10)+(AC112/12*6*$F112*$G112*$H112*$J112*AD$10)</f>
        <v>0</v>
      </c>
      <c r="AE112" s="31"/>
      <c r="AF112" s="32">
        <f>(AE112/12*1*$D112*$G112*$H112*$K112*AF$9)+(AE112/12*5*$E112*$G112*$H112*$K112*AF$10)+(AE112/12*6*$F112*$G112*$H112*$K112*AF$10)</f>
        <v>0</v>
      </c>
      <c r="AG112" s="31"/>
      <c r="AH112" s="32">
        <f>(AG112/12*1*$D112*$G112*$H112*$K112*AH$9)+(AG112/12*5*$E112*$G112*$H112*$K112*AH$10)+(AG112/12*6*$F112*$G112*$H112*$K112*AH$10)</f>
        <v>0</v>
      </c>
      <c r="AI112" s="31"/>
      <c r="AJ112" s="32">
        <f>(AI112/12*1*$D112*$G112*$H112*$K112*AJ$9)+(AI112/12*5*$E112*$G112*$H112*$K112*AJ$10)+(AI112/12*6*$F112*$G112*$H112*$K112*AJ$10)</f>
        <v>0</v>
      </c>
      <c r="AK112" s="31"/>
      <c r="AL112" s="32">
        <f>(AK112/12*1*$D112*$G112*$H112*$K112*AL$9)+(AK112/12*5*$E112*$G112*$H112*$K112*AL$10)+(AK112/12*6*$F112*$G112*$H112*$K112*AL$10)</f>
        <v>0</v>
      </c>
      <c r="AM112" s="34"/>
      <c r="AN112" s="32">
        <f>(AM112/12*1*$D112*$G112*$H112*$K112*AN$9)+(AM112/12*5*$E112*$G112*$H112*$K112*AN$10)+(AM112/12*6*$F112*$G112*$H112*$K112*AN$10)</f>
        <v>0</v>
      </c>
      <c r="AO112" s="31"/>
      <c r="AP112" s="32">
        <f>(AO112/12*1*$D112*$G112*$H112*$K112*AP$9)+(AO112/12*5*$E112*$G112*$H112*$K112*AP$10)+(AO112/12*6*$F112*$G112*$H112*$K112*AP$10)</f>
        <v>0</v>
      </c>
      <c r="AQ112" s="31"/>
      <c r="AR112" s="32">
        <f>(AQ112/12*1*$D112*$G112*$H112*$J112*AR$9)+(AQ112/12*5*$E112*$G112*$H112*$J112*AR$10)+(AQ112/12*6*$F112*$G112*$H112*$J112*AR$10)</f>
        <v>0</v>
      </c>
      <c r="AS112" s="31"/>
      <c r="AT112" s="32">
        <f>(AS112/12*1*$D112*$G112*$H112*$J112*AT$9)+(AS112/12*11*$E112*$G112*$H112*$J112*AT$10)</f>
        <v>0</v>
      </c>
      <c r="AU112" s="31"/>
      <c r="AV112" s="32">
        <f>(AU112/12*1*$D112*$G112*$H112*$J112*AV$9)+(AU112/12*5*$E112*$G112*$H112*$J112*AV$10)+(AU112/12*6*$F112*$G112*$H112*$J112*AV$10)</f>
        <v>0</v>
      </c>
      <c r="AW112" s="31"/>
      <c r="AX112" s="32">
        <f>(AW112/12*1*$D112*$G112*$H112*$K112*AX$9)+(AW112/12*5*$E112*$G112*$H112*$K112*AX$10)+(AW112/12*6*$F112*$G112*$H112*$K112*AX$10)</f>
        <v>0</v>
      </c>
      <c r="AY112" s="31"/>
      <c r="AZ112" s="32">
        <f>(AY112/12*1*$D112*$G112*$H112*$J112*AZ$9)+(AY112/12*5*$E112*$G112*$H112*$J112*AZ$10)+(AY112/12*6*$F112*$G112*$H112*$J112*AZ$10)</f>
        <v>0</v>
      </c>
      <c r="BA112" s="31"/>
      <c r="BB112" s="32">
        <f>(BA112/12*1*$D112*$G112*$H112*$J112*BB$9)+(BA112/12*5*$E112*$G112*$H112*$J112*BB$10)+(BA112/12*6*$F112*$G112*$H112*$J112*BB$10)</f>
        <v>0</v>
      </c>
      <c r="BC112" s="31"/>
      <c r="BD112" s="32">
        <f>(BC112/12*1*$D112*$G112*$H112*$J112*BD$9)+(BC112/12*5*$E112*$G112*$H112*$J112*BD$10)+(BC112/12*6*$F112*$G112*$H112*$J112*BD$10)</f>
        <v>0</v>
      </c>
      <c r="BE112" s="31"/>
      <c r="BF112" s="32">
        <f>(BE112/12*1*$D112*$G112*$H112*$J112*BF$9)+(BE112/12*5*$E112*$G112*$H112*$J112*BF$10)+(BE112/12*6*$F112*$G112*$H112*$J112*BF$10)</f>
        <v>0</v>
      </c>
      <c r="BG112" s="31"/>
      <c r="BH112" s="32">
        <f>(BG112/12*1*$D112*$G112*$H112*$J112*BH$9)+(BG112/12*5*$E112*$G112*$H112*$J112*BH$10)+(BG112/12*6*$F112*$G112*$H112*$J112*BH$10)</f>
        <v>0</v>
      </c>
      <c r="BI112" s="31"/>
      <c r="BJ112" s="32">
        <f>(BI112/12*1*$D112*$G112*$H112*$J112*BJ$9)+(BI112/12*5*$E112*$G112*$H112*$J112*BJ$10)+(BI112/12*6*$F112*$G112*$H112*$J112*BJ$10)</f>
        <v>0</v>
      </c>
      <c r="BK112" s="31"/>
      <c r="BL112" s="32">
        <f>(BK112/12*1*$D112*$G112*$H112*$J112*BL$9)+(BK112/12*4*$E112*$G112*$H112*$J112*BL$10)+(BK112/12*1*$E112*$G112*$H112*$J112*BL$11)+(BK112/12*6*$F112*$G112*$H112*$J112*BL$11)</f>
        <v>0</v>
      </c>
      <c r="BM112" s="31"/>
      <c r="BN112" s="32">
        <f>(BM112/12*1*$D112*$G112*$H112*$J112*BN$9)+(BM112/12*5*$E112*$G112*$H112*$J112*BN$10)+(BM112/12*6*$F112*$G112*$H112*$J112*BN$10)</f>
        <v>0</v>
      </c>
      <c r="BO112" s="31">
        <v>1</v>
      </c>
      <c r="BP112" s="32">
        <f>(BO112/12*1*$D112*$G112*$H112*$J112*BP$9)+(BO112/12*4*$E112*$G112*$H112*$J112*BP$10)+(BO112/12*1*$E112*$G112*$H112*$J112*BP$11)+(BO112/12*6*$F112*$G112*$H112*$J112*BP$11)</f>
        <v>8707.7353999999996</v>
      </c>
      <c r="BQ112" s="31"/>
      <c r="BR112" s="32">
        <f>(BQ112/12*1*$D112*$G112*$H112*$J112*BR$9)+(BQ112/12*5*$E112*$G112*$H112*$J112*BR$10)+(BQ112/12*6*$F112*$G112*$H112*$J112*BR$10)</f>
        <v>0</v>
      </c>
      <c r="BS112" s="31"/>
      <c r="BT112" s="32">
        <f>(BS112/12*1*$D112*$G112*$H112*$J112*BT$9)+(BS112/12*4*$E112*$G112*$H112*$J112*BT$10)+(BS112/12*1*$E112*$G112*$H112*$J112*BT$11)+(BS112/12*6*$F112*$G112*$H112*$J112*BT$11)</f>
        <v>0</v>
      </c>
      <c r="BU112" s="31"/>
      <c r="BV112" s="32">
        <f>(BU112/12*1*$D112*$G112*$H112*$J112*BV$9)+(BU112/12*5*$E112*$G112*$H112*$J112*BV$10)+(BU112/12*6*$F112*$G112*$H112*$J112*BV$10)</f>
        <v>0</v>
      </c>
      <c r="BW112" s="31"/>
      <c r="BX112" s="32">
        <f>(BW112/12*1*$D112*$G112*$H112*$J112*BX$9)+(BW112/12*5*$E112*$G112*$H112*$J112*BX$10)+(BW112/12*6*$F112*$G112*$H112*$J112*BX$10)</f>
        <v>0</v>
      </c>
      <c r="BY112" s="31"/>
      <c r="BZ112" s="32">
        <f>(BY112/12*1*$D112*$G112*$H112*$J112*BZ$9)+(BY112/12*5*$E112*$G112*$H112*$J112*BZ$10)+(BY112/12*6*$F112*$G112*$H112*$J112*BZ$10)</f>
        <v>0</v>
      </c>
      <c r="CA112" s="31"/>
      <c r="CB112" s="32">
        <f>(CA112/12*1*$D112*$G112*$H112*$K112*CB$9)+(CA112/12*4*$E112*$G112*$H112*$K112*CB$10)+(CA112/12*1*$E112*$G112*$H112*$K112*CB$11)+(CA112/12*6*$F112*$G112*$H112*$K112*CB$11)</f>
        <v>0</v>
      </c>
      <c r="CC112" s="31"/>
      <c r="CD112" s="32">
        <f>(CC112/12*1*$D112*$G112*$H112*$J112*CD$9)+(CC112/12*5*$E112*$G112*$H112*$J112*CD$10)+(CC112/12*6*$F112*$G112*$H112*$J112*CD$10)</f>
        <v>0</v>
      </c>
      <c r="CE112" s="31"/>
      <c r="CF112" s="32">
        <f>(CE112/12*1*$D112*$G112*$H112*$J112*CF$9)+(CE112/12*5*$E112*$G112*$H112*$J112*CF$10)+(CE112/12*6*$F112*$G112*$H112*$J112*CF$10)</f>
        <v>0</v>
      </c>
      <c r="CG112" s="31"/>
      <c r="CH112" s="32">
        <f>(CG112/12*1*$D112*$G112*$H112*$J112*CH$9)+(CG112/12*5*$E112*$G112*$H112*$J112*CH$10)+(CG112/12*6*$F112*$G112*$H112*$J112*CH$10)</f>
        <v>0</v>
      </c>
      <c r="CI112" s="31"/>
      <c r="CJ112" s="32">
        <f>(CI112/12*1*$D112*$G112*$H112*$K112*CJ$9)+(CI112/12*4*$E112*$G112*$H112*$K112*CJ$10)+(CI112/12*1*$E112*$G112*$H112*$K112*CJ$11)+(CI112/12*6*$F112*$G112*$H112*$K112*CJ$11)</f>
        <v>0</v>
      </c>
      <c r="CK112" s="31"/>
      <c r="CL112" s="32">
        <f>(CK112/12*1*$D112*$G112*$H112*$K112*CL$9)+(CK112/12*5*$E112*$G112*$H112*$K112*CL$10)+(CK112/12*6*$F112*$G112*$H112*$K112*CL$10)</f>
        <v>0</v>
      </c>
      <c r="CM112" s="31"/>
      <c r="CN112" s="32">
        <f>(CM112/12*1*$D112*$G112*$H112*$J112*CN$9)+(CM112/12*5*$E112*$G112*$H112*$J112*CN$10)+(CM112/12*6*$F112*$G112*$H112*$J112*CN$10)</f>
        <v>0</v>
      </c>
      <c r="CO112" s="31"/>
      <c r="CP112" s="32">
        <f>(CO112/12*1*$D112*$G112*$H112*$J112*CP$9)+(CO112/12*5*$E112*$G112*$H112*$J112*CP$10)+(CO112/12*6*$F112*$G112*$H112*$J112*CP$10)</f>
        <v>0</v>
      </c>
      <c r="CQ112" s="31"/>
      <c r="CR112" s="32">
        <f>(CQ112/12*1*$D112*$G112*$H112*$J112*CR$9)+(CQ112/12*5*$E112*$G112*$H112*$J112*CR$10)+(CQ112/12*6*$F112*$G112*$H112*$J112*CR$10)</f>
        <v>0</v>
      </c>
      <c r="CS112" s="31"/>
      <c r="CT112" s="32">
        <f>(CS112/12*1*$D112*$G112*$H112*$J112*CT$9)+(CS112/12*5*$E112*$G112*$H112*$J112*CT$10)+(CS112/12*6*$F112*$G112*$H112*$J112*CT$10)</f>
        <v>0</v>
      </c>
      <c r="CU112" s="31"/>
      <c r="CV112" s="32">
        <f>(CU112/12*1*$D112*$G112*$H112*$J112*CV$9)+(CU112/12*5*$E112*$G112*$H112*$J112*CV$10)+(CU112/12*6*$F112*$G112*$H112*$J112*CV$10)</f>
        <v>0</v>
      </c>
      <c r="CW112" s="31"/>
      <c r="CX112" s="32">
        <f>(CW112/12*1*$D112*$G112*$H112*$J112*CX$9)+(CW112/12*5*$E112*$G112*$H112*$J112*CX$10)+(CW112/12*6*$F112*$G112*$H112*$J112*CX$10)</f>
        <v>0</v>
      </c>
      <c r="CY112" s="31"/>
      <c r="CZ112" s="32">
        <f>(CY112/12*1*$D112*$G112*$H112*$J112*CZ$9)+(CY112/12*5*$E112*$G112*$H112*$J112*CZ$10)+(CY112/12*6*$F112*$G112*$H112*$J112*CZ$10)</f>
        <v>0</v>
      </c>
      <c r="DA112" s="31">
        <v>8</v>
      </c>
      <c r="DB112" s="32">
        <f>(DA112/12*1*$D112*$G112*$H112*$J112*DB$9)+(DA112/12*4*$E112*$G112*$H112*$J112*DB$10)+(DA112/12*1*$E112*$G112*$H112*$J112*DB$11)+(DA112/12*6*$F112*$G112*$H112*$J112*DB$11)</f>
        <v>72459.635733333329</v>
      </c>
      <c r="DC112" s="31"/>
      <c r="DD112" s="32">
        <f>(DC112/12*1*$D112*$G112*$H112*$J112*DD$9)+(DC112/12*5*$E112*$G112*$H112*$J112*DD$10)+(DC112/12*6*$F112*$G112*$H112*$J112*DD$10)</f>
        <v>0</v>
      </c>
      <c r="DE112" s="31"/>
      <c r="DF112" s="32">
        <f>(DE112/12*1*$D112*$G112*$H112*$K112*DF$9)+(DE112/12*5*$E112*$G112*$H112*$K112*DF$10)+(DE112/12*6*$F112*$G112*$H112*$K112*DF$10)</f>
        <v>0</v>
      </c>
      <c r="DG112" s="31"/>
      <c r="DH112" s="32">
        <f>(DG112/12*1*$D112*$G112*$H112*$K112*DH$9)+(DG112/12*5*$E112*$G112*$H112*$K112*DH$10)+(DG112/12*6*$F112*$G112*$H112*$K112*DH$10)</f>
        <v>0</v>
      </c>
      <c r="DI112" s="31"/>
      <c r="DJ112" s="32">
        <f>(DI112/12*1*$D112*$G112*$H112*$J112*DJ$9)+(DI112/12*5*$E112*$G112*$H112*$J112*DJ$10)+(DI112/12*6*$F112*$G112*$H112*$J112*DJ$10)</f>
        <v>0</v>
      </c>
      <c r="DK112" s="31"/>
      <c r="DL112" s="32">
        <v>0</v>
      </c>
      <c r="DM112" s="31"/>
      <c r="DN112" s="32">
        <f>(DM112/12*1*$D112*$G112*$H112*$K112*DN$9)+(DM112/12*5*$E112*$G112*$H112*$K112*DN$10)+(DM112/12*6*$F112*$G112*$H112*$K112*DN$10)</f>
        <v>0</v>
      </c>
      <c r="DO112" s="31"/>
      <c r="DP112" s="32">
        <f>(DO112/12*1*$D112*$G112*$H112*$K112*DP$9)+(DO112/12*5*$E112*$G112*$H112*$K112*DP$10)+(DO112/12*6*$F112*$G112*$H112*$K112*DP$10)</f>
        <v>0</v>
      </c>
      <c r="DQ112" s="31"/>
      <c r="DR112" s="32">
        <f>(DQ112/12*1*$D112*$G112*$H112*$K112*DR$9)+(DQ112/12*5*$E112*$G112*$H112*$K112*DR$10)+(DQ112/12*6*$F112*$G112*$H112*$K112*DR$10)</f>
        <v>0</v>
      </c>
      <c r="DS112" s="31"/>
      <c r="DT112" s="32">
        <f>(DS112/12*1*$D112*$G112*$H112*$K112*DT$9)+(DS112/12*5*$E112*$G112*$H112*$K112*DT$10)+(DS112/12*6*$F112*$G112*$H112*$K112*DT$10)</f>
        <v>0</v>
      </c>
      <c r="DU112" s="31"/>
      <c r="DV112" s="32">
        <f>(DU112/12*1*$D112*$G112*$H112*$J112*DV$9)+(DU112/12*5*$E112*$G112*$H112*$J112*DV$10)+(DU112/12*6*$F112*$G112*$H112*$J112*DV$10)</f>
        <v>0</v>
      </c>
      <c r="DW112" s="31"/>
      <c r="DX112" s="32">
        <f>(DW112/12*1*$D112*$G112*$H112*$J112*DX$9)+(DW112/12*5*$E112*$G112*$H112*$J112*DX$10)+(DW112/12*6*$F112*$G112*$H112*$J112*DX$10)</f>
        <v>0</v>
      </c>
      <c r="DY112" s="31"/>
      <c r="DZ112" s="32">
        <f>(DY112/12*1*$D112*$G112*$H112*$K112*DZ$9)+(DY112/12*5*$E112*$G112*$H112*$K112*DZ$10)+(DY112/12*6*$F112*$G112*$H112*$K112*DZ$10)</f>
        <v>0</v>
      </c>
      <c r="EA112" s="31"/>
      <c r="EB112" s="32">
        <f>(EA112/12*1*$D112*$G112*$H112*$K112*EB$9)+(EA112/12*5*$E112*$G112*$H112*$K112*EB$10)+(EA112/12*6*$F112*$G112*$H112*$K112*EB$10)</f>
        <v>0</v>
      </c>
      <c r="EC112" s="31"/>
      <c r="ED112" s="32">
        <f>(EC112/12*1*$D112*$G112*$H112*$K112*ED$9)+(EC112/12*5*$E112*$G112*$H112*$K112*ED$10)+(EC112/12*6*$F112*$G112*$H112*$K112*ED$10)</f>
        <v>0</v>
      </c>
      <c r="EE112" s="31"/>
      <c r="EF112" s="32">
        <f>(EE112/12*1*$D112*$G112*$H112*$L112*EF$9)+(EE112/12*5*$E112*$G112*$H112*$L112*EF$10)+(EE112/12*6*$F112*$G112*$H112*$L112*EF$10)</f>
        <v>0</v>
      </c>
      <c r="EG112" s="31"/>
      <c r="EH112" s="32">
        <f>(EG112/12*1*$D112*$G112*$H112*$M112*EH$9)+(EG112/12*5*$E112*$G112*$H112*$N112*EH$10)+(EG112/12*6*$F112*$G112*$H112*$N112*EH$10)</f>
        <v>0</v>
      </c>
      <c r="EI112" s="36">
        <f>SUM(S112,Y112,U112,O112,Q112,BW112,CS112,DI112,DW112,BY112,DU112,BI112,AY112,AQ112,AS112,AU112,BK112,CQ112,W112,EC112,DG112,CA112,EA112,CI112,DK112,DM112,DQ112,DO112,AE112,AG112,AI112,AK112,AA112,AM112,AO112,CK112,EE112,EG112,AW112,DY112,BO112,BA112,BC112,CU112,CW112,CY112,DA112,DC112,BQ112,BE112,BS112,BG112,BU112,CM112,CG112,CO112,AC112,CC112,DE112,,BM112,DS112,CE112)</f>
        <v>9</v>
      </c>
      <c r="EJ112" s="36">
        <f>SUM(T112,Z112,V112,P112,R112,BX112,CT112,DJ112,DX112,BZ112,DV112,BJ112,AZ112,AR112,AT112,AV112,BL112,CR112,X112,ED112,DH112,CB112,EB112,CJ112,DL112,DN112,DR112,DP112,AF112,AH112,AJ112,AL112,AB112,AN112,AP112,CL112,EF112,EH112,AX112,DZ112,BP112,BB112,BD112,CV112,CX112,CZ112,DB112,DD112,BR112,BF112,BT112,BH112,BV112,CN112,CH112,CP112,AD112,CD112,DF112,,BN112,DT112,CF112)</f>
        <v>81167.371133333334</v>
      </c>
      <c r="EL112" s="45"/>
    </row>
    <row r="113" spans="1:142" s="59" customFormat="1" x14ac:dyDescent="0.25">
      <c r="A113" s="88">
        <v>28</v>
      </c>
      <c r="B113" s="68"/>
      <c r="C113" s="69" t="s">
        <v>259</v>
      </c>
      <c r="D113" s="76">
        <f t="shared" si="711"/>
        <v>10127</v>
      </c>
      <c r="E113" s="76">
        <v>10127</v>
      </c>
      <c r="F113" s="76">
        <v>9620</v>
      </c>
      <c r="G113" s="92">
        <v>2.09</v>
      </c>
      <c r="H113" s="90">
        <v>1</v>
      </c>
      <c r="I113" s="91"/>
      <c r="J113" s="85">
        <v>1.4</v>
      </c>
      <c r="K113" s="85">
        <v>1.68</v>
      </c>
      <c r="L113" s="85">
        <v>2.23</v>
      </c>
      <c r="M113" s="85">
        <v>2.39</v>
      </c>
      <c r="N113" s="81">
        <v>2.57</v>
      </c>
      <c r="O113" s="83">
        <f>SUM(O114)</f>
        <v>0</v>
      </c>
      <c r="P113" s="83">
        <f t="shared" ref="P113:CA113" si="976">SUM(P114)</f>
        <v>0</v>
      </c>
      <c r="Q113" s="83">
        <f t="shared" si="976"/>
        <v>0</v>
      </c>
      <c r="R113" s="83">
        <f t="shared" si="976"/>
        <v>0</v>
      </c>
      <c r="S113" s="83">
        <f t="shared" si="976"/>
        <v>0</v>
      </c>
      <c r="T113" s="83">
        <f t="shared" si="976"/>
        <v>0</v>
      </c>
      <c r="U113" s="83">
        <f t="shared" si="976"/>
        <v>108</v>
      </c>
      <c r="V113" s="83">
        <f t="shared" si="976"/>
        <v>2154177.30528</v>
      </c>
      <c r="W113" s="83">
        <f t="shared" si="976"/>
        <v>0</v>
      </c>
      <c r="X113" s="83">
        <f t="shared" si="976"/>
        <v>0</v>
      </c>
      <c r="Y113" s="83">
        <f t="shared" si="976"/>
        <v>0</v>
      </c>
      <c r="Z113" s="83">
        <f t="shared" si="976"/>
        <v>0</v>
      </c>
      <c r="AA113" s="83">
        <f t="shared" si="976"/>
        <v>0</v>
      </c>
      <c r="AB113" s="83">
        <f t="shared" si="976"/>
        <v>0</v>
      </c>
      <c r="AC113" s="83">
        <f t="shared" si="976"/>
        <v>0</v>
      </c>
      <c r="AD113" s="83">
        <f t="shared" si="976"/>
        <v>0</v>
      </c>
      <c r="AE113" s="83">
        <f t="shared" si="976"/>
        <v>0</v>
      </c>
      <c r="AF113" s="83">
        <f t="shared" si="976"/>
        <v>0</v>
      </c>
      <c r="AG113" s="83">
        <f t="shared" si="976"/>
        <v>0</v>
      </c>
      <c r="AH113" s="83">
        <f t="shared" si="976"/>
        <v>0</v>
      </c>
      <c r="AI113" s="83">
        <f t="shared" si="976"/>
        <v>0</v>
      </c>
      <c r="AJ113" s="83">
        <f t="shared" si="976"/>
        <v>0</v>
      </c>
      <c r="AK113" s="83">
        <f t="shared" si="976"/>
        <v>0</v>
      </c>
      <c r="AL113" s="83">
        <f t="shared" si="976"/>
        <v>0</v>
      </c>
      <c r="AM113" s="83">
        <f t="shared" si="976"/>
        <v>20</v>
      </c>
      <c r="AN113" s="83">
        <f t="shared" si="976"/>
        <v>442288.56672000006</v>
      </c>
      <c r="AO113" s="83">
        <v>0</v>
      </c>
      <c r="AP113" s="83">
        <f t="shared" si="976"/>
        <v>0</v>
      </c>
      <c r="AQ113" s="83">
        <f t="shared" si="976"/>
        <v>0</v>
      </c>
      <c r="AR113" s="83">
        <f t="shared" si="976"/>
        <v>0</v>
      </c>
      <c r="AS113" s="83">
        <f t="shared" si="976"/>
        <v>0</v>
      </c>
      <c r="AT113" s="83">
        <f t="shared" si="976"/>
        <v>0</v>
      </c>
      <c r="AU113" s="83">
        <f t="shared" si="976"/>
        <v>0</v>
      </c>
      <c r="AV113" s="83">
        <f t="shared" si="976"/>
        <v>0</v>
      </c>
      <c r="AW113" s="83">
        <f t="shared" si="976"/>
        <v>0</v>
      </c>
      <c r="AX113" s="83">
        <f t="shared" si="976"/>
        <v>0</v>
      </c>
      <c r="AY113" s="83">
        <f t="shared" si="976"/>
        <v>0</v>
      </c>
      <c r="AZ113" s="83">
        <f t="shared" si="976"/>
        <v>0</v>
      </c>
      <c r="BA113" s="83">
        <f t="shared" si="976"/>
        <v>0</v>
      </c>
      <c r="BB113" s="83">
        <f t="shared" si="976"/>
        <v>0</v>
      </c>
      <c r="BC113" s="83">
        <f t="shared" si="976"/>
        <v>0</v>
      </c>
      <c r="BD113" s="83">
        <f t="shared" si="976"/>
        <v>0</v>
      </c>
      <c r="BE113" s="83">
        <f t="shared" si="976"/>
        <v>0</v>
      </c>
      <c r="BF113" s="83">
        <f t="shared" si="976"/>
        <v>0</v>
      </c>
      <c r="BG113" s="83">
        <f t="shared" si="976"/>
        <v>0</v>
      </c>
      <c r="BH113" s="83">
        <f t="shared" si="976"/>
        <v>0</v>
      </c>
      <c r="BI113" s="83">
        <f t="shared" si="976"/>
        <v>0</v>
      </c>
      <c r="BJ113" s="83">
        <f t="shared" si="976"/>
        <v>0</v>
      </c>
      <c r="BK113" s="83">
        <f t="shared" si="976"/>
        <v>0</v>
      </c>
      <c r="BL113" s="83">
        <f t="shared" si="976"/>
        <v>0</v>
      </c>
      <c r="BM113" s="83">
        <f t="shared" si="976"/>
        <v>0</v>
      </c>
      <c r="BN113" s="83">
        <f t="shared" si="976"/>
        <v>0</v>
      </c>
      <c r="BO113" s="83">
        <f t="shared" si="976"/>
        <v>0</v>
      </c>
      <c r="BP113" s="83">
        <f t="shared" si="976"/>
        <v>0</v>
      </c>
      <c r="BQ113" s="83">
        <f t="shared" si="976"/>
        <v>0</v>
      </c>
      <c r="BR113" s="83">
        <f t="shared" si="976"/>
        <v>0</v>
      </c>
      <c r="BS113" s="83">
        <f t="shared" si="976"/>
        <v>0</v>
      </c>
      <c r="BT113" s="83">
        <f t="shared" si="976"/>
        <v>0</v>
      </c>
      <c r="BU113" s="83">
        <v>0</v>
      </c>
      <c r="BV113" s="83">
        <f t="shared" si="976"/>
        <v>0</v>
      </c>
      <c r="BW113" s="83">
        <f t="shared" si="976"/>
        <v>0</v>
      </c>
      <c r="BX113" s="83">
        <f t="shared" si="976"/>
        <v>0</v>
      </c>
      <c r="BY113" s="83">
        <f t="shared" si="976"/>
        <v>0</v>
      </c>
      <c r="BZ113" s="83">
        <f t="shared" si="976"/>
        <v>0</v>
      </c>
      <c r="CA113" s="83">
        <f t="shared" si="976"/>
        <v>0</v>
      </c>
      <c r="CB113" s="83">
        <f t="shared" ref="CB113:EJ113" si="977">SUM(CB114)</f>
        <v>0</v>
      </c>
      <c r="CC113" s="83">
        <f t="shared" si="977"/>
        <v>0</v>
      </c>
      <c r="CD113" s="83">
        <f t="shared" si="977"/>
        <v>0</v>
      </c>
      <c r="CE113" s="83">
        <f t="shared" si="977"/>
        <v>0</v>
      </c>
      <c r="CF113" s="83">
        <f t="shared" si="977"/>
        <v>0</v>
      </c>
      <c r="CG113" s="83">
        <f t="shared" si="977"/>
        <v>0</v>
      </c>
      <c r="CH113" s="83">
        <f t="shared" si="977"/>
        <v>0</v>
      </c>
      <c r="CI113" s="83">
        <f t="shared" si="977"/>
        <v>0</v>
      </c>
      <c r="CJ113" s="83">
        <f t="shared" si="977"/>
        <v>0</v>
      </c>
      <c r="CK113" s="83">
        <f t="shared" si="977"/>
        <v>0</v>
      </c>
      <c r="CL113" s="83">
        <f t="shared" si="977"/>
        <v>0</v>
      </c>
      <c r="CM113" s="83">
        <f t="shared" si="977"/>
        <v>0</v>
      </c>
      <c r="CN113" s="83">
        <f t="shared" si="977"/>
        <v>0</v>
      </c>
      <c r="CO113" s="83">
        <f t="shared" si="977"/>
        <v>0</v>
      </c>
      <c r="CP113" s="83">
        <f t="shared" si="977"/>
        <v>0</v>
      </c>
      <c r="CQ113" s="83">
        <f t="shared" si="977"/>
        <v>0</v>
      </c>
      <c r="CR113" s="83">
        <f t="shared" si="977"/>
        <v>0</v>
      </c>
      <c r="CS113" s="83">
        <f t="shared" si="977"/>
        <v>0</v>
      </c>
      <c r="CT113" s="83">
        <f t="shared" si="977"/>
        <v>0</v>
      </c>
      <c r="CU113" s="83">
        <f t="shared" si="977"/>
        <v>0</v>
      </c>
      <c r="CV113" s="83">
        <f t="shared" si="977"/>
        <v>0</v>
      </c>
      <c r="CW113" s="83">
        <f t="shared" si="977"/>
        <v>0</v>
      </c>
      <c r="CX113" s="83">
        <f t="shared" si="977"/>
        <v>0</v>
      </c>
      <c r="CY113" s="83">
        <f t="shared" si="977"/>
        <v>0</v>
      </c>
      <c r="CZ113" s="83">
        <f t="shared" si="977"/>
        <v>0</v>
      </c>
      <c r="DA113" s="83">
        <f t="shared" si="977"/>
        <v>0</v>
      </c>
      <c r="DB113" s="83">
        <f t="shared" si="977"/>
        <v>0</v>
      </c>
      <c r="DC113" s="83">
        <f t="shared" si="977"/>
        <v>0</v>
      </c>
      <c r="DD113" s="83">
        <f t="shared" si="977"/>
        <v>0</v>
      </c>
      <c r="DE113" s="83">
        <f t="shared" si="977"/>
        <v>0</v>
      </c>
      <c r="DF113" s="83">
        <f t="shared" si="977"/>
        <v>0</v>
      </c>
      <c r="DG113" s="83">
        <f t="shared" si="977"/>
        <v>0</v>
      </c>
      <c r="DH113" s="83">
        <f t="shared" si="977"/>
        <v>0</v>
      </c>
      <c r="DI113" s="83">
        <v>0</v>
      </c>
      <c r="DJ113" s="83">
        <f t="shared" si="977"/>
        <v>0</v>
      </c>
      <c r="DK113" s="83">
        <f t="shared" si="977"/>
        <v>0</v>
      </c>
      <c r="DL113" s="83">
        <f t="shared" si="977"/>
        <v>0</v>
      </c>
      <c r="DM113" s="83">
        <f t="shared" si="977"/>
        <v>0</v>
      </c>
      <c r="DN113" s="83">
        <f t="shared" si="977"/>
        <v>0</v>
      </c>
      <c r="DO113" s="83">
        <f t="shared" si="977"/>
        <v>0</v>
      </c>
      <c r="DP113" s="83">
        <f t="shared" si="977"/>
        <v>0</v>
      </c>
      <c r="DQ113" s="83">
        <f t="shared" si="977"/>
        <v>0</v>
      </c>
      <c r="DR113" s="83">
        <f t="shared" si="977"/>
        <v>0</v>
      </c>
      <c r="DS113" s="83">
        <f t="shared" si="977"/>
        <v>0</v>
      </c>
      <c r="DT113" s="83">
        <f t="shared" si="977"/>
        <v>0</v>
      </c>
      <c r="DU113" s="83">
        <f t="shared" si="977"/>
        <v>0</v>
      </c>
      <c r="DV113" s="83">
        <f t="shared" si="977"/>
        <v>0</v>
      </c>
      <c r="DW113" s="83">
        <f t="shared" si="977"/>
        <v>0</v>
      </c>
      <c r="DX113" s="83">
        <f t="shared" si="977"/>
        <v>0</v>
      </c>
      <c r="DY113" s="83">
        <f t="shared" si="977"/>
        <v>0</v>
      </c>
      <c r="DZ113" s="83">
        <f t="shared" si="977"/>
        <v>0</v>
      </c>
      <c r="EA113" s="83">
        <v>0</v>
      </c>
      <c r="EB113" s="83">
        <f t="shared" si="977"/>
        <v>0</v>
      </c>
      <c r="EC113" s="83">
        <v>0</v>
      </c>
      <c r="ED113" s="83">
        <f t="shared" si="977"/>
        <v>0</v>
      </c>
      <c r="EE113" s="83">
        <f t="shared" si="977"/>
        <v>0</v>
      </c>
      <c r="EF113" s="83">
        <f t="shared" si="977"/>
        <v>0</v>
      </c>
      <c r="EG113" s="83">
        <f t="shared" si="977"/>
        <v>0</v>
      </c>
      <c r="EH113" s="83">
        <f t="shared" si="977"/>
        <v>0</v>
      </c>
      <c r="EI113" s="83">
        <f t="shared" si="977"/>
        <v>128</v>
      </c>
      <c r="EJ113" s="83">
        <f t="shared" si="977"/>
        <v>2596465.872</v>
      </c>
      <c r="EL113" s="45"/>
    </row>
    <row r="114" spans="1:142" ht="45" x14ac:dyDescent="0.25">
      <c r="B114" s="11">
        <v>76</v>
      </c>
      <c r="C114" s="40" t="s">
        <v>260</v>
      </c>
      <c r="D114" s="26">
        <f t="shared" si="711"/>
        <v>10127</v>
      </c>
      <c r="E114" s="26">
        <v>10127</v>
      </c>
      <c r="F114" s="26">
        <v>9620</v>
      </c>
      <c r="G114" s="26">
        <v>1.32</v>
      </c>
      <c r="H114" s="38">
        <v>1</v>
      </c>
      <c r="I114" s="39"/>
      <c r="J114" s="26">
        <v>1.4</v>
      </c>
      <c r="K114" s="26">
        <v>1.68</v>
      </c>
      <c r="L114" s="26">
        <v>2.23</v>
      </c>
      <c r="M114" s="26">
        <v>2.39</v>
      </c>
      <c r="N114" s="30">
        <v>2.57</v>
      </c>
      <c r="O114" s="31"/>
      <c r="P114" s="32">
        <f>(O114/12*1*$D114*$G114*$H114*$J114*P$9)+(O114/12*5*$E114*$G114*$H114*$J114*P$10)+(O114/12*6*$F114*$G114*$H114*$J114*P$10)</f>
        <v>0</v>
      </c>
      <c r="Q114" s="31"/>
      <c r="R114" s="32">
        <f>(Q114/12*1*$D114*$G114*$H114*$J114*R$9)+(Q114/12*5*$E114*$G114*$H114*$J114*R$10)+(Q114/12*6*$F114*$G114*$H114*$J114*R$10)</f>
        <v>0</v>
      </c>
      <c r="S114" s="33"/>
      <c r="T114" s="32">
        <f>(S114/12*1*$D114*$G114*$H114*$J114*T$9)+(S114/12*5*$E114*$G114*$H114*$J114*T$10)+(S114/12*6*$F114*$G114*$H114*$J114*T$10)</f>
        <v>0</v>
      </c>
      <c r="U114" s="31">
        <v>108</v>
      </c>
      <c r="V114" s="32">
        <f>(U114/12*1*$D114*$G114*$H114*$J114*V$9)+(U114/12*5*$E114*$G114*$H114*$J114*V$10)+(U114/12*6*$F114*$G114*$H114*$J114*V$10)</f>
        <v>2154177.30528</v>
      </c>
      <c r="W114" s="31"/>
      <c r="X114" s="32">
        <f>(W114/12*1*$D114*$G114*$H114*$J114*X$9)+(W114/12*5*$E114*$G114*$H114*$J114*X$10)+(W114/12*6*$F114*$G114*$H114*$J114*X$10)</f>
        <v>0</v>
      </c>
      <c r="Y114" s="31"/>
      <c r="Z114" s="32">
        <f>(Y114/12*1*$D114*$G114*$H114*$J114*Z$9)+(Y114/12*5*$E114*$G114*$H114*$J114*Z$10)+(Y114/12*6*$F114*$G114*$H114*$J114*Z$10)</f>
        <v>0</v>
      </c>
      <c r="AA114" s="31"/>
      <c r="AB114" s="32">
        <f>(AA114/12*1*$D114*$G114*$H114*$K114*AB$9)+(AA114/12*5*$E114*$G114*$H114*$K114*AB$10)+(AA114/12*6*$F114*$G114*$H114*$K114*AB$10)</f>
        <v>0</v>
      </c>
      <c r="AC114" s="31"/>
      <c r="AD114" s="32">
        <f>(AC114/12*1*$D114*$G114*$H114*$J114*AD$9)+(AC114/12*5*$E114*$G114*$H114*$J114*AD$10)+(AC114/12*6*$F114*$G114*$H114*$J114*AD$10)</f>
        <v>0</v>
      </c>
      <c r="AE114" s="31"/>
      <c r="AF114" s="32">
        <f>(AE114/12*1*$D114*$G114*$H114*$K114*AF$9)+(AE114/12*5*$E114*$G114*$H114*$K114*AF$10)+(AE114/12*6*$F114*$G114*$H114*$K114*AF$10)</f>
        <v>0</v>
      </c>
      <c r="AG114" s="31"/>
      <c r="AH114" s="32">
        <f>(AG114/12*1*$D114*$G114*$H114*$K114*AH$9)+(AG114/12*5*$E114*$G114*$H114*$K114*AH$10)+(AG114/12*6*$F114*$G114*$H114*$K114*AH$10)</f>
        <v>0</v>
      </c>
      <c r="AI114" s="31"/>
      <c r="AJ114" s="32">
        <f>(AI114/12*1*$D114*$G114*$H114*$K114*AJ$9)+(AI114/12*5*$E114*$G114*$H114*$K114*AJ$10)+(AI114/12*6*$F114*$G114*$H114*$K114*AJ$10)</f>
        <v>0</v>
      </c>
      <c r="AK114" s="31"/>
      <c r="AL114" s="32">
        <f>(AK114/12*1*$D114*$G114*$H114*$K114*AL$9)+(AK114/12*5*$E114*$G114*$H114*$K114*AL$10)+(AK114/12*6*$F114*$G114*$H114*$K114*AL$10)</f>
        <v>0</v>
      </c>
      <c r="AM114" s="34">
        <v>20</v>
      </c>
      <c r="AN114" s="32">
        <f>(AM114/12*1*$D114*$G114*$H114*$K114*AN$9)+(AM114/12*5*$E114*$G114*$H114*$K114*AN$10)+(AM114/12*6*$F114*$G114*$H114*$K114*AN$10)</f>
        <v>442288.56672000006</v>
      </c>
      <c r="AO114" s="31"/>
      <c r="AP114" s="32">
        <f>(AO114/12*1*$D114*$G114*$H114*$K114*AP$9)+(AO114/12*5*$E114*$G114*$H114*$K114*AP$10)+(AO114/12*6*$F114*$G114*$H114*$K114*AP$10)</f>
        <v>0</v>
      </c>
      <c r="AQ114" s="31"/>
      <c r="AR114" s="32">
        <f>(AQ114/12*1*$D114*$G114*$H114*$J114*AR$9)+(AQ114/12*5*$E114*$G114*$H114*$J114*AR$10)+(AQ114/12*6*$F114*$G114*$H114*$J114*AR$10)</f>
        <v>0</v>
      </c>
      <c r="AS114" s="31"/>
      <c r="AT114" s="32">
        <f>(AS114/12*1*$D114*$G114*$H114*$J114*AT$9)+(AS114/12*11*$E114*$G114*$H114*$J114*AT$10)</f>
        <v>0</v>
      </c>
      <c r="AU114" s="31"/>
      <c r="AV114" s="32">
        <f>(AU114/12*1*$D114*$G114*$H114*$J114*AV$9)+(AU114/12*5*$E114*$G114*$H114*$J114*AV$10)+(AU114/12*6*$F114*$G114*$H114*$J114*AV$10)</f>
        <v>0</v>
      </c>
      <c r="AW114" s="31"/>
      <c r="AX114" s="32">
        <f>(AW114/12*1*$D114*$G114*$H114*$K114*AX$9)+(AW114/12*5*$E114*$G114*$H114*$K114*AX$10)+(AW114/12*6*$F114*$G114*$H114*$K114*AX$10)</f>
        <v>0</v>
      </c>
      <c r="AY114" s="31"/>
      <c r="AZ114" s="32">
        <f>(AY114/12*1*$D114*$G114*$H114*$J114*AZ$9)+(AY114/12*5*$E114*$G114*$H114*$J114*AZ$10)+(AY114/12*6*$F114*$G114*$H114*$J114*AZ$10)</f>
        <v>0</v>
      </c>
      <c r="BA114" s="31"/>
      <c r="BB114" s="32">
        <f>(BA114/12*1*$D114*$G114*$H114*$J114*BB$9)+(BA114/12*5*$E114*$G114*$H114*$J114*BB$10)+(BA114/12*6*$F114*$G114*$H114*$J114*BB$10)</f>
        <v>0</v>
      </c>
      <c r="BC114" s="31"/>
      <c r="BD114" s="32">
        <f>(BC114/12*1*$D114*$G114*$H114*$J114*BD$9)+(BC114/12*5*$E114*$G114*$H114*$J114*BD$10)+(BC114/12*6*$F114*$G114*$H114*$J114*BD$10)</f>
        <v>0</v>
      </c>
      <c r="BE114" s="31"/>
      <c r="BF114" s="32">
        <f>(BE114/12*1*$D114*$G114*$H114*$J114*BF$9)+(BE114/12*5*$E114*$G114*$H114*$J114*BF$10)+(BE114/12*6*$F114*$G114*$H114*$J114*BF$10)</f>
        <v>0</v>
      </c>
      <c r="BG114" s="31"/>
      <c r="BH114" s="32">
        <f>(BG114/12*1*$D114*$G114*$H114*$J114*BH$9)+(BG114/12*5*$E114*$G114*$H114*$J114*BH$10)+(BG114/12*6*$F114*$G114*$H114*$J114*BH$10)</f>
        <v>0</v>
      </c>
      <c r="BI114" s="31"/>
      <c r="BJ114" s="32">
        <f>(BI114/12*1*$D114*$G114*$H114*$J114*BJ$9)+(BI114/12*5*$E114*$G114*$H114*$J114*BJ$10)+(BI114/12*6*$F114*$G114*$H114*$J114*BJ$10)</f>
        <v>0</v>
      </c>
      <c r="BK114" s="31"/>
      <c r="BL114" s="32">
        <f>(BK114/12*1*$D114*$G114*$H114*$J114*BL$9)+(BK114/12*4*$E114*$G114*$H114*$J114*BL$10)+(BK114/12*1*$E114*$G114*$H114*$J114*BL$11)+(BK114/12*6*$F114*$G114*$H114*$J114*BL$11)</f>
        <v>0</v>
      </c>
      <c r="BM114" s="31"/>
      <c r="BN114" s="32">
        <f>(BM114/12*1*$D114*$G114*$H114*$J114*BN$9)+(BM114/12*5*$E114*$G114*$H114*$J114*BN$10)+(BM114/12*6*$F114*$G114*$H114*$J114*BN$10)</f>
        <v>0</v>
      </c>
      <c r="BO114" s="31"/>
      <c r="BP114" s="32">
        <f>(BO114/12*1*$D114*$G114*$H114*$J114*BP$9)+(BO114/12*4*$E114*$G114*$H114*$J114*BP$10)+(BO114/12*1*$E114*$G114*$H114*$J114*BP$11)+(BO114/12*6*$F114*$G114*$H114*$J114*BP$11)</f>
        <v>0</v>
      </c>
      <c r="BQ114" s="31"/>
      <c r="BR114" s="32">
        <f>(BQ114/12*1*$D114*$G114*$H114*$J114*BR$9)+(BQ114/12*5*$E114*$G114*$H114*$J114*BR$10)+(BQ114/12*6*$F114*$G114*$H114*$J114*BR$10)</f>
        <v>0</v>
      </c>
      <c r="BS114" s="31"/>
      <c r="BT114" s="32">
        <f>(BS114/12*1*$D114*$G114*$H114*$J114*BT$9)+(BS114/12*4*$E114*$G114*$H114*$J114*BT$10)+(BS114/12*1*$E114*$G114*$H114*$J114*BT$11)+(BS114/12*6*$F114*$G114*$H114*$J114*BT$11)</f>
        <v>0</v>
      </c>
      <c r="BU114" s="31"/>
      <c r="BV114" s="32">
        <f>(BU114/12*1*$D114*$G114*$H114*$J114*BV$9)+(BU114/12*5*$E114*$G114*$H114*$J114*BV$10)+(BU114/12*6*$F114*$G114*$H114*$J114*BV$10)</f>
        <v>0</v>
      </c>
      <c r="BW114" s="31"/>
      <c r="BX114" s="32">
        <f>(BW114/12*1*$D114*$G114*$H114*$J114*BX$9)+(BW114/12*5*$E114*$G114*$H114*$J114*BX$10)+(BW114/12*6*$F114*$G114*$H114*$J114*BX$10)</f>
        <v>0</v>
      </c>
      <c r="BY114" s="31"/>
      <c r="BZ114" s="32">
        <f>(BY114/12*1*$D114*$G114*$H114*$J114*BZ$9)+(BY114/12*5*$E114*$G114*$H114*$J114*BZ$10)+(BY114/12*6*$F114*$G114*$H114*$J114*BZ$10)</f>
        <v>0</v>
      </c>
      <c r="CA114" s="31"/>
      <c r="CB114" s="32">
        <f>(CA114/12*1*$D114*$G114*$H114*$K114*CB$9)+(CA114/12*4*$E114*$G114*$H114*$K114*CB$10)+(CA114/12*1*$E114*$G114*$H114*$K114*CB$11)+(CA114/12*6*$F114*$G114*$H114*$K114*CB$11)</f>
        <v>0</v>
      </c>
      <c r="CC114" s="31"/>
      <c r="CD114" s="32">
        <f>(CC114/12*1*$D114*$G114*$H114*$J114*CD$9)+(CC114/12*5*$E114*$G114*$H114*$J114*CD$10)+(CC114/12*6*$F114*$G114*$H114*$J114*CD$10)</f>
        <v>0</v>
      </c>
      <c r="CE114" s="31"/>
      <c r="CF114" s="32">
        <f>(CE114/12*1*$D114*$G114*$H114*$J114*CF$9)+(CE114/12*5*$E114*$G114*$H114*$J114*CF$10)+(CE114/12*6*$F114*$G114*$H114*$J114*CF$10)</f>
        <v>0</v>
      </c>
      <c r="CG114" s="31"/>
      <c r="CH114" s="32">
        <f>(CG114/12*1*$D114*$G114*$H114*$J114*CH$9)+(CG114/12*5*$E114*$G114*$H114*$J114*CH$10)+(CG114/12*6*$F114*$G114*$H114*$J114*CH$10)</f>
        <v>0</v>
      </c>
      <c r="CI114" s="31"/>
      <c r="CJ114" s="32">
        <f>(CI114/12*1*$D114*$G114*$H114*$K114*CJ$9)+(CI114/12*4*$E114*$G114*$H114*$K114*CJ$10)+(CI114/12*1*$E114*$G114*$H114*$K114*CJ$11)+(CI114/12*6*$F114*$G114*$H114*$K114*CJ$11)</f>
        <v>0</v>
      </c>
      <c r="CK114" s="31"/>
      <c r="CL114" s="32">
        <f>(CK114/12*1*$D114*$G114*$H114*$K114*CL$9)+(CK114/12*5*$E114*$G114*$H114*$K114*CL$10)+(CK114/12*6*$F114*$G114*$H114*$K114*CL$10)</f>
        <v>0</v>
      </c>
      <c r="CM114" s="31"/>
      <c r="CN114" s="32">
        <f>(CM114/12*1*$D114*$G114*$H114*$J114*CN$9)+(CM114/12*5*$E114*$G114*$H114*$J114*CN$10)+(CM114/12*6*$F114*$G114*$H114*$J114*CN$10)</f>
        <v>0</v>
      </c>
      <c r="CO114" s="31"/>
      <c r="CP114" s="32">
        <f>(CO114/12*1*$D114*$G114*$H114*$J114*CP$9)+(CO114/12*5*$E114*$G114*$H114*$J114*CP$10)+(CO114/12*6*$F114*$G114*$H114*$J114*CP$10)</f>
        <v>0</v>
      </c>
      <c r="CQ114" s="31"/>
      <c r="CR114" s="32">
        <f>(CQ114/12*1*$D114*$G114*$H114*$J114*CR$9)+(CQ114/12*5*$E114*$G114*$H114*$J114*CR$10)+(CQ114/12*6*$F114*$G114*$H114*$J114*CR$10)</f>
        <v>0</v>
      </c>
      <c r="CS114" s="31"/>
      <c r="CT114" s="32">
        <f>(CS114/12*1*$D114*$G114*$H114*$J114*CT$9)+(CS114/12*5*$E114*$G114*$H114*$J114*CT$10)+(CS114/12*6*$F114*$G114*$H114*$J114*CT$10)</f>
        <v>0</v>
      </c>
      <c r="CU114" s="31"/>
      <c r="CV114" s="32">
        <f>(CU114/12*1*$D114*$G114*$H114*$J114*CV$9)+(CU114/12*5*$E114*$G114*$H114*$J114*CV$10)+(CU114/12*6*$F114*$G114*$H114*$J114*CV$10)</f>
        <v>0</v>
      </c>
      <c r="CW114" s="31"/>
      <c r="CX114" s="32">
        <f>(CW114/12*1*$D114*$G114*$H114*$J114*CX$9)+(CW114/12*5*$E114*$G114*$H114*$J114*CX$10)+(CW114/12*6*$F114*$G114*$H114*$J114*CX$10)</f>
        <v>0</v>
      </c>
      <c r="CY114" s="31"/>
      <c r="CZ114" s="32">
        <f>(CY114/12*1*$D114*$G114*$H114*$J114*CZ$9)+(CY114/12*5*$E114*$G114*$H114*$J114*CZ$10)+(CY114/12*6*$F114*$G114*$H114*$J114*CZ$10)</f>
        <v>0</v>
      </c>
      <c r="DA114" s="31"/>
      <c r="DB114" s="32">
        <f>(DA114/12*1*$D114*$G114*$H114*$J114*DB$9)+(DA114/12*4*$E114*$G114*$H114*$J114*DB$10)+(DA114/12*1*$E114*$G114*$H114*$J114*DB$11)+(DA114/12*6*$F114*$G114*$H114*$J114*DB$11)</f>
        <v>0</v>
      </c>
      <c r="DC114" s="31"/>
      <c r="DD114" s="32">
        <f>(DC114/12*1*$D114*$G114*$H114*$J114*DD$9)+(DC114/12*5*$E114*$G114*$H114*$J114*DD$10)+(DC114/12*6*$F114*$G114*$H114*$J114*DD$10)</f>
        <v>0</v>
      </c>
      <c r="DE114" s="31"/>
      <c r="DF114" s="32">
        <f>(DE114/12*1*$D114*$G114*$H114*$K114*DF$9)+(DE114/12*5*$E114*$G114*$H114*$K114*DF$10)+(DE114/12*6*$F114*$G114*$H114*$K114*DF$10)</f>
        <v>0</v>
      </c>
      <c r="DG114" s="31"/>
      <c r="DH114" s="32">
        <f>(DG114/12*1*$D114*$G114*$H114*$K114*DH$9)+(DG114/12*5*$E114*$G114*$H114*$K114*DH$10)+(DG114/12*6*$F114*$G114*$H114*$K114*DH$10)</f>
        <v>0</v>
      </c>
      <c r="DI114" s="31"/>
      <c r="DJ114" s="32">
        <f>(DI114/12*1*$D114*$G114*$H114*$J114*DJ$9)+(DI114/12*5*$E114*$G114*$H114*$J114*DJ$10)+(DI114/12*6*$F114*$G114*$H114*$J114*DJ$10)</f>
        <v>0</v>
      </c>
      <c r="DK114" s="31"/>
      <c r="DL114" s="32">
        <v>0</v>
      </c>
      <c r="DM114" s="31"/>
      <c r="DN114" s="32">
        <f>(DM114/12*1*$D114*$G114*$H114*$K114*DN$9)+(DM114/12*5*$E114*$G114*$H114*$K114*DN$10)+(DM114/12*6*$F114*$G114*$H114*$K114*DN$10)</f>
        <v>0</v>
      </c>
      <c r="DO114" s="31"/>
      <c r="DP114" s="32">
        <f>(DO114/12*1*$D114*$G114*$H114*$K114*DP$9)+(DO114/12*5*$E114*$G114*$H114*$K114*DP$10)+(DO114/12*6*$F114*$G114*$H114*$K114*DP$10)</f>
        <v>0</v>
      </c>
      <c r="DQ114" s="31"/>
      <c r="DR114" s="32">
        <f>(DQ114/12*1*$D114*$G114*$H114*$K114*DR$9)+(DQ114/12*5*$E114*$G114*$H114*$K114*DR$10)+(DQ114/12*6*$F114*$G114*$H114*$K114*DR$10)</f>
        <v>0</v>
      </c>
      <c r="DS114" s="31"/>
      <c r="DT114" s="32">
        <f>(DS114/12*1*$D114*$G114*$H114*$K114*DT$9)+(DS114/12*5*$E114*$G114*$H114*$K114*DT$10)+(DS114/12*6*$F114*$G114*$H114*$K114*DT$10)</f>
        <v>0</v>
      </c>
      <c r="DU114" s="35"/>
      <c r="DV114" s="32">
        <f>(DU114/12*1*$D114*$G114*$H114*$J114*DV$9)+(DU114/12*5*$E114*$G114*$H114*$J114*DV$10)+(DU114/12*6*$F114*$G114*$H114*$J114*DV$10)</f>
        <v>0</v>
      </c>
      <c r="DW114" s="31"/>
      <c r="DX114" s="32">
        <f>(DW114/12*1*$D114*$G114*$H114*$J114*DX$9)+(DW114/12*5*$E114*$G114*$H114*$J114*DX$10)+(DW114/12*6*$F114*$G114*$H114*$J114*DX$10)</f>
        <v>0</v>
      </c>
      <c r="DY114" s="31"/>
      <c r="DZ114" s="32">
        <f>(DY114/12*1*$D114*$G114*$H114*$K114*DZ$9)+(DY114/12*5*$E114*$G114*$H114*$K114*DZ$10)+(DY114/12*6*$F114*$G114*$H114*$K114*DZ$10)</f>
        <v>0</v>
      </c>
      <c r="EA114" s="31"/>
      <c r="EB114" s="32">
        <f>(EA114/12*1*$D114*$G114*$H114*$K114*EB$9)+(EA114/12*5*$E114*$G114*$H114*$K114*EB$10)+(EA114/12*6*$F114*$G114*$H114*$K114*EB$10)</f>
        <v>0</v>
      </c>
      <c r="EC114" s="31"/>
      <c r="ED114" s="32">
        <f>(EC114/12*1*$D114*$G114*$H114*$K114*ED$9)+(EC114/12*5*$E114*$G114*$H114*$K114*ED$10)+(EC114/12*6*$F114*$G114*$H114*$K114*ED$10)</f>
        <v>0</v>
      </c>
      <c r="EE114" s="31"/>
      <c r="EF114" s="32">
        <f>(EE114/12*1*$D114*$G114*$H114*$L114*EF$9)+(EE114/12*5*$E114*$G114*$H114*$L114*EF$10)+(EE114/12*6*$F114*$G114*$H114*$L114*EF$10)</f>
        <v>0</v>
      </c>
      <c r="EG114" s="31"/>
      <c r="EH114" s="32">
        <f>(EG114/12*1*$D114*$G114*$H114*$M114*EH$9)+(EG114/12*5*$E114*$G114*$H114*$N114*EH$10)+(EG114/12*6*$F114*$G114*$H114*$N114*EH$10)</f>
        <v>0</v>
      </c>
      <c r="EI114" s="36">
        <f>SUM(S114,Y114,U114,O114,Q114,BW114,CS114,DI114,DW114,BY114,DU114,BI114,AY114,AQ114,AS114,AU114,BK114,CQ114,W114,EC114,DG114,CA114,EA114,CI114,DK114,DM114,DQ114,DO114,AE114,AG114,AI114,AK114,AA114,AM114,AO114,CK114,EE114,EG114,AW114,DY114,BO114,BA114,BC114,CU114,CW114,CY114,DA114,DC114,BQ114,BE114,BS114,BG114,BU114,CM114,CG114,CO114,AC114,CC114,DE114,,BM114,DS114,CE114)</f>
        <v>128</v>
      </c>
      <c r="EJ114" s="36">
        <f>SUM(T114,Z114,V114,P114,R114,BX114,CT114,DJ114,DX114,BZ114,DV114,BJ114,AZ114,AR114,AT114,AV114,BL114,CR114,X114,ED114,DH114,CB114,EB114,CJ114,DL114,DN114,DR114,DP114,AF114,AH114,AJ114,AL114,AB114,AN114,AP114,CL114,EF114,EH114,AX114,DZ114,BP114,BB114,BD114,CV114,CX114,CZ114,DB114,DD114,BR114,BF114,BT114,BH114,BV114,CN114,CH114,CP114,AD114,CD114,DF114,,BN114,DT114,CF114)</f>
        <v>2596465.872</v>
      </c>
      <c r="EL114" s="45"/>
    </row>
    <row r="115" spans="1:142" s="59" customFormat="1" x14ac:dyDescent="0.25">
      <c r="A115" s="88">
        <v>29</v>
      </c>
      <c r="B115" s="68"/>
      <c r="C115" s="69" t="s">
        <v>261</v>
      </c>
      <c r="D115" s="76">
        <f t="shared" si="711"/>
        <v>10127</v>
      </c>
      <c r="E115" s="76">
        <v>10127</v>
      </c>
      <c r="F115" s="76">
        <v>9620</v>
      </c>
      <c r="G115" s="92"/>
      <c r="H115" s="90"/>
      <c r="I115" s="91"/>
      <c r="J115" s="85"/>
      <c r="K115" s="85"/>
      <c r="L115" s="85"/>
      <c r="M115" s="85"/>
      <c r="N115" s="81">
        <v>2.57</v>
      </c>
      <c r="O115" s="83">
        <f>SUM(O116:O119)</f>
        <v>44</v>
      </c>
      <c r="P115" s="83">
        <f t="shared" ref="P115:CA115" si="978">SUM(P116:P119)</f>
        <v>639709.67059999995</v>
      </c>
      <c r="Q115" s="83">
        <f t="shared" si="978"/>
        <v>0</v>
      </c>
      <c r="R115" s="83">
        <f t="shared" si="978"/>
        <v>0</v>
      </c>
      <c r="S115" s="83">
        <f t="shared" si="978"/>
        <v>40</v>
      </c>
      <c r="T115" s="83">
        <f t="shared" si="978"/>
        <v>590486.26</v>
      </c>
      <c r="U115" s="83">
        <f t="shared" si="978"/>
        <v>0</v>
      </c>
      <c r="V115" s="83">
        <f t="shared" si="978"/>
        <v>0</v>
      </c>
      <c r="W115" s="83">
        <f t="shared" si="978"/>
        <v>66</v>
      </c>
      <c r="X115" s="83">
        <f t="shared" si="978"/>
        <v>1047169.5234000001</v>
      </c>
      <c r="Y115" s="83">
        <f t="shared" si="978"/>
        <v>0</v>
      </c>
      <c r="Z115" s="83">
        <f t="shared" si="978"/>
        <v>0</v>
      </c>
      <c r="AA115" s="83">
        <f t="shared" si="978"/>
        <v>227</v>
      </c>
      <c r="AB115" s="83">
        <f t="shared" si="978"/>
        <v>3993162.1165800001</v>
      </c>
      <c r="AC115" s="83">
        <f t="shared" si="978"/>
        <v>8</v>
      </c>
      <c r="AD115" s="83">
        <f t="shared" si="978"/>
        <v>117273.48359999999</v>
      </c>
      <c r="AE115" s="83">
        <f t="shared" si="978"/>
        <v>14</v>
      </c>
      <c r="AF115" s="83">
        <f t="shared" si="978"/>
        <v>246274.31556000002</v>
      </c>
      <c r="AG115" s="83">
        <f t="shared" si="978"/>
        <v>18</v>
      </c>
      <c r="AH115" s="83">
        <f t="shared" si="978"/>
        <v>316638.40571999998</v>
      </c>
      <c r="AI115" s="83">
        <f t="shared" si="978"/>
        <v>12</v>
      </c>
      <c r="AJ115" s="83">
        <f t="shared" si="978"/>
        <v>211092.27048000001</v>
      </c>
      <c r="AK115" s="83">
        <f t="shared" si="978"/>
        <v>18</v>
      </c>
      <c r="AL115" s="83">
        <f t="shared" si="978"/>
        <v>316638.40571999998</v>
      </c>
      <c r="AM115" s="83">
        <f t="shared" si="978"/>
        <v>342</v>
      </c>
      <c r="AN115" s="83">
        <f t="shared" si="978"/>
        <v>6016129.7086799992</v>
      </c>
      <c r="AO115" s="83">
        <v>10</v>
      </c>
      <c r="AP115" s="83">
        <f t="shared" si="978"/>
        <v>175910.2254</v>
      </c>
      <c r="AQ115" s="83">
        <f t="shared" si="978"/>
        <v>0</v>
      </c>
      <c r="AR115" s="83">
        <f t="shared" si="978"/>
        <v>0</v>
      </c>
      <c r="AS115" s="83">
        <f t="shared" si="978"/>
        <v>0</v>
      </c>
      <c r="AT115" s="83">
        <f t="shared" si="978"/>
        <v>0</v>
      </c>
      <c r="AU115" s="83">
        <f t="shared" si="978"/>
        <v>0</v>
      </c>
      <c r="AV115" s="83">
        <f t="shared" si="978"/>
        <v>0</v>
      </c>
      <c r="AW115" s="83">
        <f t="shared" si="978"/>
        <v>0</v>
      </c>
      <c r="AX115" s="83">
        <f t="shared" si="978"/>
        <v>0</v>
      </c>
      <c r="AY115" s="83">
        <f t="shared" si="978"/>
        <v>250</v>
      </c>
      <c r="AZ115" s="83">
        <f t="shared" si="978"/>
        <v>4298388.4124999996</v>
      </c>
      <c r="BA115" s="83">
        <f t="shared" si="978"/>
        <v>0</v>
      </c>
      <c r="BB115" s="83">
        <f t="shared" si="978"/>
        <v>0</v>
      </c>
      <c r="BC115" s="83">
        <f t="shared" si="978"/>
        <v>3</v>
      </c>
      <c r="BD115" s="83">
        <f t="shared" si="978"/>
        <v>35578.042499999996</v>
      </c>
      <c r="BE115" s="83">
        <f t="shared" si="978"/>
        <v>0</v>
      </c>
      <c r="BF115" s="83">
        <f t="shared" si="978"/>
        <v>0</v>
      </c>
      <c r="BG115" s="83">
        <f t="shared" si="978"/>
        <v>80</v>
      </c>
      <c r="BH115" s="83">
        <f t="shared" si="978"/>
        <v>948747.80000000016</v>
      </c>
      <c r="BI115" s="83">
        <f t="shared" si="978"/>
        <v>632</v>
      </c>
      <c r="BJ115" s="83">
        <f t="shared" si="978"/>
        <v>8353583.693</v>
      </c>
      <c r="BK115" s="83">
        <f t="shared" si="978"/>
        <v>0</v>
      </c>
      <c r="BL115" s="83">
        <f t="shared" si="978"/>
        <v>0</v>
      </c>
      <c r="BM115" s="83">
        <f t="shared" si="978"/>
        <v>20</v>
      </c>
      <c r="BN115" s="83">
        <f t="shared" si="978"/>
        <v>263733.92500000005</v>
      </c>
      <c r="BO115" s="83">
        <f t="shared" si="978"/>
        <v>886</v>
      </c>
      <c r="BP115" s="83">
        <f t="shared" si="978"/>
        <v>10947035.463</v>
      </c>
      <c r="BQ115" s="83">
        <f t="shared" si="978"/>
        <v>61</v>
      </c>
      <c r="BR115" s="83">
        <f t="shared" si="978"/>
        <v>804388.47124999994</v>
      </c>
      <c r="BS115" s="83">
        <f t="shared" si="978"/>
        <v>0</v>
      </c>
      <c r="BT115" s="83">
        <f t="shared" si="978"/>
        <v>0</v>
      </c>
      <c r="BU115" s="83">
        <v>104</v>
      </c>
      <c r="BV115" s="83">
        <f t="shared" si="978"/>
        <v>1371416.4099999997</v>
      </c>
      <c r="BW115" s="83">
        <f t="shared" si="978"/>
        <v>44</v>
      </c>
      <c r="BX115" s="83">
        <f t="shared" si="978"/>
        <v>580214.63500000001</v>
      </c>
      <c r="BY115" s="83">
        <f t="shared" si="978"/>
        <v>136</v>
      </c>
      <c r="BZ115" s="83">
        <f t="shared" si="978"/>
        <v>1793390.69</v>
      </c>
      <c r="CA115" s="83">
        <f t="shared" si="978"/>
        <v>60</v>
      </c>
      <c r="CB115" s="83">
        <f t="shared" ref="CB115:EJ115" si="979">SUM(CB116:CB119)</f>
        <v>1069124.2380000001</v>
      </c>
      <c r="CC115" s="83">
        <f t="shared" si="979"/>
        <v>0</v>
      </c>
      <c r="CD115" s="83">
        <f t="shared" si="979"/>
        <v>0</v>
      </c>
      <c r="CE115" s="83">
        <f t="shared" si="979"/>
        <v>0</v>
      </c>
      <c r="CF115" s="83">
        <f t="shared" si="979"/>
        <v>0</v>
      </c>
      <c r="CG115" s="83">
        <f t="shared" si="979"/>
        <v>14</v>
      </c>
      <c r="CH115" s="83">
        <f t="shared" si="979"/>
        <v>203196.63</v>
      </c>
      <c r="CI115" s="83">
        <f t="shared" si="979"/>
        <v>22</v>
      </c>
      <c r="CJ115" s="83">
        <f t="shared" si="979"/>
        <v>405112.50780000002</v>
      </c>
      <c r="CK115" s="83">
        <f t="shared" si="979"/>
        <v>4</v>
      </c>
      <c r="CL115" s="83">
        <f t="shared" si="979"/>
        <v>69881.784335999997</v>
      </c>
      <c r="CM115" s="83">
        <f t="shared" si="979"/>
        <v>7</v>
      </c>
      <c r="CN115" s="83">
        <f t="shared" si="979"/>
        <v>101598.315</v>
      </c>
      <c r="CO115" s="83">
        <f t="shared" si="979"/>
        <v>104</v>
      </c>
      <c r="CP115" s="83">
        <f t="shared" si="979"/>
        <v>2212355.145</v>
      </c>
      <c r="CQ115" s="83">
        <f t="shared" si="979"/>
        <v>0</v>
      </c>
      <c r="CR115" s="83">
        <f t="shared" si="979"/>
        <v>0</v>
      </c>
      <c r="CS115" s="83">
        <f t="shared" si="979"/>
        <v>56</v>
      </c>
      <c r="CT115" s="83">
        <f t="shared" si="979"/>
        <v>815287.48392000003</v>
      </c>
      <c r="CU115" s="83">
        <f t="shared" si="979"/>
        <v>314</v>
      </c>
      <c r="CV115" s="83">
        <f t="shared" si="979"/>
        <v>4557410.13</v>
      </c>
      <c r="CW115" s="83">
        <f t="shared" si="979"/>
        <v>44</v>
      </c>
      <c r="CX115" s="83">
        <f t="shared" si="979"/>
        <v>638617.98</v>
      </c>
      <c r="CY115" s="83">
        <f t="shared" si="979"/>
        <v>76</v>
      </c>
      <c r="CZ115" s="83">
        <f t="shared" si="979"/>
        <v>1103067.42</v>
      </c>
      <c r="DA115" s="83">
        <f t="shared" si="979"/>
        <v>85</v>
      </c>
      <c r="DB115" s="83">
        <f t="shared" si="979"/>
        <v>1092402.4475</v>
      </c>
      <c r="DC115" s="83">
        <f t="shared" si="979"/>
        <v>6</v>
      </c>
      <c r="DD115" s="83">
        <f t="shared" si="979"/>
        <v>87084.26999999999</v>
      </c>
      <c r="DE115" s="83">
        <f t="shared" si="979"/>
        <v>22</v>
      </c>
      <c r="DF115" s="83">
        <f t="shared" si="979"/>
        <v>383170.78799999994</v>
      </c>
      <c r="DG115" s="83">
        <f t="shared" si="979"/>
        <v>18</v>
      </c>
      <c r="DH115" s="83">
        <f t="shared" si="979"/>
        <v>343138.76251199999</v>
      </c>
      <c r="DI115" s="83">
        <f t="shared" si="979"/>
        <v>29</v>
      </c>
      <c r="DJ115" s="83">
        <f t="shared" si="979"/>
        <v>459760.18042500003</v>
      </c>
      <c r="DK115" s="83">
        <f t="shared" si="979"/>
        <v>35</v>
      </c>
      <c r="DL115" s="83">
        <f t="shared" si="979"/>
        <v>672865.16000000015</v>
      </c>
      <c r="DM115" s="83">
        <f t="shared" si="979"/>
        <v>45</v>
      </c>
      <c r="DN115" s="83">
        <f t="shared" si="979"/>
        <v>857846.90628</v>
      </c>
      <c r="DO115" s="83">
        <f t="shared" si="979"/>
        <v>34</v>
      </c>
      <c r="DP115" s="83">
        <f t="shared" si="979"/>
        <v>648150.99585600011</v>
      </c>
      <c r="DQ115" s="83">
        <f t="shared" si="979"/>
        <v>218</v>
      </c>
      <c r="DR115" s="83">
        <f t="shared" si="979"/>
        <v>4144108.6050000004</v>
      </c>
      <c r="DS115" s="83">
        <f t="shared" si="979"/>
        <v>212</v>
      </c>
      <c r="DT115" s="83">
        <f t="shared" si="979"/>
        <v>4162690.7655424005</v>
      </c>
      <c r="DU115" s="83">
        <f t="shared" si="979"/>
        <v>340</v>
      </c>
      <c r="DV115" s="83">
        <f t="shared" si="979"/>
        <v>5802490.5529499995</v>
      </c>
      <c r="DW115" s="83">
        <f t="shared" si="979"/>
        <v>140</v>
      </c>
      <c r="DX115" s="83">
        <f t="shared" si="979"/>
        <v>2219531.9055000003</v>
      </c>
      <c r="DY115" s="83">
        <f t="shared" si="979"/>
        <v>2</v>
      </c>
      <c r="DZ115" s="83">
        <f t="shared" si="979"/>
        <v>38019.345000000001</v>
      </c>
      <c r="EA115" s="83">
        <v>44</v>
      </c>
      <c r="EB115" s="83">
        <f t="shared" ref="EB115" si="980">SUM(EB116:EB119)</f>
        <v>1123311.7896</v>
      </c>
      <c r="EC115" s="83">
        <v>18</v>
      </c>
      <c r="ED115" s="83">
        <f t="shared" ref="ED115" si="981">SUM(ED116:ED119)</f>
        <v>464895.84960000002</v>
      </c>
      <c r="EE115" s="83">
        <f t="shared" si="979"/>
        <v>0</v>
      </c>
      <c r="EF115" s="83">
        <f t="shared" si="979"/>
        <v>0</v>
      </c>
      <c r="EG115" s="83">
        <f t="shared" si="979"/>
        <v>2</v>
      </c>
      <c r="EH115" s="83">
        <f t="shared" si="979"/>
        <v>77758.171399999992</v>
      </c>
      <c r="EI115" s="83">
        <f t="shared" si="979"/>
        <v>4966</v>
      </c>
      <c r="EJ115" s="83">
        <f t="shared" si="979"/>
        <v>76819840.057211399</v>
      </c>
      <c r="EL115" s="45"/>
    </row>
    <row r="116" spans="1:142" ht="30" x14ac:dyDescent="0.25">
      <c r="B116" s="19">
        <v>77</v>
      </c>
      <c r="C116" s="25" t="s">
        <v>262</v>
      </c>
      <c r="D116" s="26">
        <f t="shared" si="711"/>
        <v>10127</v>
      </c>
      <c r="E116" s="26">
        <v>10127</v>
      </c>
      <c r="F116" s="26">
        <v>9620</v>
      </c>
      <c r="G116" s="27">
        <v>1.44</v>
      </c>
      <c r="H116" s="28">
        <v>1</v>
      </c>
      <c r="I116" s="29"/>
      <c r="J116" s="26">
        <v>1.4</v>
      </c>
      <c r="K116" s="26">
        <v>1.68</v>
      </c>
      <c r="L116" s="26">
        <v>2.23</v>
      </c>
      <c r="M116" s="26">
        <v>2.39</v>
      </c>
      <c r="N116" s="30">
        <v>2.57</v>
      </c>
      <c r="O116" s="31"/>
      <c r="P116" s="32">
        <f t="shared" ref="P116:P119" si="982">(O116/12*1*$D116*$G116*$H116*$J116*P$9)+(O116/12*5*$E116*$G116*$H116*$J116*P$10)+(O116/12*6*$F116*$G116*$H116*$J116*P$10)</f>
        <v>0</v>
      </c>
      <c r="Q116" s="31"/>
      <c r="R116" s="32">
        <f t="shared" ref="R116:R119" si="983">(Q116/12*1*$D116*$G116*$H116*$J116*R$9)+(Q116/12*5*$E116*$G116*$H116*$J116*R$10)+(Q116/12*6*$F116*$G116*$H116*$J116*R$10)</f>
        <v>0</v>
      </c>
      <c r="S116" s="33"/>
      <c r="T116" s="32">
        <f t="shared" ref="T116:T119" si="984">(S116/12*1*$D116*$G116*$H116*$J116*T$9)+(S116/12*5*$E116*$G116*$H116*$J116*T$10)+(S116/12*6*$F116*$G116*$H116*$J116*T$10)</f>
        <v>0</v>
      </c>
      <c r="U116" s="31"/>
      <c r="V116" s="32">
        <f t="shared" ref="V116:V119" si="985">(U116/12*1*$D116*$G116*$H116*$J116*V$9)+(U116/12*5*$E116*$G116*$H116*$J116*V$10)+(U116/12*6*$F116*$G116*$H116*$J116*V$10)</f>
        <v>0</v>
      </c>
      <c r="W116" s="31"/>
      <c r="X116" s="32">
        <f t="shared" ref="X116:X119" si="986">(W116/12*1*$D116*$G116*$H116*$J116*X$9)+(W116/12*5*$E116*$G116*$H116*$J116*X$10)+(W116/12*6*$F116*$G116*$H116*$J116*X$10)</f>
        <v>0</v>
      </c>
      <c r="Y116" s="31"/>
      <c r="Z116" s="32">
        <f t="shared" ref="Z116:Z119" si="987">(Y116/12*1*$D116*$G116*$H116*$J116*Z$9)+(Y116/12*5*$E116*$G116*$H116*$J116*Z$10)+(Y116/12*6*$F116*$G116*$H116*$J116*Z$10)</f>
        <v>0</v>
      </c>
      <c r="AA116" s="31"/>
      <c r="AB116" s="32">
        <f t="shared" ref="AB116:AB119" si="988">(AA116/12*1*$D116*$G116*$H116*$K116*AB$9)+(AA116/12*5*$E116*$G116*$H116*$K116*AB$10)+(AA116/12*6*$F116*$G116*$H116*$K116*AB$10)</f>
        <v>0</v>
      </c>
      <c r="AC116" s="31"/>
      <c r="AD116" s="32">
        <f t="shared" ref="AD116:AD119" si="989">(AC116/12*1*$D116*$G116*$H116*$J116*AD$9)+(AC116/12*5*$E116*$G116*$H116*$J116*AD$10)+(AC116/12*6*$F116*$G116*$H116*$J116*AD$10)</f>
        <v>0</v>
      </c>
      <c r="AE116" s="31"/>
      <c r="AF116" s="32">
        <f t="shared" ref="AF116:AF119" si="990">(AE116/12*1*$D116*$G116*$H116*$K116*AF$9)+(AE116/12*5*$E116*$G116*$H116*$K116*AF$10)+(AE116/12*6*$F116*$G116*$H116*$K116*AF$10)</f>
        <v>0</v>
      </c>
      <c r="AG116" s="31"/>
      <c r="AH116" s="32">
        <f t="shared" ref="AH116:AH119" si="991">(AG116/12*1*$D116*$G116*$H116*$K116*AH$9)+(AG116/12*5*$E116*$G116*$H116*$K116*AH$10)+(AG116/12*6*$F116*$G116*$H116*$K116*AH$10)</f>
        <v>0</v>
      </c>
      <c r="AI116" s="31"/>
      <c r="AJ116" s="32">
        <f t="shared" ref="AJ116:AJ119" si="992">(AI116/12*1*$D116*$G116*$H116*$K116*AJ$9)+(AI116/12*5*$E116*$G116*$H116*$K116*AJ$10)+(AI116/12*6*$F116*$G116*$H116*$K116*AJ$10)</f>
        <v>0</v>
      </c>
      <c r="AK116" s="31"/>
      <c r="AL116" s="32">
        <f t="shared" ref="AL116:AL119" si="993">(AK116/12*1*$D116*$G116*$H116*$K116*AL$9)+(AK116/12*5*$E116*$G116*$H116*$K116*AL$10)+(AK116/12*6*$F116*$G116*$H116*$K116*AL$10)</f>
        <v>0</v>
      </c>
      <c r="AM116" s="34"/>
      <c r="AN116" s="32">
        <f t="shared" ref="AN116:AN119" si="994">(AM116/12*1*$D116*$G116*$H116*$K116*AN$9)+(AM116/12*5*$E116*$G116*$H116*$K116*AN$10)+(AM116/12*6*$F116*$G116*$H116*$K116*AN$10)</f>
        <v>0</v>
      </c>
      <c r="AO116" s="31"/>
      <c r="AP116" s="32">
        <f t="shared" ref="AP116:AP119" si="995">(AO116/12*1*$D116*$G116*$H116*$K116*AP$9)+(AO116/12*5*$E116*$G116*$H116*$K116*AP$10)+(AO116/12*6*$F116*$G116*$H116*$K116*AP$10)</f>
        <v>0</v>
      </c>
      <c r="AQ116" s="31"/>
      <c r="AR116" s="32">
        <f t="shared" ref="AR116:AR119" si="996">(AQ116/12*1*$D116*$G116*$H116*$J116*AR$9)+(AQ116/12*5*$E116*$G116*$H116*$J116*AR$10)+(AQ116/12*6*$F116*$G116*$H116*$J116*AR$10)</f>
        <v>0</v>
      </c>
      <c r="AS116" s="31"/>
      <c r="AT116" s="32">
        <f t="shared" ref="AT116:AT119" si="997">(AS116/12*1*$D116*$G116*$H116*$J116*AT$9)+(AS116/12*11*$E116*$G116*$H116*$J116*AT$10)</f>
        <v>0</v>
      </c>
      <c r="AU116" s="31"/>
      <c r="AV116" s="32">
        <f t="shared" ref="AV116:AV119" si="998">(AU116/12*1*$D116*$G116*$H116*$J116*AV$9)+(AU116/12*5*$E116*$G116*$H116*$J116*AV$10)+(AU116/12*6*$F116*$G116*$H116*$J116*AV$10)</f>
        <v>0</v>
      </c>
      <c r="AW116" s="31"/>
      <c r="AX116" s="32">
        <f t="shared" ref="AX116:AX119" si="999">(AW116/12*1*$D116*$G116*$H116*$K116*AX$9)+(AW116/12*5*$E116*$G116*$H116*$K116*AX$10)+(AW116/12*6*$F116*$G116*$H116*$K116*AX$10)</f>
        <v>0</v>
      </c>
      <c r="AY116" s="31"/>
      <c r="AZ116" s="32">
        <f t="shared" ref="AZ116:AZ119" si="1000">(AY116/12*1*$D116*$G116*$H116*$J116*AZ$9)+(AY116/12*5*$E116*$G116*$H116*$J116*AZ$10)+(AY116/12*6*$F116*$G116*$H116*$J116*AZ$10)</f>
        <v>0</v>
      </c>
      <c r="BA116" s="31"/>
      <c r="BB116" s="32">
        <f t="shared" ref="BB116:BB119" si="1001">(BA116/12*1*$D116*$G116*$H116*$J116*BB$9)+(BA116/12*5*$E116*$G116*$H116*$J116*BB$10)+(BA116/12*6*$F116*$G116*$H116*$J116*BB$10)</f>
        <v>0</v>
      </c>
      <c r="BC116" s="31"/>
      <c r="BD116" s="32">
        <f t="shared" ref="BD116:BD119" si="1002">(BC116/12*1*$D116*$G116*$H116*$J116*BD$9)+(BC116/12*5*$E116*$G116*$H116*$J116*BD$10)+(BC116/12*6*$F116*$G116*$H116*$J116*BD$10)</f>
        <v>0</v>
      </c>
      <c r="BE116" s="31"/>
      <c r="BF116" s="32">
        <f t="shared" ref="BF116:BF119" si="1003">(BE116/12*1*$D116*$G116*$H116*$J116*BF$9)+(BE116/12*5*$E116*$G116*$H116*$J116*BF$10)+(BE116/12*6*$F116*$G116*$H116*$J116*BF$10)</f>
        <v>0</v>
      </c>
      <c r="BG116" s="31"/>
      <c r="BH116" s="32">
        <f t="shared" ref="BH116:BH119" si="1004">(BG116/12*1*$D116*$G116*$H116*$J116*BH$9)+(BG116/12*5*$E116*$G116*$H116*$J116*BH$10)+(BG116/12*6*$F116*$G116*$H116*$J116*BH$10)</f>
        <v>0</v>
      </c>
      <c r="BI116" s="31">
        <v>4</v>
      </c>
      <c r="BJ116" s="32">
        <f t="shared" ref="BJ116:BJ119" si="1005">(BI116/12*1*$D116*$G116*$H116*$J116*BJ$9)+(BI116/12*5*$E116*$G116*$H116*$J116*BJ$10)+(BI116/12*6*$F116*$G116*$H116*$J116*BJ$10)</f>
        <v>72338.447999999989</v>
      </c>
      <c r="BK116" s="31"/>
      <c r="BL116" s="32">
        <f t="shared" ref="BL116:BL119" si="1006">(BK116/12*1*$D116*$G116*$H116*$J116*BL$9)+(BK116/12*4*$E116*$G116*$H116*$J116*BL$10)+(BK116/12*1*$E116*$G116*$H116*$J116*BL$11)+(BK116/12*6*$F116*$G116*$H116*$J116*BL$11)</f>
        <v>0</v>
      </c>
      <c r="BM116" s="31"/>
      <c r="BN116" s="32">
        <f t="shared" ref="BN116:BN119" si="1007">(BM116/12*1*$D116*$G116*$H116*$J116*BN$9)+(BM116/12*5*$E116*$G116*$H116*$J116*BN$10)+(BM116/12*6*$F116*$G116*$H116*$J116*BN$10)</f>
        <v>0</v>
      </c>
      <c r="BO116" s="31"/>
      <c r="BP116" s="32">
        <f t="shared" ref="BP116:BP119" si="1008">(BO116/12*1*$D116*$G116*$H116*$J116*BP$9)+(BO116/12*4*$E116*$G116*$H116*$J116*BP$10)+(BO116/12*1*$E116*$G116*$H116*$J116*BP$11)+(BO116/12*6*$F116*$G116*$H116*$J116*BP$11)</f>
        <v>0</v>
      </c>
      <c r="BQ116" s="31"/>
      <c r="BR116" s="32">
        <f t="shared" ref="BR116:BR119" si="1009">(BQ116/12*1*$D116*$G116*$H116*$J116*BR$9)+(BQ116/12*5*$E116*$G116*$H116*$J116*BR$10)+(BQ116/12*6*$F116*$G116*$H116*$J116*BR$10)</f>
        <v>0</v>
      </c>
      <c r="BS116" s="31"/>
      <c r="BT116" s="32">
        <f t="shared" ref="BT116:BT119" si="1010">(BS116/12*1*$D116*$G116*$H116*$J116*BT$9)+(BS116/12*4*$E116*$G116*$H116*$J116*BT$10)+(BS116/12*1*$E116*$G116*$H116*$J116*BT$11)+(BS116/12*6*$F116*$G116*$H116*$J116*BT$11)</f>
        <v>0</v>
      </c>
      <c r="BU116" s="31"/>
      <c r="BV116" s="32">
        <f t="shared" ref="BV116:BV119" si="1011">(BU116/12*1*$D116*$G116*$H116*$J116*BV$9)+(BU116/12*5*$E116*$G116*$H116*$J116*BV$10)+(BU116/12*6*$F116*$G116*$H116*$J116*BV$10)</f>
        <v>0</v>
      </c>
      <c r="BW116" s="31"/>
      <c r="BX116" s="32">
        <f t="shared" ref="BX116:BX119" si="1012">(BW116/12*1*$D116*$G116*$H116*$J116*BX$9)+(BW116/12*5*$E116*$G116*$H116*$J116*BX$10)+(BW116/12*6*$F116*$G116*$H116*$J116*BX$10)</f>
        <v>0</v>
      </c>
      <c r="BY116" s="31"/>
      <c r="BZ116" s="32">
        <f t="shared" ref="BZ116:BZ119" si="1013">(BY116/12*1*$D116*$G116*$H116*$J116*BZ$9)+(BY116/12*5*$E116*$G116*$H116*$J116*BZ$10)+(BY116/12*6*$F116*$G116*$H116*$J116*BZ$10)</f>
        <v>0</v>
      </c>
      <c r="CA116" s="31"/>
      <c r="CB116" s="32">
        <f t="shared" ref="CB116:CB119" si="1014">(CA116/12*1*$D116*$G116*$H116*$K116*CB$9)+(CA116/12*4*$E116*$G116*$H116*$K116*CB$10)+(CA116/12*1*$E116*$G116*$H116*$K116*CB$11)+(CA116/12*6*$F116*$G116*$H116*$K116*CB$11)</f>
        <v>0</v>
      </c>
      <c r="CC116" s="31"/>
      <c r="CD116" s="32">
        <f t="shared" ref="CD116:CD119" si="1015">(CC116/12*1*$D116*$G116*$H116*$J116*CD$9)+(CC116/12*5*$E116*$G116*$H116*$J116*CD$10)+(CC116/12*6*$F116*$G116*$H116*$J116*CD$10)</f>
        <v>0</v>
      </c>
      <c r="CE116" s="31"/>
      <c r="CF116" s="32">
        <f t="shared" ref="CF116:CF119" si="1016">(CE116/12*1*$D116*$G116*$H116*$J116*CF$9)+(CE116/12*5*$E116*$G116*$H116*$J116*CF$10)+(CE116/12*6*$F116*$G116*$H116*$J116*CF$10)</f>
        <v>0</v>
      </c>
      <c r="CG116" s="31"/>
      <c r="CH116" s="32">
        <f t="shared" ref="CH116:CH119" si="1017">(CG116/12*1*$D116*$G116*$H116*$J116*CH$9)+(CG116/12*5*$E116*$G116*$H116*$J116*CH$10)+(CG116/12*6*$F116*$G116*$H116*$J116*CH$10)</f>
        <v>0</v>
      </c>
      <c r="CI116" s="31"/>
      <c r="CJ116" s="32">
        <f t="shared" ref="CJ116:CJ119" si="1018">(CI116/12*1*$D116*$G116*$H116*$K116*CJ$9)+(CI116/12*4*$E116*$G116*$H116*$K116*CJ$10)+(CI116/12*1*$E116*$G116*$H116*$K116*CJ$11)+(CI116/12*6*$F116*$G116*$H116*$K116*CJ$11)</f>
        <v>0</v>
      </c>
      <c r="CK116" s="31"/>
      <c r="CL116" s="32">
        <f t="shared" ref="CL116:CL119" si="1019">(CK116/12*1*$D116*$G116*$H116*$K116*CL$9)+(CK116/12*5*$E116*$G116*$H116*$K116*CL$10)+(CK116/12*6*$F116*$G116*$H116*$K116*CL$10)</f>
        <v>0</v>
      </c>
      <c r="CM116" s="31"/>
      <c r="CN116" s="32">
        <f t="shared" ref="CN116:CN119" si="1020">(CM116/12*1*$D116*$G116*$H116*$J116*CN$9)+(CM116/12*5*$E116*$G116*$H116*$J116*CN$10)+(CM116/12*6*$F116*$G116*$H116*$J116*CN$10)</f>
        <v>0</v>
      </c>
      <c r="CO116" s="31">
        <v>75</v>
      </c>
      <c r="CP116" s="32">
        <f t="shared" ref="CP116:CP119" si="1021">(CO116/12*1*$D116*$G116*$H116*$J116*CP$9)+(CO116/12*5*$E116*$G116*$H116*$J116*CP$10)+(CO116/12*6*$F116*$G116*$H116*$J116*CP$10)</f>
        <v>1492873.2</v>
      </c>
      <c r="CQ116" s="31"/>
      <c r="CR116" s="32">
        <f t="shared" ref="CR116:CR119" si="1022">(CQ116/12*1*$D116*$G116*$H116*$J116*CR$9)+(CQ116/12*5*$E116*$G116*$H116*$J116*CR$10)+(CQ116/12*6*$F116*$G116*$H116*$J116*CR$10)</f>
        <v>0</v>
      </c>
      <c r="CS116" s="31"/>
      <c r="CT116" s="32">
        <f>(CS116/12*1*$D116*$G116*$H116*$J116*CT$9)+(CS116/12*5*$E116*$G116*$H116*$J116*CT$10)+(CS116/12*6*$F116*$G116*$H116*$J116*CT$10)</f>
        <v>0</v>
      </c>
      <c r="CU116" s="31"/>
      <c r="CV116" s="32">
        <f>(CU116/12*1*$D116*$G116*$H116*$J116*CV$9)+(CU116/12*5*$E116*$G116*$H116*$J116*CV$10)+(CU116/12*6*$F116*$G116*$H116*$J116*CV$10)</f>
        <v>0</v>
      </c>
      <c r="CW116" s="31"/>
      <c r="CX116" s="32">
        <f t="shared" ref="CX116:CX119" si="1023">(CW116/12*1*$D116*$G116*$H116*$J116*CX$9)+(CW116/12*5*$E116*$G116*$H116*$J116*CX$10)+(CW116/12*6*$F116*$G116*$H116*$J116*CX$10)</f>
        <v>0</v>
      </c>
      <c r="CY116" s="31"/>
      <c r="CZ116" s="32">
        <f t="shared" ref="CZ116:CZ119" si="1024">(CY116/12*1*$D116*$G116*$H116*$J116*CZ$9)+(CY116/12*5*$E116*$G116*$H116*$J116*CZ$10)+(CY116/12*6*$F116*$G116*$H116*$J116*CZ$10)</f>
        <v>0</v>
      </c>
      <c r="DA116" s="31"/>
      <c r="DB116" s="32">
        <f t="shared" ref="DB116:DB119" si="1025">(DA116/12*1*$D116*$G116*$H116*$J116*DB$9)+(DA116/12*4*$E116*$G116*$H116*$J116*DB$10)+(DA116/12*1*$E116*$G116*$H116*$J116*DB$11)+(DA116/12*6*$F116*$G116*$H116*$J116*DB$11)</f>
        <v>0</v>
      </c>
      <c r="DC116" s="31"/>
      <c r="DD116" s="32">
        <f t="shared" ref="DD116:DD119" si="1026">(DC116/12*1*$D116*$G116*$H116*$J116*DD$9)+(DC116/12*5*$E116*$G116*$H116*$J116*DD$10)+(DC116/12*6*$F116*$G116*$H116*$J116*DD$10)</f>
        <v>0</v>
      </c>
      <c r="DE116" s="31"/>
      <c r="DF116" s="32">
        <f t="shared" ref="DF116:DF119" si="1027">(DE116/12*1*$D116*$G116*$H116*$K116*DF$9)+(DE116/12*5*$E116*$G116*$H116*$K116*DF$10)+(DE116/12*6*$F116*$G116*$H116*$K116*DF$10)</f>
        <v>0</v>
      </c>
      <c r="DG116" s="31"/>
      <c r="DH116" s="32">
        <f t="shared" ref="DH116:DH119" si="1028">(DG116/12*1*$D116*$G116*$H116*$K116*DH$9)+(DG116/12*5*$E116*$G116*$H116*$K116*DH$10)+(DG116/12*6*$F116*$G116*$H116*$K116*DH$10)</f>
        <v>0</v>
      </c>
      <c r="DI116" s="31"/>
      <c r="DJ116" s="32">
        <f t="shared" ref="DJ116:DJ119" si="1029">(DI116/12*1*$D116*$G116*$H116*$J116*DJ$9)+(DI116/12*5*$E116*$G116*$H116*$J116*DJ$10)+(DI116/12*6*$F116*$G116*$H116*$J116*DJ$10)</f>
        <v>0</v>
      </c>
      <c r="DK116" s="31"/>
      <c r="DL116" s="32">
        <v>0</v>
      </c>
      <c r="DM116" s="31"/>
      <c r="DN116" s="32">
        <f>(DM116/12*1*$D116*$G116*$H116*$K116*DN$9)+(DM116/12*5*$E116*$G116*$H116*$K116*DN$10)+(DM116/12*6*$F116*$G116*$H116*$K116*DN$10)</f>
        <v>0</v>
      </c>
      <c r="DO116" s="31"/>
      <c r="DP116" s="32">
        <f>(DO116/12*1*$D116*$G116*$H116*$K116*DP$9)+(DO116/12*5*$E116*$G116*$H116*$K116*DP$10)+(DO116/12*6*$F116*$G116*$H116*$K116*DP$10)</f>
        <v>0</v>
      </c>
      <c r="DQ116" s="31"/>
      <c r="DR116" s="32">
        <f t="shared" ref="DR116:DR119" si="1030">(DQ116/12*1*$D116*$G116*$H116*$K116*DR$9)+(DQ116/12*5*$E116*$G116*$H116*$K116*DR$10)+(DQ116/12*6*$F116*$G116*$H116*$K116*DR$10)</f>
        <v>0</v>
      </c>
      <c r="DS116" s="31">
        <v>4</v>
      </c>
      <c r="DT116" s="32">
        <f t="shared" ref="DT116:DT119" si="1031">(DS116/12*1*$D116*$G116*$H116*$K116*DT$9)+(DS116/12*5*$E116*$G116*$H116*$K116*DT$10)+(DS116/12*6*$F116*$G116*$H116*$K116*DT$10)</f>
        <v>104575.62286079999</v>
      </c>
      <c r="DU116" s="31">
        <f>30+40</f>
        <v>70</v>
      </c>
      <c r="DV116" s="32">
        <f t="shared" ref="DV116:DV119" si="1032">(DU116/12*1*$D116*$G116*$H116*$J116*DV$9)+(DU116/12*5*$E116*$G116*$H116*$J116*DV$10)+(DU116/12*6*$F116*$G116*$H116*$J116*DV$10)</f>
        <v>1521964.7352</v>
      </c>
      <c r="DW116" s="31"/>
      <c r="DX116" s="32">
        <f t="shared" ref="DX116:DX119" si="1033">(DW116/12*1*$D116*$G116*$H116*$J116*DX$9)+(DW116/12*5*$E116*$G116*$H116*$J116*DX$10)+(DW116/12*6*$F116*$G116*$H116*$J116*DX$10)</f>
        <v>0</v>
      </c>
      <c r="DY116" s="31"/>
      <c r="DZ116" s="32">
        <f t="shared" ref="DZ116:DZ119" si="1034">(DY116/12*1*$D116*$G116*$H116*$K116*DZ$9)+(DY116/12*5*$E116*$G116*$H116*$K116*DZ$10)+(DY116/12*6*$F116*$G116*$H116*$K116*DZ$10)</f>
        <v>0</v>
      </c>
      <c r="EA116" s="31"/>
      <c r="EB116" s="32">
        <f t="shared" ref="EB116:EB119" si="1035">(EA116/12*1*$D116*$G116*$H116*$K116*EB$9)+(EA116/12*5*$E116*$G116*$H116*$K116*EB$10)+(EA116/12*6*$F116*$G116*$H116*$K116*EB$10)</f>
        <v>0</v>
      </c>
      <c r="EC116" s="31"/>
      <c r="ED116" s="32">
        <f t="shared" ref="ED116:ED119" si="1036">(EC116/12*1*$D116*$G116*$H116*$K116*ED$9)+(EC116/12*5*$E116*$G116*$H116*$K116*ED$10)+(EC116/12*6*$F116*$G116*$H116*$K116*ED$10)</f>
        <v>0</v>
      </c>
      <c r="EE116" s="31"/>
      <c r="EF116" s="32">
        <f t="shared" ref="EF116:EF119" si="1037">(EE116/12*1*$D116*$G116*$H116*$L116*EF$9)+(EE116/12*5*$E116*$G116*$H116*$L116*EF$10)+(EE116/12*6*$F116*$G116*$H116*$L116*EF$10)</f>
        <v>0</v>
      </c>
      <c r="EG116" s="31"/>
      <c r="EH116" s="32">
        <f t="shared" ref="EH116:EH119" si="1038">(EG116/12*1*$D116*$G116*$H116*$M116*EH$9)+(EG116/12*5*$E116*$G116*$H116*$N116*EH$10)+(EG116/12*6*$F116*$G116*$H116*$N116*EH$10)</f>
        <v>0</v>
      </c>
      <c r="EI116" s="36">
        <f t="shared" ref="EI116:EJ119" si="1039">SUM(S116,Y116,U116,O116,Q116,BW116,CS116,DI116,DW116,BY116,DU116,BI116,AY116,AQ116,AS116,AU116,BK116,CQ116,W116,EC116,DG116,CA116,EA116,CI116,DK116,DM116,DQ116,DO116,AE116,AG116,AI116,AK116,AA116,AM116,AO116,CK116,EE116,EG116,AW116,DY116,BO116,BA116,BC116,CU116,CW116,CY116,DA116,DC116,BQ116,BE116,BS116,BG116,BU116,CM116,CG116,CO116,AC116,CC116,DE116,,BM116,DS116,CE116)</f>
        <v>153</v>
      </c>
      <c r="EJ116" s="36">
        <f t="shared" si="1039"/>
        <v>3191752.0060608</v>
      </c>
      <c r="EL116" s="45"/>
    </row>
    <row r="117" spans="1:142" ht="30" x14ac:dyDescent="0.25">
      <c r="B117" s="19">
        <v>78</v>
      </c>
      <c r="C117" s="25" t="s">
        <v>263</v>
      </c>
      <c r="D117" s="26">
        <f t="shared" si="711"/>
        <v>10127</v>
      </c>
      <c r="E117" s="26">
        <v>10127</v>
      </c>
      <c r="F117" s="26">
        <v>9620</v>
      </c>
      <c r="G117" s="27">
        <v>1.69</v>
      </c>
      <c r="H117" s="28">
        <v>1</v>
      </c>
      <c r="I117" s="29"/>
      <c r="J117" s="26">
        <v>1.4</v>
      </c>
      <c r="K117" s="26">
        <v>1.68</v>
      </c>
      <c r="L117" s="26">
        <v>2.23</v>
      </c>
      <c r="M117" s="26">
        <v>2.39</v>
      </c>
      <c r="N117" s="30">
        <v>2.57</v>
      </c>
      <c r="O117" s="31"/>
      <c r="P117" s="32">
        <f t="shared" si="982"/>
        <v>0</v>
      </c>
      <c r="Q117" s="31"/>
      <c r="R117" s="32">
        <f t="shared" si="983"/>
        <v>0</v>
      </c>
      <c r="S117" s="33"/>
      <c r="T117" s="32">
        <f t="shared" si="984"/>
        <v>0</v>
      </c>
      <c r="U117" s="31"/>
      <c r="V117" s="32">
        <f t="shared" si="985"/>
        <v>0</v>
      </c>
      <c r="W117" s="31"/>
      <c r="X117" s="32">
        <f t="shared" si="986"/>
        <v>0</v>
      </c>
      <c r="Y117" s="31"/>
      <c r="Z117" s="32">
        <f t="shared" si="987"/>
        <v>0</v>
      </c>
      <c r="AA117" s="31"/>
      <c r="AB117" s="32">
        <f t="shared" si="988"/>
        <v>0</v>
      </c>
      <c r="AC117" s="31"/>
      <c r="AD117" s="32">
        <f t="shared" si="989"/>
        <v>0</v>
      </c>
      <c r="AE117" s="31"/>
      <c r="AF117" s="32">
        <f t="shared" si="990"/>
        <v>0</v>
      </c>
      <c r="AG117" s="31"/>
      <c r="AH117" s="32">
        <f t="shared" si="991"/>
        <v>0</v>
      </c>
      <c r="AI117" s="31"/>
      <c r="AJ117" s="32">
        <f t="shared" si="992"/>
        <v>0</v>
      </c>
      <c r="AK117" s="31"/>
      <c r="AL117" s="32">
        <f t="shared" si="993"/>
        <v>0</v>
      </c>
      <c r="AM117" s="34"/>
      <c r="AN117" s="32">
        <f t="shared" si="994"/>
        <v>0</v>
      </c>
      <c r="AO117" s="31"/>
      <c r="AP117" s="32">
        <f t="shared" si="995"/>
        <v>0</v>
      </c>
      <c r="AQ117" s="31"/>
      <c r="AR117" s="32">
        <f t="shared" si="996"/>
        <v>0</v>
      </c>
      <c r="AS117" s="31"/>
      <c r="AT117" s="32">
        <f t="shared" si="997"/>
        <v>0</v>
      </c>
      <c r="AU117" s="31"/>
      <c r="AV117" s="32">
        <f t="shared" si="998"/>
        <v>0</v>
      </c>
      <c r="AW117" s="31"/>
      <c r="AX117" s="32">
        <f t="shared" si="999"/>
        <v>0</v>
      </c>
      <c r="AY117" s="31"/>
      <c r="AZ117" s="32">
        <f t="shared" si="1000"/>
        <v>0</v>
      </c>
      <c r="BA117" s="31"/>
      <c r="BB117" s="32">
        <f t="shared" si="1001"/>
        <v>0</v>
      </c>
      <c r="BC117" s="31"/>
      <c r="BD117" s="32">
        <f t="shared" si="1002"/>
        <v>0</v>
      </c>
      <c r="BE117" s="31"/>
      <c r="BF117" s="32">
        <f t="shared" si="1003"/>
        <v>0</v>
      </c>
      <c r="BG117" s="31"/>
      <c r="BH117" s="32">
        <f t="shared" si="1004"/>
        <v>0</v>
      </c>
      <c r="BI117" s="31"/>
      <c r="BJ117" s="32">
        <f t="shared" si="1005"/>
        <v>0</v>
      </c>
      <c r="BK117" s="31"/>
      <c r="BL117" s="32">
        <f t="shared" si="1006"/>
        <v>0</v>
      </c>
      <c r="BM117" s="31"/>
      <c r="BN117" s="32">
        <f t="shared" si="1007"/>
        <v>0</v>
      </c>
      <c r="BO117" s="31"/>
      <c r="BP117" s="32">
        <f t="shared" si="1008"/>
        <v>0</v>
      </c>
      <c r="BQ117" s="31"/>
      <c r="BR117" s="32">
        <f t="shared" si="1009"/>
        <v>0</v>
      </c>
      <c r="BS117" s="31"/>
      <c r="BT117" s="32">
        <f t="shared" si="1010"/>
        <v>0</v>
      </c>
      <c r="BU117" s="31"/>
      <c r="BV117" s="32">
        <f t="shared" si="1011"/>
        <v>0</v>
      </c>
      <c r="BW117" s="31"/>
      <c r="BX117" s="32">
        <f t="shared" si="1012"/>
        <v>0</v>
      </c>
      <c r="BY117" s="31"/>
      <c r="BZ117" s="32">
        <f t="shared" si="1013"/>
        <v>0</v>
      </c>
      <c r="CA117" s="31"/>
      <c r="CB117" s="32">
        <f t="shared" si="1014"/>
        <v>0</v>
      </c>
      <c r="CC117" s="31"/>
      <c r="CD117" s="32">
        <f t="shared" si="1015"/>
        <v>0</v>
      </c>
      <c r="CE117" s="31"/>
      <c r="CF117" s="32">
        <f t="shared" si="1016"/>
        <v>0</v>
      </c>
      <c r="CG117" s="31"/>
      <c r="CH117" s="32">
        <f t="shared" si="1017"/>
        <v>0</v>
      </c>
      <c r="CI117" s="31"/>
      <c r="CJ117" s="32">
        <f t="shared" si="1018"/>
        <v>0</v>
      </c>
      <c r="CK117" s="31"/>
      <c r="CL117" s="32">
        <f t="shared" si="1019"/>
        <v>0</v>
      </c>
      <c r="CM117" s="31"/>
      <c r="CN117" s="32">
        <f t="shared" si="1020"/>
        <v>0</v>
      </c>
      <c r="CO117" s="31"/>
      <c r="CP117" s="32">
        <f t="shared" si="1021"/>
        <v>0</v>
      </c>
      <c r="CQ117" s="31"/>
      <c r="CR117" s="32">
        <f t="shared" si="1022"/>
        <v>0</v>
      </c>
      <c r="CS117" s="31"/>
      <c r="CT117" s="32">
        <f>(CS117/12*1*$D117*$G117*$H117*$J117*CT$9)+(CS117/12*5*$E117*$G117*$H117*$J117*CT$10)+(CS117/12*6*$F117*$G117*$H117*$J117*CT$10)</f>
        <v>0</v>
      </c>
      <c r="CU117" s="31"/>
      <c r="CV117" s="32">
        <f>(CU117/12*1*$D117*$G117*$H117*$J117*CV$9)+(CU117/12*5*$E117*$G117*$H117*$J117*CV$10)+(CU117/12*6*$F117*$G117*$H117*$J117*CV$10)</f>
        <v>0</v>
      </c>
      <c r="CW117" s="31"/>
      <c r="CX117" s="32">
        <f t="shared" si="1023"/>
        <v>0</v>
      </c>
      <c r="CY117" s="31"/>
      <c r="CZ117" s="32">
        <f t="shared" si="1024"/>
        <v>0</v>
      </c>
      <c r="DA117" s="31"/>
      <c r="DB117" s="32">
        <f t="shared" si="1025"/>
        <v>0</v>
      </c>
      <c r="DC117" s="31"/>
      <c r="DD117" s="32">
        <f t="shared" si="1026"/>
        <v>0</v>
      </c>
      <c r="DE117" s="31"/>
      <c r="DF117" s="32">
        <f t="shared" si="1027"/>
        <v>0</v>
      </c>
      <c r="DG117" s="31"/>
      <c r="DH117" s="32">
        <f t="shared" si="1028"/>
        <v>0</v>
      </c>
      <c r="DI117" s="31"/>
      <c r="DJ117" s="32">
        <f t="shared" si="1029"/>
        <v>0</v>
      </c>
      <c r="DK117" s="31"/>
      <c r="DL117" s="32">
        <v>0</v>
      </c>
      <c r="DM117" s="31"/>
      <c r="DN117" s="32">
        <f>(DM117/12*1*$D117*$G117*$H117*$K117*DN$9)+(DM117/12*5*$E117*$G117*$H117*$K117*DN$10)+(DM117/12*6*$F117*$G117*$H117*$K117*DN$10)</f>
        <v>0</v>
      </c>
      <c r="DO117" s="31"/>
      <c r="DP117" s="32">
        <f>(DO117/12*1*$D117*$G117*$H117*$K117*DP$9)+(DO117/12*5*$E117*$G117*$H117*$K117*DP$10)+(DO117/12*6*$F117*$G117*$H117*$K117*DP$10)</f>
        <v>0</v>
      </c>
      <c r="DQ117" s="31"/>
      <c r="DR117" s="32">
        <f t="shared" si="1030"/>
        <v>0</v>
      </c>
      <c r="DS117" s="31">
        <v>8</v>
      </c>
      <c r="DT117" s="32">
        <f t="shared" si="1031"/>
        <v>245462.2258816</v>
      </c>
      <c r="DU117" s="35"/>
      <c r="DV117" s="32">
        <f t="shared" si="1032"/>
        <v>0</v>
      </c>
      <c r="DW117" s="31"/>
      <c r="DX117" s="32">
        <f t="shared" si="1033"/>
        <v>0</v>
      </c>
      <c r="DY117" s="31"/>
      <c r="DZ117" s="32">
        <f t="shared" si="1034"/>
        <v>0</v>
      </c>
      <c r="EA117" s="31"/>
      <c r="EB117" s="32">
        <f t="shared" si="1035"/>
        <v>0</v>
      </c>
      <c r="EC117" s="31"/>
      <c r="ED117" s="32">
        <f t="shared" si="1036"/>
        <v>0</v>
      </c>
      <c r="EE117" s="31"/>
      <c r="EF117" s="32">
        <f t="shared" si="1037"/>
        <v>0</v>
      </c>
      <c r="EG117" s="31"/>
      <c r="EH117" s="32">
        <f t="shared" si="1038"/>
        <v>0</v>
      </c>
      <c r="EI117" s="36">
        <f t="shared" si="1039"/>
        <v>8</v>
      </c>
      <c r="EJ117" s="36">
        <f t="shared" si="1039"/>
        <v>245462.2258816</v>
      </c>
      <c r="EL117" s="45"/>
    </row>
    <row r="118" spans="1:142" ht="30" x14ac:dyDescent="0.25">
      <c r="B118" s="19">
        <v>79</v>
      </c>
      <c r="C118" s="25" t="s">
        <v>264</v>
      </c>
      <c r="D118" s="26">
        <f t="shared" si="711"/>
        <v>10127</v>
      </c>
      <c r="E118" s="26">
        <v>10127</v>
      </c>
      <c r="F118" s="26">
        <v>9620</v>
      </c>
      <c r="G118" s="27">
        <v>2.4900000000000002</v>
      </c>
      <c r="H118" s="28">
        <v>1</v>
      </c>
      <c r="I118" s="29"/>
      <c r="J118" s="26">
        <v>1.4</v>
      </c>
      <c r="K118" s="26">
        <v>1.68</v>
      </c>
      <c r="L118" s="26">
        <v>2.23</v>
      </c>
      <c r="M118" s="26">
        <v>2.39</v>
      </c>
      <c r="N118" s="30">
        <v>2.57</v>
      </c>
      <c r="O118" s="31"/>
      <c r="P118" s="32">
        <f t="shared" si="982"/>
        <v>0</v>
      </c>
      <c r="Q118" s="31"/>
      <c r="R118" s="32">
        <f t="shared" si="983"/>
        <v>0</v>
      </c>
      <c r="S118" s="33"/>
      <c r="T118" s="32">
        <f t="shared" si="984"/>
        <v>0</v>
      </c>
      <c r="U118" s="31"/>
      <c r="V118" s="32">
        <f t="shared" si="985"/>
        <v>0</v>
      </c>
      <c r="W118" s="31"/>
      <c r="X118" s="32">
        <f t="shared" si="986"/>
        <v>0</v>
      </c>
      <c r="Y118" s="31"/>
      <c r="Z118" s="32">
        <f t="shared" si="987"/>
        <v>0</v>
      </c>
      <c r="AA118" s="31"/>
      <c r="AB118" s="32">
        <f t="shared" si="988"/>
        <v>0</v>
      </c>
      <c r="AC118" s="31"/>
      <c r="AD118" s="32">
        <f t="shared" si="989"/>
        <v>0</v>
      </c>
      <c r="AE118" s="31"/>
      <c r="AF118" s="32">
        <f t="shared" si="990"/>
        <v>0</v>
      </c>
      <c r="AG118" s="31"/>
      <c r="AH118" s="32">
        <f t="shared" si="991"/>
        <v>0</v>
      </c>
      <c r="AI118" s="31"/>
      <c r="AJ118" s="32">
        <f t="shared" si="992"/>
        <v>0</v>
      </c>
      <c r="AK118" s="31"/>
      <c r="AL118" s="32">
        <f t="shared" si="993"/>
        <v>0</v>
      </c>
      <c r="AM118" s="34"/>
      <c r="AN118" s="32">
        <f t="shared" si="994"/>
        <v>0</v>
      </c>
      <c r="AO118" s="31"/>
      <c r="AP118" s="32">
        <f t="shared" si="995"/>
        <v>0</v>
      </c>
      <c r="AQ118" s="31"/>
      <c r="AR118" s="32">
        <f t="shared" si="996"/>
        <v>0</v>
      </c>
      <c r="AS118" s="31"/>
      <c r="AT118" s="32">
        <f t="shared" si="997"/>
        <v>0</v>
      </c>
      <c r="AU118" s="31"/>
      <c r="AV118" s="32">
        <f t="shared" si="998"/>
        <v>0</v>
      </c>
      <c r="AW118" s="31"/>
      <c r="AX118" s="32">
        <f t="shared" si="999"/>
        <v>0</v>
      </c>
      <c r="AY118" s="31"/>
      <c r="AZ118" s="32">
        <f t="shared" si="1000"/>
        <v>0</v>
      </c>
      <c r="BA118" s="31"/>
      <c r="BB118" s="32">
        <f t="shared" si="1001"/>
        <v>0</v>
      </c>
      <c r="BC118" s="31"/>
      <c r="BD118" s="32">
        <f t="shared" si="1002"/>
        <v>0</v>
      </c>
      <c r="BE118" s="31"/>
      <c r="BF118" s="32">
        <f t="shared" si="1003"/>
        <v>0</v>
      </c>
      <c r="BG118" s="31"/>
      <c r="BH118" s="32">
        <f t="shared" si="1004"/>
        <v>0</v>
      </c>
      <c r="BI118" s="31"/>
      <c r="BJ118" s="32">
        <f t="shared" si="1005"/>
        <v>0</v>
      </c>
      <c r="BK118" s="31"/>
      <c r="BL118" s="32">
        <f t="shared" si="1006"/>
        <v>0</v>
      </c>
      <c r="BM118" s="31"/>
      <c r="BN118" s="32">
        <f t="shared" si="1007"/>
        <v>0</v>
      </c>
      <c r="BO118" s="31"/>
      <c r="BP118" s="32">
        <f t="shared" si="1008"/>
        <v>0</v>
      </c>
      <c r="BQ118" s="31"/>
      <c r="BR118" s="32">
        <f t="shared" si="1009"/>
        <v>0</v>
      </c>
      <c r="BS118" s="31"/>
      <c r="BT118" s="32">
        <f t="shared" si="1010"/>
        <v>0</v>
      </c>
      <c r="BU118" s="31"/>
      <c r="BV118" s="32">
        <f t="shared" si="1011"/>
        <v>0</v>
      </c>
      <c r="BW118" s="31"/>
      <c r="BX118" s="32">
        <f t="shared" si="1012"/>
        <v>0</v>
      </c>
      <c r="BY118" s="31"/>
      <c r="BZ118" s="32">
        <f t="shared" si="1013"/>
        <v>0</v>
      </c>
      <c r="CA118" s="31"/>
      <c r="CB118" s="32">
        <f t="shared" si="1014"/>
        <v>0</v>
      </c>
      <c r="CC118" s="31"/>
      <c r="CD118" s="32">
        <f t="shared" si="1015"/>
        <v>0</v>
      </c>
      <c r="CE118" s="31"/>
      <c r="CF118" s="32">
        <f t="shared" si="1016"/>
        <v>0</v>
      </c>
      <c r="CG118" s="31"/>
      <c r="CH118" s="32">
        <f t="shared" si="1017"/>
        <v>0</v>
      </c>
      <c r="CI118" s="31"/>
      <c r="CJ118" s="32">
        <f t="shared" si="1018"/>
        <v>0</v>
      </c>
      <c r="CK118" s="31"/>
      <c r="CL118" s="32">
        <f t="shared" si="1019"/>
        <v>0</v>
      </c>
      <c r="CM118" s="31"/>
      <c r="CN118" s="32">
        <f t="shared" si="1020"/>
        <v>0</v>
      </c>
      <c r="CO118" s="43">
        <v>15</v>
      </c>
      <c r="CP118" s="32">
        <f t="shared" si="1021"/>
        <v>516285.315</v>
      </c>
      <c r="CQ118" s="31"/>
      <c r="CR118" s="32">
        <f t="shared" si="1022"/>
        <v>0</v>
      </c>
      <c r="CS118" s="31"/>
      <c r="CT118" s="32">
        <f>(CS118/12*1*$D118*$G118*$H118*$J118*CT$9)+(CS118/12*5*$E118*$G118*$H118*$J118*CT$10)+(CS118/12*6*$F118*$G118*$H118*$J118*CT$10)</f>
        <v>0</v>
      </c>
      <c r="CU118" s="31"/>
      <c r="CV118" s="32">
        <f>(CU118/12*1*$D118*$G118*$H118*$J118*CV$9)+(CU118/12*5*$E118*$G118*$H118*$J118*CV$10)+(CU118/12*6*$F118*$G118*$H118*$J118*CV$10)</f>
        <v>0</v>
      </c>
      <c r="CW118" s="31"/>
      <c r="CX118" s="32">
        <f t="shared" si="1023"/>
        <v>0</v>
      </c>
      <c r="CY118" s="31"/>
      <c r="CZ118" s="32">
        <f t="shared" si="1024"/>
        <v>0</v>
      </c>
      <c r="DA118" s="31"/>
      <c r="DB118" s="32">
        <f t="shared" si="1025"/>
        <v>0</v>
      </c>
      <c r="DC118" s="31"/>
      <c r="DD118" s="32">
        <f t="shared" si="1026"/>
        <v>0</v>
      </c>
      <c r="DE118" s="31"/>
      <c r="DF118" s="32">
        <f t="shared" si="1027"/>
        <v>0</v>
      </c>
      <c r="DG118" s="31"/>
      <c r="DH118" s="32">
        <f t="shared" si="1028"/>
        <v>0</v>
      </c>
      <c r="DI118" s="31"/>
      <c r="DJ118" s="32">
        <f t="shared" si="1029"/>
        <v>0</v>
      </c>
      <c r="DK118" s="31"/>
      <c r="DL118" s="32">
        <v>0</v>
      </c>
      <c r="DM118" s="31"/>
      <c r="DN118" s="32">
        <f>(DM118/12*1*$D118*$G118*$H118*$K118*DN$9)+(DM118/12*5*$E118*$G118*$H118*$K118*DN$10)+(DM118/12*6*$F118*$G118*$H118*$K118*DN$10)</f>
        <v>0</v>
      </c>
      <c r="DO118" s="31"/>
      <c r="DP118" s="32">
        <f>(DO118/12*1*$D118*$G118*$H118*$K118*DP$9)+(DO118/12*5*$E118*$G118*$H118*$K118*DP$10)+(DO118/12*6*$F118*$G118*$H118*$K118*DP$10)</f>
        <v>0</v>
      </c>
      <c r="DQ118" s="31"/>
      <c r="DR118" s="32">
        <f t="shared" si="1030"/>
        <v>0</v>
      </c>
      <c r="DS118" s="31"/>
      <c r="DT118" s="32">
        <f t="shared" si="1031"/>
        <v>0</v>
      </c>
      <c r="DU118" s="35"/>
      <c r="DV118" s="32">
        <f t="shared" si="1032"/>
        <v>0</v>
      </c>
      <c r="DW118" s="31"/>
      <c r="DX118" s="32">
        <f t="shared" si="1033"/>
        <v>0</v>
      </c>
      <c r="DY118" s="31"/>
      <c r="DZ118" s="32">
        <f t="shared" si="1034"/>
        <v>0</v>
      </c>
      <c r="EA118" s="31"/>
      <c r="EB118" s="32">
        <f t="shared" si="1035"/>
        <v>0</v>
      </c>
      <c r="EC118" s="31"/>
      <c r="ED118" s="32">
        <f t="shared" si="1036"/>
        <v>0</v>
      </c>
      <c r="EE118" s="31"/>
      <c r="EF118" s="32">
        <f t="shared" si="1037"/>
        <v>0</v>
      </c>
      <c r="EG118" s="31"/>
      <c r="EH118" s="32">
        <f t="shared" si="1038"/>
        <v>0</v>
      </c>
      <c r="EI118" s="36">
        <f t="shared" si="1039"/>
        <v>15</v>
      </c>
      <c r="EJ118" s="36">
        <f t="shared" si="1039"/>
        <v>516285.315</v>
      </c>
      <c r="EL118" s="45"/>
    </row>
    <row r="119" spans="1:142" ht="30" x14ac:dyDescent="0.25">
      <c r="B119" s="19">
        <v>80</v>
      </c>
      <c r="C119" s="25" t="s">
        <v>265</v>
      </c>
      <c r="D119" s="26">
        <f t="shared" si="711"/>
        <v>10127</v>
      </c>
      <c r="E119" s="26">
        <v>10127</v>
      </c>
      <c r="F119" s="26">
        <v>9620</v>
      </c>
      <c r="G119" s="27">
        <v>1.05</v>
      </c>
      <c r="H119" s="38">
        <v>1</v>
      </c>
      <c r="I119" s="39"/>
      <c r="J119" s="26">
        <v>1.4</v>
      </c>
      <c r="K119" s="26">
        <v>1.68</v>
      </c>
      <c r="L119" s="26">
        <v>2.23</v>
      </c>
      <c r="M119" s="26">
        <v>2.39</v>
      </c>
      <c r="N119" s="30">
        <v>2.57</v>
      </c>
      <c r="O119" s="31">
        <v>44</v>
      </c>
      <c r="P119" s="32">
        <f t="shared" si="982"/>
        <v>639709.67059999995</v>
      </c>
      <c r="Q119" s="31"/>
      <c r="R119" s="32">
        <f t="shared" si="983"/>
        <v>0</v>
      </c>
      <c r="S119" s="33">
        <v>40</v>
      </c>
      <c r="T119" s="32">
        <f t="shared" si="984"/>
        <v>590486.26</v>
      </c>
      <c r="U119" s="31"/>
      <c r="V119" s="32">
        <f t="shared" si="985"/>
        <v>0</v>
      </c>
      <c r="W119" s="31">
        <v>66</v>
      </c>
      <c r="X119" s="32">
        <f t="shared" si="986"/>
        <v>1047169.5234000001</v>
      </c>
      <c r="Y119" s="31"/>
      <c r="Z119" s="32">
        <f t="shared" si="987"/>
        <v>0</v>
      </c>
      <c r="AA119" s="31">
        <f>10+217</f>
        <v>227</v>
      </c>
      <c r="AB119" s="32">
        <f t="shared" si="988"/>
        <v>3993162.1165800001</v>
      </c>
      <c r="AC119" s="31">
        <v>8</v>
      </c>
      <c r="AD119" s="32">
        <f t="shared" si="989"/>
        <v>117273.48359999999</v>
      </c>
      <c r="AE119" s="31">
        <v>14</v>
      </c>
      <c r="AF119" s="32">
        <f t="shared" si="990"/>
        <v>246274.31556000002</v>
      </c>
      <c r="AG119" s="31">
        <v>18</v>
      </c>
      <c r="AH119" s="32">
        <f t="shared" si="991"/>
        <v>316638.40571999998</v>
      </c>
      <c r="AI119" s="31">
        <v>12</v>
      </c>
      <c r="AJ119" s="32">
        <f t="shared" si="992"/>
        <v>211092.27048000001</v>
      </c>
      <c r="AK119" s="31">
        <v>18</v>
      </c>
      <c r="AL119" s="32">
        <f t="shared" si="993"/>
        <v>316638.40571999998</v>
      </c>
      <c r="AM119" s="34">
        <v>342</v>
      </c>
      <c r="AN119" s="32">
        <f t="shared" si="994"/>
        <v>6016129.7086799992</v>
      </c>
      <c r="AO119" s="31">
        <v>10</v>
      </c>
      <c r="AP119" s="32">
        <f t="shared" si="995"/>
        <v>175910.2254</v>
      </c>
      <c r="AQ119" s="31"/>
      <c r="AR119" s="32">
        <f t="shared" si="996"/>
        <v>0</v>
      </c>
      <c r="AS119" s="31"/>
      <c r="AT119" s="32">
        <f t="shared" si="997"/>
        <v>0</v>
      </c>
      <c r="AU119" s="31"/>
      <c r="AV119" s="32">
        <f t="shared" si="998"/>
        <v>0</v>
      </c>
      <c r="AW119" s="31"/>
      <c r="AX119" s="32">
        <f t="shared" si="999"/>
        <v>0</v>
      </c>
      <c r="AY119" s="31">
        <v>250</v>
      </c>
      <c r="AZ119" s="32">
        <f t="shared" si="1000"/>
        <v>4298388.4124999996</v>
      </c>
      <c r="BA119" s="31"/>
      <c r="BB119" s="32">
        <f t="shared" si="1001"/>
        <v>0</v>
      </c>
      <c r="BC119" s="31">
        <v>3</v>
      </c>
      <c r="BD119" s="32">
        <f t="shared" si="1002"/>
        <v>35578.042499999996</v>
      </c>
      <c r="BE119" s="31"/>
      <c r="BF119" s="32">
        <f t="shared" si="1003"/>
        <v>0</v>
      </c>
      <c r="BG119" s="31">
        <v>80</v>
      </c>
      <c r="BH119" s="32">
        <f t="shared" si="1004"/>
        <v>948747.80000000016</v>
      </c>
      <c r="BI119" s="31">
        <f>628-0</f>
        <v>628</v>
      </c>
      <c r="BJ119" s="32">
        <f t="shared" si="1005"/>
        <v>8281245.2450000001</v>
      </c>
      <c r="BK119" s="31"/>
      <c r="BL119" s="32">
        <f t="shared" si="1006"/>
        <v>0</v>
      </c>
      <c r="BM119" s="31">
        <v>20</v>
      </c>
      <c r="BN119" s="32">
        <f t="shared" si="1007"/>
        <v>263733.92500000005</v>
      </c>
      <c r="BO119" s="31">
        <v>886</v>
      </c>
      <c r="BP119" s="32">
        <f t="shared" si="1008"/>
        <v>10947035.463</v>
      </c>
      <c r="BQ119" s="31">
        <v>61</v>
      </c>
      <c r="BR119" s="32">
        <f t="shared" si="1009"/>
        <v>804388.47124999994</v>
      </c>
      <c r="BS119" s="31"/>
      <c r="BT119" s="32">
        <f t="shared" si="1010"/>
        <v>0</v>
      </c>
      <c r="BU119" s="31">
        <v>104</v>
      </c>
      <c r="BV119" s="32">
        <f t="shared" si="1011"/>
        <v>1371416.4099999997</v>
      </c>
      <c r="BW119" s="31">
        <v>44</v>
      </c>
      <c r="BX119" s="32">
        <f t="shared" si="1012"/>
        <v>580214.63500000001</v>
      </c>
      <c r="BY119" s="31">
        <v>136</v>
      </c>
      <c r="BZ119" s="32">
        <f t="shared" si="1013"/>
        <v>1793390.69</v>
      </c>
      <c r="CA119" s="31">
        <v>60</v>
      </c>
      <c r="CB119" s="32">
        <f t="shared" si="1014"/>
        <v>1069124.2380000001</v>
      </c>
      <c r="CC119" s="31"/>
      <c r="CD119" s="32">
        <f t="shared" si="1015"/>
        <v>0</v>
      </c>
      <c r="CE119" s="31"/>
      <c r="CF119" s="32">
        <f t="shared" si="1016"/>
        <v>0</v>
      </c>
      <c r="CG119" s="31">
        <v>14</v>
      </c>
      <c r="CH119" s="32">
        <f t="shared" si="1017"/>
        <v>203196.63</v>
      </c>
      <c r="CI119" s="31">
        <v>22</v>
      </c>
      <c r="CJ119" s="32">
        <f t="shared" si="1018"/>
        <v>405112.50780000002</v>
      </c>
      <c r="CK119" s="31">
        <v>4</v>
      </c>
      <c r="CL119" s="32">
        <f t="shared" si="1019"/>
        <v>69881.784335999997</v>
      </c>
      <c r="CM119" s="31">
        <v>7</v>
      </c>
      <c r="CN119" s="32">
        <f t="shared" si="1020"/>
        <v>101598.315</v>
      </c>
      <c r="CO119" s="43">
        <v>14</v>
      </c>
      <c r="CP119" s="32">
        <f t="shared" si="1021"/>
        <v>203196.63</v>
      </c>
      <c r="CQ119" s="31"/>
      <c r="CR119" s="32">
        <f t="shared" si="1022"/>
        <v>0</v>
      </c>
      <c r="CS119" s="31">
        <v>56</v>
      </c>
      <c r="CT119" s="32">
        <f>(CS119/12*1*$D119*$G119*$H119*$J119*CT$9)+(CS119/12*5*$E119*$G119*$H119*$J119*CT$10)+(CS119/12*6*$F119*$G119*$H119*$J119*CT$10)</f>
        <v>815287.48392000003</v>
      </c>
      <c r="CU119" s="31">
        <v>314</v>
      </c>
      <c r="CV119" s="32">
        <f>(CU119/12*1*$D119*$G119*$H119*$J119*CV$9)+(CU119/12*5*$E119*$G119*$H119*$J119*CV$10)+(CU119/12*6*$F119*$G119*$H119*$J119*CV$10)</f>
        <v>4557410.13</v>
      </c>
      <c r="CW119" s="31">
        <v>44</v>
      </c>
      <c r="CX119" s="32">
        <f t="shared" si="1023"/>
        <v>638617.98</v>
      </c>
      <c r="CY119" s="31">
        <v>76</v>
      </c>
      <c r="CZ119" s="32">
        <f t="shared" si="1024"/>
        <v>1103067.42</v>
      </c>
      <c r="DA119" s="31">
        <v>85</v>
      </c>
      <c r="DB119" s="32">
        <f t="shared" si="1025"/>
        <v>1092402.4475</v>
      </c>
      <c r="DC119" s="31">
        <v>6</v>
      </c>
      <c r="DD119" s="32">
        <f t="shared" si="1026"/>
        <v>87084.26999999999</v>
      </c>
      <c r="DE119" s="31">
        <v>22</v>
      </c>
      <c r="DF119" s="32">
        <f t="shared" si="1027"/>
        <v>383170.78799999994</v>
      </c>
      <c r="DG119" s="31">
        <f>22-4</f>
        <v>18</v>
      </c>
      <c r="DH119" s="32">
        <f t="shared" si="1028"/>
        <v>343138.76251199999</v>
      </c>
      <c r="DI119" s="31">
        <v>29</v>
      </c>
      <c r="DJ119" s="32">
        <f t="shared" si="1029"/>
        <v>459760.18042500003</v>
      </c>
      <c r="DK119" s="31">
        <v>35</v>
      </c>
      <c r="DL119" s="32">
        <v>672865.16000000015</v>
      </c>
      <c r="DM119" s="31">
        <v>45</v>
      </c>
      <c r="DN119" s="32">
        <f>(DM119/12*1*$D119*$G119*$H119*$K119*DN$9)+(DM119/12*5*$E119*$G119*$H119*$K119*DN$10)+(DM119/12*6*$F119*$G119*$H119*$K119*DN$10)</f>
        <v>857846.90628</v>
      </c>
      <c r="DO119" s="31">
        <v>34</v>
      </c>
      <c r="DP119" s="32">
        <f>(DO119/12*1*$D119*$G119*$H119*$K119*DP$9)+(DO119/12*5*$E119*$G119*$H119*$K119*DP$10)+(DO119/12*6*$F119*$G119*$H119*$K119*DP$10)</f>
        <v>648150.99585600011</v>
      </c>
      <c r="DQ119" s="31">
        <v>218</v>
      </c>
      <c r="DR119" s="32">
        <f t="shared" si="1030"/>
        <v>4144108.6050000004</v>
      </c>
      <c r="DS119" s="31">
        <v>200</v>
      </c>
      <c r="DT119" s="32">
        <f t="shared" si="1031"/>
        <v>3812652.9168000007</v>
      </c>
      <c r="DU119" s="31">
        <v>270</v>
      </c>
      <c r="DV119" s="32">
        <f t="shared" si="1032"/>
        <v>4280525.8177499995</v>
      </c>
      <c r="DW119" s="31">
        <v>140</v>
      </c>
      <c r="DX119" s="32">
        <f t="shared" si="1033"/>
        <v>2219531.9055000003</v>
      </c>
      <c r="DY119" s="31">
        <v>2</v>
      </c>
      <c r="DZ119" s="32">
        <f t="shared" si="1034"/>
        <v>38019.345000000001</v>
      </c>
      <c r="EA119" s="31">
        <v>44</v>
      </c>
      <c r="EB119" s="32">
        <f t="shared" si="1035"/>
        <v>1123311.7896</v>
      </c>
      <c r="EC119" s="31">
        <v>18</v>
      </c>
      <c r="ED119" s="32">
        <f t="shared" si="1036"/>
        <v>464895.84960000002</v>
      </c>
      <c r="EE119" s="31"/>
      <c r="EF119" s="32">
        <f t="shared" si="1037"/>
        <v>0</v>
      </c>
      <c r="EG119" s="31">
        <v>2</v>
      </c>
      <c r="EH119" s="32">
        <f t="shared" si="1038"/>
        <v>77758.171399999992</v>
      </c>
      <c r="EI119" s="36">
        <f t="shared" si="1039"/>
        <v>4790</v>
      </c>
      <c r="EJ119" s="36">
        <f t="shared" si="1039"/>
        <v>72866340.510269001</v>
      </c>
      <c r="EL119" s="45"/>
    </row>
    <row r="120" spans="1:142" s="59" customFormat="1" x14ac:dyDescent="0.25">
      <c r="A120" s="88">
        <v>30</v>
      </c>
      <c r="B120" s="68"/>
      <c r="C120" s="69" t="s">
        <v>266</v>
      </c>
      <c r="D120" s="76">
        <f t="shared" si="711"/>
        <v>10127</v>
      </c>
      <c r="E120" s="76">
        <v>10127</v>
      </c>
      <c r="F120" s="76">
        <v>9620</v>
      </c>
      <c r="G120" s="92"/>
      <c r="H120" s="90"/>
      <c r="I120" s="91"/>
      <c r="J120" s="85"/>
      <c r="K120" s="85"/>
      <c r="L120" s="85"/>
      <c r="M120" s="85"/>
      <c r="N120" s="81">
        <v>2.57</v>
      </c>
      <c r="O120" s="83">
        <f>SUM(O121:O126)</f>
        <v>0</v>
      </c>
      <c r="P120" s="83">
        <f t="shared" ref="P120:CA120" si="1040">SUM(P121:P126)</f>
        <v>0</v>
      </c>
      <c r="Q120" s="83">
        <f t="shared" si="1040"/>
        <v>0</v>
      </c>
      <c r="R120" s="83">
        <f t="shared" si="1040"/>
        <v>0</v>
      </c>
      <c r="S120" s="83">
        <f t="shared" si="1040"/>
        <v>0</v>
      </c>
      <c r="T120" s="83">
        <f t="shared" si="1040"/>
        <v>0</v>
      </c>
      <c r="U120" s="83">
        <f t="shared" si="1040"/>
        <v>2</v>
      </c>
      <c r="V120" s="83">
        <f t="shared" si="1040"/>
        <v>24177.074133333332</v>
      </c>
      <c r="W120" s="83">
        <f t="shared" si="1040"/>
        <v>0</v>
      </c>
      <c r="X120" s="83">
        <f t="shared" si="1040"/>
        <v>0</v>
      </c>
      <c r="Y120" s="83">
        <f t="shared" si="1040"/>
        <v>0</v>
      </c>
      <c r="Z120" s="83">
        <f t="shared" si="1040"/>
        <v>0</v>
      </c>
      <c r="AA120" s="83">
        <f t="shared" si="1040"/>
        <v>14</v>
      </c>
      <c r="AB120" s="83">
        <f t="shared" si="1040"/>
        <v>187637.57376</v>
      </c>
      <c r="AC120" s="83">
        <f t="shared" si="1040"/>
        <v>0</v>
      </c>
      <c r="AD120" s="83">
        <f t="shared" si="1040"/>
        <v>0</v>
      </c>
      <c r="AE120" s="83">
        <f t="shared" si="1040"/>
        <v>0</v>
      </c>
      <c r="AF120" s="83">
        <f t="shared" si="1040"/>
        <v>0</v>
      </c>
      <c r="AG120" s="83">
        <f t="shared" si="1040"/>
        <v>0</v>
      </c>
      <c r="AH120" s="83">
        <f t="shared" si="1040"/>
        <v>0</v>
      </c>
      <c r="AI120" s="83">
        <f t="shared" si="1040"/>
        <v>0</v>
      </c>
      <c r="AJ120" s="83">
        <f t="shared" si="1040"/>
        <v>0</v>
      </c>
      <c r="AK120" s="83">
        <f t="shared" si="1040"/>
        <v>0</v>
      </c>
      <c r="AL120" s="83">
        <f t="shared" si="1040"/>
        <v>0</v>
      </c>
      <c r="AM120" s="83">
        <f t="shared" si="1040"/>
        <v>0</v>
      </c>
      <c r="AN120" s="83">
        <f t="shared" si="1040"/>
        <v>0</v>
      </c>
      <c r="AO120" s="83">
        <v>0</v>
      </c>
      <c r="AP120" s="83">
        <f t="shared" si="1040"/>
        <v>0</v>
      </c>
      <c r="AQ120" s="83">
        <f t="shared" si="1040"/>
        <v>0</v>
      </c>
      <c r="AR120" s="83">
        <f t="shared" si="1040"/>
        <v>0</v>
      </c>
      <c r="AS120" s="83">
        <f t="shared" si="1040"/>
        <v>0</v>
      </c>
      <c r="AT120" s="83">
        <f t="shared" si="1040"/>
        <v>0</v>
      </c>
      <c r="AU120" s="83">
        <f t="shared" si="1040"/>
        <v>0</v>
      </c>
      <c r="AV120" s="83">
        <f t="shared" si="1040"/>
        <v>0</v>
      </c>
      <c r="AW120" s="83">
        <f t="shared" si="1040"/>
        <v>0</v>
      </c>
      <c r="AX120" s="83">
        <f t="shared" si="1040"/>
        <v>0</v>
      </c>
      <c r="AY120" s="83">
        <f t="shared" si="1040"/>
        <v>0</v>
      </c>
      <c r="AZ120" s="83">
        <f t="shared" si="1040"/>
        <v>0</v>
      </c>
      <c r="BA120" s="83">
        <f t="shared" si="1040"/>
        <v>0</v>
      </c>
      <c r="BB120" s="83">
        <f t="shared" si="1040"/>
        <v>0</v>
      </c>
      <c r="BC120" s="83">
        <f t="shared" si="1040"/>
        <v>4</v>
      </c>
      <c r="BD120" s="83">
        <f t="shared" si="1040"/>
        <v>36142.773333333331</v>
      </c>
      <c r="BE120" s="83">
        <f t="shared" si="1040"/>
        <v>0</v>
      </c>
      <c r="BF120" s="83">
        <f t="shared" si="1040"/>
        <v>0</v>
      </c>
      <c r="BG120" s="83">
        <f t="shared" si="1040"/>
        <v>0</v>
      </c>
      <c r="BH120" s="83">
        <f t="shared" si="1040"/>
        <v>0</v>
      </c>
      <c r="BI120" s="83">
        <f t="shared" si="1040"/>
        <v>40</v>
      </c>
      <c r="BJ120" s="83">
        <f t="shared" si="1040"/>
        <v>1042376.9416666668</v>
      </c>
      <c r="BK120" s="83">
        <f t="shared" si="1040"/>
        <v>0</v>
      </c>
      <c r="BL120" s="83">
        <f t="shared" si="1040"/>
        <v>0</v>
      </c>
      <c r="BM120" s="83">
        <f t="shared" si="1040"/>
        <v>0</v>
      </c>
      <c r="BN120" s="83">
        <f t="shared" si="1040"/>
        <v>0</v>
      </c>
      <c r="BO120" s="83">
        <f t="shared" si="1040"/>
        <v>0</v>
      </c>
      <c r="BP120" s="83">
        <f t="shared" si="1040"/>
        <v>0</v>
      </c>
      <c r="BQ120" s="83">
        <f t="shared" si="1040"/>
        <v>0</v>
      </c>
      <c r="BR120" s="83">
        <f t="shared" si="1040"/>
        <v>0</v>
      </c>
      <c r="BS120" s="83">
        <f t="shared" si="1040"/>
        <v>0</v>
      </c>
      <c r="BT120" s="83">
        <f t="shared" si="1040"/>
        <v>0</v>
      </c>
      <c r="BU120" s="83">
        <v>0</v>
      </c>
      <c r="BV120" s="83">
        <f t="shared" si="1040"/>
        <v>0</v>
      </c>
      <c r="BW120" s="83">
        <f t="shared" si="1040"/>
        <v>0</v>
      </c>
      <c r="BX120" s="83">
        <f t="shared" si="1040"/>
        <v>0</v>
      </c>
      <c r="BY120" s="83">
        <f t="shared" si="1040"/>
        <v>0</v>
      </c>
      <c r="BZ120" s="83">
        <f t="shared" si="1040"/>
        <v>0</v>
      </c>
      <c r="CA120" s="83">
        <f t="shared" si="1040"/>
        <v>0</v>
      </c>
      <c r="CB120" s="83">
        <f t="shared" ref="CB120:EJ120" si="1041">SUM(CB121:CB126)</f>
        <v>0</v>
      </c>
      <c r="CC120" s="83">
        <f t="shared" si="1041"/>
        <v>0</v>
      </c>
      <c r="CD120" s="83">
        <f t="shared" si="1041"/>
        <v>0</v>
      </c>
      <c r="CE120" s="83">
        <f t="shared" si="1041"/>
        <v>0</v>
      </c>
      <c r="CF120" s="83">
        <f t="shared" si="1041"/>
        <v>0</v>
      </c>
      <c r="CG120" s="83">
        <f t="shared" si="1041"/>
        <v>0</v>
      </c>
      <c r="CH120" s="83">
        <f t="shared" si="1041"/>
        <v>0</v>
      </c>
      <c r="CI120" s="83">
        <f t="shared" si="1041"/>
        <v>0</v>
      </c>
      <c r="CJ120" s="83">
        <f t="shared" si="1041"/>
        <v>0</v>
      </c>
      <c r="CK120" s="83">
        <f t="shared" si="1041"/>
        <v>0</v>
      </c>
      <c r="CL120" s="83">
        <f t="shared" si="1041"/>
        <v>0</v>
      </c>
      <c r="CM120" s="83">
        <f t="shared" si="1041"/>
        <v>0</v>
      </c>
      <c r="CN120" s="83">
        <f t="shared" si="1041"/>
        <v>0</v>
      </c>
      <c r="CO120" s="83">
        <f t="shared" si="1041"/>
        <v>22</v>
      </c>
      <c r="CP120" s="83">
        <f t="shared" si="1041"/>
        <v>701650.40399999986</v>
      </c>
      <c r="CQ120" s="83">
        <f t="shared" si="1041"/>
        <v>0</v>
      </c>
      <c r="CR120" s="83">
        <f t="shared" si="1041"/>
        <v>0</v>
      </c>
      <c r="CS120" s="83">
        <f t="shared" si="1041"/>
        <v>0</v>
      </c>
      <c r="CT120" s="83">
        <f t="shared" si="1041"/>
        <v>0</v>
      </c>
      <c r="CU120" s="83">
        <f t="shared" si="1041"/>
        <v>0</v>
      </c>
      <c r="CV120" s="83">
        <f t="shared" si="1041"/>
        <v>0</v>
      </c>
      <c r="CW120" s="83">
        <f t="shared" si="1041"/>
        <v>2</v>
      </c>
      <c r="CX120" s="83">
        <f t="shared" si="1041"/>
        <v>22116.639999999999</v>
      </c>
      <c r="CY120" s="83">
        <f t="shared" si="1041"/>
        <v>0</v>
      </c>
      <c r="CZ120" s="83">
        <f t="shared" si="1041"/>
        <v>0</v>
      </c>
      <c r="DA120" s="83">
        <f t="shared" si="1041"/>
        <v>0</v>
      </c>
      <c r="DB120" s="83">
        <f t="shared" si="1041"/>
        <v>0</v>
      </c>
      <c r="DC120" s="83">
        <f t="shared" si="1041"/>
        <v>0</v>
      </c>
      <c r="DD120" s="83">
        <f t="shared" si="1041"/>
        <v>0</v>
      </c>
      <c r="DE120" s="83">
        <f t="shared" si="1041"/>
        <v>0</v>
      </c>
      <c r="DF120" s="83">
        <f t="shared" si="1041"/>
        <v>0</v>
      </c>
      <c r="DG120" s="83">
        <f t="shared" si="1041"/>
        <v>0</v>
      </c>
      <c r="DH120" s="83">
        <f t="shared" si="1041"/>
        <v>0</v>
      </c>
      <c r="DI120" s="83">
        <v>0</v>
      </c>
      <c r="DJ120" s="83">
        <f t="shared" si="1041"/>
        <v>0</v>
      </c>
      <c r="DK120" s="83">
        <f t="shared" si="1041"/>
        <v>0</v>
      </c>
      <c r="DL120" s="83">
        <f t="shared" si="1041"/>
        <v>0</v>
      </c>
      <c r="DM120" s="83">
        <f t="shared" si="1041"/>
        <v>0</v>
      </c>
      <c r="DN120" s="83">
        <f t="shared" si="1041"/>
        <v>0</v>
      </c>
      <c r="DO120" s="83">
        <f t="shared" si="1041"/>
        <v>0</v>
      </c>
      <c r="DP120" s="83">
        <f t="shared" si="1041"/>
        <v>0</v>
      </c>
      <c r="DQ120" s="83">
        <f t="shared" si="1041"/>
        <v>0</v>
      </c>
      <c r="DR120" s="83">
        <f t="shared" si="1041"/>
        <v>0</v>
      </c>
      <c r="DS120" s="83">
        <f t="shared" si="1041"/>
        <v>2</v>
      </c>
      <c r="DT120" s="83">
        <f t="shared" si="1041"/>
        <v>29048.784127999999</v>
      </c>
      <c r="DU120" s="83">
        <f t="shared" si="1041"/>
        <v>0</v>
      </c>
      <c r="DV120" s="83">
        <f t="shared" si="1041"/>
        <v>0</v>
      </c>
      <c r="DW120" s="83">
        <f t="shared" si="1041"/>
        <v>0</v>
      </c>
      <c r="DX120" s="83">
        <f t="shared" si="1041"/>
        <v>0</v>
      </c>
      <c r="DY120" s="83">
        <f t="shared" si="1041"/>
        <v>0</v>
      </c>
      <c r="DZ120" s="83">
        <f t="shared" si="1041"/>
        <v>0</v>
      </c>
      <c r="EA120" s="83">
        <v>0</v>
      </c>
      <c r="EB120" s="83">
        <f t="shared" ref="EB120" si="1042">SUM(EB121:EB126)</f>
        <v>0</v>
      </c>
      <c r="EC120" s="83">
        <v>0</v>
      </c>
      <c r="ED120" s="83">
        <f t="shared" ref="ED120" si="1043">SUM(ED121:ED126)</f>
        <v>0</v>
      </c>
      <c r="EE120" s="83">
        <f t="shared" si="1041"/>
        <v>0</v>
      </c>
      <c r="EF120" s="83">
        <f t="shared" si="1041"/>
        <v>0</v>
      </c>
      <c r="EG120" s="83">
        <f t="shared" si="1041"/>
        <v>0</v>
      </c>
      <c r="EH120" s="83">
        <f t="shared" si="1041"/>
        <v>0</v>
      </c>
      <c r="EI120" s="83">
        <f t="shared" si="1041"/>
        <v>86</v>
      </c>
      <c r="EJ120" s="83">
        <f t="shared" si="1041"/>
        <v>2043150.1910213334</v>
      </c>
      <c r="EL120" s="45"/>
    </row>
    <row r="121" spans="1:142" ht="45" x14ac:dyDescent="0.25">
      <c r="B121" s="19">
        <v>81</v>
      </c>
      <c r="C121" s="25" t="s">
        <v>267</v>
      </c>
      <c r="D121" s="26">
        <f t="shared" si="711"/>
        <v>10127</v>
      </c>
      <c r="E121" s="26">
        <v>10127</v>
      </c>
      <c r="F121" s="26">
        <v>9620</v>
      </c>
      <c r="G121" s="27">
        <v>0.8</v>
      </c>
      <c r="H121" s="28">
        <v>1</v>
      </c>
      <c r="I121" s="29"/>
      <c r="J121" s="26">
        <v>1.4</v>
      </c>
      <c r="K121" s="26">
        <v>1.68</v>
      </c>
      <c r="L121" s="26">
        <v>2.23</v>
      </c>
      <c r="M121" s="26">
        <v>2.39</v>
      </c>
      <c r="N121" s="30">
        <v>2.57</v>
      </c>
      <c r="O121" s="31"/>
      <c r="P121" s="32">
        <f t="shared" ref="P121:P126" si="1044">(O121/12*1*$D121*$G121*$H121*$J121*P$9)+(O121/12*5*$E121*$G121*$H121*$J121*P$10)+(O121/12*6*$F121*$G121*$H121*$J121*P$10)</f>
        <v>0</v>
      </c>
      <c r="Q121" s="31"/>
      <c r="R121" s="32">
        <f t="shared" ref="R121:R126" si="1045">(Q121/12*1*$D121*$G121*$H121*$J121*R$9)+(Q121/12*5*$E121*$G121*$H121*$J121*R$10)+(Q121/12*6*$F121*$G121*$H121*$J121*R$10)</f>
        <v>0</v>
      </c>
      <c r="S121" s="33"/>
      <c r="T121" s="32">
        <f t="shared" ref="T121:T126" si="1046">(S121/12*1*$D121*$G121*$H121*$J121*T$9)+(S121/12*5*$E121*$G121*$H121*$J121*T$10)+(S121/12*6*$F121*$G121*$H121*$J121*T$10)</f>
        <v>0</v>
      </c>
      <c r="U121" s="31">
        <v>2</v>
      </c>
      <c r="V121" s="32">
        <f t="shared" ref="V121:V126" si="1047">(U121/12*1*$D121*$G121*$H121*$J121*V$9)+(U121/12*5*$E121*$G121*$H121*$J121*V$10)+(U121/12*6*$F121*$G121*$H121*$J121*V$10)</f>
        <v>24177.074133333332</v>
      </c>
      <c r="W121" s="31"/>
      <c r="X121" s="32">
        <f t="shared" ref="X121:X126" si="1048">(W121/12*1*$D121*$G121*$H121*$J121*X$9)+(W121/12*5*$E121*$G121*$H121*$J121*X$10)+(W121/12*6*$F121*$G121*$H121*$J121*X$10)</f>
        <v>0</v>
      </c>
      <c r="Y121" s="31"/>
      <c r="Z121" s="32">
        <f t="shared" ref="Z121:Z126" si="1049">(Y121/12*1*$D121*$G121*$H121*$J121*Z$9)+(Y121/12*5*$E121*$G121*$H121*$J121*Z$10)+(Y121/12*6*$F121*$G121*$H121*$J121*Z$10)</f>
        <v>0</v>
      </c>
      <c r="AA121" s="31">
        <v>14</v>
      </c>
      <c r="AB121" s="32">
        <f t="shared" ref="AB121:AB126" si="1050">(AA121/12*1*$D121*$G121*$H121*$K121*AB$9)+(AA121/12*5*$E121*$G121*$H121*$K121*AB$10)+(AA121/12*6*$F121*$G121*$H121*$K121*AB$10)</f>
        <v>187637.57376</v>
      </c>
      <c r="AC121" s="31"/>
      <c r="AD121" s="32">
        <f t="shared" ref="AD121:AD126" si="1051">(AC121/12*1*$D121*$G121*$H121*$J121*AD$9)+(AC121/12*5*$E121*$G121*$H121*$J121*AD$10)+(AC121/12*6*$F121*$G121*$H121*$J121*AD$10)</f>
        <v>0</v>
      </c>
      <c r="AE121" s="31"/>
      <c r="AF121" s="32">
        <f t="shared" ref="AF121:AF126" si="1052">(AE121/12*1*$D121*$G121*$H121*$K121*AF$9)+(AE121/12*5*$E121*$G121*$H121*$K121*AF$10)+(AE121/12*6*$F121*$G121*$H121*$K121*AF$10)</f>
        <v>0</v>
      </c>
      <c r="AG121" s="31"/>
      <c r="AH121" s="32">
        <f t="shared" ref="AH121:AH126" si="1053">(AG121/12*1*$D121*$G121*$H121*$K121*AH$9)+(AG121/12*5*$E121*$G121*$H121*$K121*AH$10)+(AG121/12*6*$F121*$G121*$H121*$K121*AH$10)</f>
        <v>0</v>
      </c>
      <c r="AI121" s="31"/>
      <c r="AJ121" s="32">
        <f t="shared" ref="AJ121:AJ126" si="1054">(AI121/12*1*$D121*$G121*$H121*$K121*AJ$9)+(AI121/12*5*$E121*$G121*$H121*$K121*AJ$10)+(AI121/12*6*$F121*$G121*$H121*$K121*AJ$10)</f>
        <v>0</v>
      </c>
      <c r="AK121" s="31"/>
      <c r="AL121" s="32">
        <f t="shared" ref="AL121:AL126" si="1055">(AK121/12*1*$D121*$G121*$H121*$K121*AL$9)+(AK121/12*5*$E121*$G121*$H121*$K121*AL$10)+(AK121/12*6*$F121*$G121*$H121*$K121*AL$10)</f>
        <v>0</v>
      </c>
      <c r="AM121" s="34"/>
      <c r="AN121" s="32">
        <f t="shared" ref="AN121:AN126" si="1056">(AM121/12*1*$D121*$G121*$H121*$K121*AN$9)+(AM121/12*5*$E121*$G121*$H121*$K121*AN$10)+(AM121/12*6*$F121*$G121*$H121*$K121*AN$10)</f>
        <v>0</v>
      </c>
      <c r="AO121" s="31"/>
      <c r="AP121" s="32">
        <f t="shared" ref="AP121:AP126" si="1057">(AO121/12*1*$D121*$G121*$H121*$K121*AP$9)+(AO121/12*5*$E121*$G121*$H121*$K121*AP$10)+(AO121/12*6*$F121*$G121*$H121*$K121*AP$10)</f>
        <v>0</v>
      </c>
      <c r="AQ121" s="31"/>
      <c r="AR121" s="32">
        <f t="shared" ref="AR121:AR126" si="1058">(AQ121/12*1*$D121*$G121*$H121*$J121*AR$9)+(AQ121/12*5*$E121*$G121*$H121*$J121*AR$10)+(AQ121/12*6*$F121*$G121*$H121*$J121*AR$10)</f>
        <v>0</v>
      </c>
      <c r="AS121" s="31"/>
      <c r="AT121" s="32">
        <f t="shared" ref="AT121:AT126" si="1059">(AS121/12*1*$D121*$G121*$H121*$J121*AT$9)+(AS121/12*11*$E121*$G121*$H121*$J121*AT$10)</f>
        <v>0</v>
      </c>
      <c r="AU121" s="31"/>
      <c r="AV121" s="32">
        <f t="shared" ref="AV121:AV126" si="1060">(AU121/12*1*$D121*$G121*$H121*$J121*AV$9)+(AU121/12*5*$E121*$G121*$H121*$J121*AV$10)+(AU121/12*6*$F121*$G121*$H121*$J121*AV$10)</f>
        <v>0</v>
      </c>
      <c r="AW121" s="31"/>
      <c r="AX121" s="32">
        <f t="shared" ref="AX121:AX126" si="1061">(AW121/12*1*$D121*$G121*$H121*$K121*AX$9)+(AW121/12*5*$E121*$G121*$H121*$K121*AX$10)+(AW121/12*6*$F121*$G121*$H121*$K121*AX$10)</f>
        <v>0</v>
      </c>
      <c r="AY121" s="31"/>
      <c r="AZ121" s="32">
        <f t="shared" ref="AZ121:AZ126" si="1062">(AY121/12*1*$D121*$G121*$H121*$J121*AZ$9)+(AY121/12*5*$E121*$G121*$H121*$J121*AZ$10)+(AY121/12*6*$F121*$G121*$H121*$J121*AZ$10)</f>
        <v>0</v>
      </c>
      <c r="BA121" s="31"/>
      <c r="BB121" s="32">
        <f t="shared" ref="BB121:BB126" si="1063">(BA121/12*1*$D121*$G121*$H121*$J121*BB$9)+(BA121/12*5*$E121*$G121*$H121*$J121*BB$10)+(BA121/12*6*$F121*$G121*$H121*$J121*BB$10)</f>
        <v>0</v>
      </c>
      <c r="BC121" s="31">
        <v>4</v>
      </c>
      <c r="BD121" s="32">
        <f t="shared" ref="BD121:BD126" si="1064">(BC121/12*1*$D121*$G121*$H121*$J121*BD$9)+(BC121/12*5*$E121*$G121*$H121*$J121*BD$10)+(BC121/12*6*$F121*$G121*$H121*$J121*BD$10)</f>
        <v>36142.773333333331</v>
      </c>
      <c r="BE121" s="31"/>
      <c r="BF121" s="32">
        <f t="shared" ref="BF121:BF126" si="1065">(BE121/12*1*$D121*$G121*$H121*$J121*BF$9)+(BE121/12*5*$E121*$G121*$H121*$J121*BF$10)+(BE121/12*6*$F121*$G121*$H121*$J121*BF$10)</f>
        <v>0</v>
      </c>
      <c r="BG121" s="31"/>
      <c r="BH121" s="32">
        <f t="shared" ref="BH121:BH126" si="1066">(BG121/12*1*$D121*$G121*$H121*$J121*BH$9)+(BG121/12*5*$E121*$G121*$H121*$J121*BH$10)+(BG121/12*6*$F121*$G121*$H121*$J121*BH$10)</f>
        <v>0</v>
      </c>
      <c r="BI121" s="31"/>
      <c r="BJ121" s="32">
        <f t="shared" ref="BJ121:BJ126" si="1067">(BI121/12*1*$D121*$G121*$H121*$J121*BJ$9)+(BI121/12*5*$E121*$G121*$H121*$J121*BJ$10)+(BI121/12*6*$F121*$G121*$H121*$J121*BJ$10)</f>
        <v>0</v>
      </c>
      <c r="BK121" s="31"/>
      <c r="BL121" s="32">
        <f t="shared" ref="BL121:BL126" si="1068">(BK121/12*1*$D121*$G121*$H121*$J121*BL$9)+(BK121/12*4*$E121*$G121*$H121*$J121*BL$10)+(BK121/12*1*$E121*$G121*$H121*$J121*BL$11)+(BK121/12*6*$F121*$G121*$H121*$J121*BL$11)</f>
        <v>0</v>
      </c>
      <c r="BM121" s="31"/>
      <c r="BN121" s="32">
        <f t="shared" ref="BN121:BN126" si="1069">(BM121/12*1*$D121*$G121*$H121*$J121*BN$9)+(BM121/12*5*$E121*$G121*$H121*$J121*BN$10)+(BM121/12*6*$F121*$G121*$H121*$J121*BN$10)</f>
        <v>0</v>
      </c>
      <c r="BO121" s="31"/>
      <c r="BP121" s="32">
        <f t="shared" ref="BP121:BP126" si="1070">(BO121/12*1*$D121*$G121*$H121*$J121*BP$9)+(BO121/12*4*$E121*$G121*$H121*$J121*BP$10)+(BO121/12*1*$E121*$G121*$H121*$J121*BP$11)+(BO121/12*6*$F121*$G121*$H121*$J121*BP$11)</f>
        <v>0</v>
      </c>
      <c r="BQ121" s="31"/>
      <c r="BR121" s="32">
        <f t="shared" ref="BR121:BR126" si="1071">(BQ121/12*1*$D121*$G121*$H121*$J121*BR$9)+(BQ121/12*5*$E121*$G121*$H121*$J121*BR$10)+(BQ121/12*6*$F121*$G121*$H121*$J121*BR$10)</f>
        <v>0</v>
      </c>
      <c r="BS121" s="31"/>
      <c r="BT121" s="32">
        <f t="shared" ref="BT121:BT126" si="1072">(BS121/12*1*$D121*$G121*$H121*$J121*BT$9)+(BS121/12*4*$E121*$G121*$H121*$J121*BT$10)+(BS121/12*1*$E121*$G121*$H121*$J121*BT$11)+(BS121/12*6*$F121*$G121*$H121*$J121*BT$11)</f>
        <v>0</v>
      </c>
      <c r="BU121" s="31"/>
      <c r="BV121" s="32">
        <f t="shared" ref="BV121:BV126" si="1073">(BU121/12*1*$D121*$G121*$H121*$J121*BV$9)+(BU121/12*5*$E121*$G121*$H121*$J121*BV$10)+(BU121/12*6*$F121*$G121*$H121*$J121*BV$10)</f>
        <v>0</v>
      </c>
      <c r="BW121" s="31"/>
      <c r="BX121" s="32">
        <f t="shared" ref="BX121:BX126" si="1074">(BW121/12*1*$D121*$G121*$H121*$J121*BX$9)+(BW121/12*5*$E121*$G121*$H121*$J121*BX$10)+(BW121/12*6*$F121*$G121*$H121*$J121*BX$10)</f>
        <v>0</v>
      </c>
      <c r="BY121" s="31"/>
      <c r="BZ121" s="32">
        <f t="shared" ref="BZ121:BZ126" si="1075">(BY121/12*1*$D121*$G121*$H121*$J121*BZ$9)+(BY121/12*5*$E121*$G121*$H121*$J121*BZ$10)+(BY121/12*6*$F121*$G121*$H121*$J121*BZ$10)</f>
        <v>0</v>
      </c>
      <c r="CA121" s="31"/>
      <c r="CB121" s="32">
        <f t="shared" ref="CB121:CB126" si="1076">(CA121/12*1*$D121*$G121*$H121*$K121*CB$9)+(CA121/12*4*$E121*$G121*$H121*$K121*CB$10)+(CA121/12*1*$E121*$G121*$H121*$K121*CB$11)+(CA121/12*6*$F121*$G121*$H121*$K121*CB$11)</f>
        <v>0</v>
      </c>
      <c r="CC121" s="31"/>
      <c r="CD121" s="32">
        <f t="shared" ref="CD121:CD126" si="1077">(CC121/12*1*$D121*$G121*$H121*$J121*CD$9)+(CC121/12*5*$E121*$G121*$H121*$J121*CD$10)+(CC121/12*6*$F121*$G121*$H121*$J121*CD$10)</f>
        <v>0</v>
      </c>
      <c r="CE121" s="31"/>
      <c r="CF121" s="32">
        <f t="shared" ref="CF121:CF126" si="1078">(CE121/12*1*$D121*$G121*$H121*$J121*CF$9)+(CE121/12*5*$E121*$G121*$H121*$J121*CF$10)+(CE121/12*6*$F121*$G121*$H121*$J121*CF$10)</f>
        <v>0</v>
      </c>
      <c r="CG121" s="31"/>
      <c r="CH121" s="32">
        <f t="shared" ref="CH121:CH126" si="1079">(CG121/12*1*$D121*$G121*$H121*$J121*CH$9)+(CG121/12*5*$E121*$G121*$H121*$J121*CH$10)+(CG121/12*6*$F121*$G121*$H121*$J121*CH$10)</f>
        <v>0</v>
      </c>
      <c r="CI121" s="31"/>
      <c r="CJ121" s="32">
        <f t="shared" ref="CJ121:CJ126" si="1080">(CI121/12*1*$D121*$G121*$H121*$K121*CJ$9)+(CI121/12*4*$E121*$G121*$H121*$K121*CJ$10)+(CI121/12*1*$E121*$G121*$H121*$K121*CJ$11)+(CI121/12*6*$F121*$G121*$H121*$K121*CJ$11)</f>
        <v>0</v>
      </c>
      <c r="CK121" s="31"/>
      <c r="CL121" s="32">
        <f t="shared" ref="CL121:CL126" si="1081">(CK121/12*1*$D121*$G121*$H121*$K121*CL$9)+(CK121/12*5*$E121*$G121*$H121*$K121*CL$10)+(CK121/12*6*$F121*$G121*$H121*$K121*CL$10)</f>
        <v>0</v>
      </c>
      <c r="CM121" s="31"/>
      <c r="CN121" s="32">
        <f t="shared" ref="CN121:CN126" si="1082">(CM121/12*1*$D121*$G121*$H121*$J121*CN$9)+(CM121/12*5*$E121*$G121*$H121*$J121*CN$10)+(CM121/12*6*$F121*$G121*$H121*$J121*CN$10)</f>
        <v>0</v>
      </c>
      <c r="CO121" s="31"/>
      <c r="CP121" s="32">
        <f t="shared" ref="CP121:CP126" si="1083">(CO121/12*1*$D121*$G121*$H121*$J121*CP$9)+(CO121/12*5*$E121*$G121*$H121*$J121*CP$10)+(CO121/12*6*$F121*$G121*$H121*$J121*CP$10)</f>
        <v>0</v>
      </c>
      <c r="CQ121" s="31"/>
      <c r="CR121" s="32">
        <f t="shared" ref="CR121:CR126" si="1084">(CQ121/12*1*$D121*$G121*$H121*$J121*CR$9)+(CQ121/12*5*$E121*$G121*$H121*$J121*CR$10)+(CQ121/12*6*$F121*$G121*$H121*$J121*CR$10)</f>
        <v>0</v>
      </c>
      <c r="CS121" s="31"/>
      <c r="CT121" s="32">
        <f t="shared" ref="CT121:CT126" si="1085">(CS121/12*1*$D121*$G121*$H121*$J121*CT$9)+(CS121/12*5*$E121*$G121*$H121*$J121*CT$10)+(CS121/12*6*$F121*$G121*$H121*$J121*CT$10)</f>
        <v>0</v>
      </c>
      <c r="CU121" s="31"/>
      <c r="CV121" s="32">
        <f t="shared" ref="CV121:CV126" si="1086">(CU121/12*1*$D121*$G121*$H121*$J121*CV$9)+(CU121/12*5*$E121*$G121*$H121*$J121*CV$10)+(CU121/12*6*$F121*$G121*$H121*$J121*CV$10)</f>
        <v>0</v>
      </c>
      <c r="CW121" s="31">
        <v>2</v>
      </c>
      <c r="CX121" s="32">
        <f t="shared" ref="CX121:CX126" si="1087">(CW121/12*1*$D121*$G121*$H121*$J121*CX$9)+(CW121/12*5*$E121*$G121*$H121*$J121*CX$10)+(CW121/12*6*$F121*$G121*$H121*$J121*CX$10)</f>
        <v>22116.639999999999</v>
      </c>
      <c r="CY121" s="31"/>
      <c r="CZ121" s="32">
        <f t="shared" ref="CZ121:CZ126" si="1088">(CY121/12*1*$D121*$G121*$H121*$J121*CZ$9)+(CY121/12*5*$E121*$G121*$H121*$J121*CZ$10)+(CY121/12*6*$F121*$G121*$H121*$J121*CZ$10)</f>
        <v>0</v>
      </c>
      <c r="DA121" s="31"/>
      <c r="DB121" s="32">
        <f t="shared" ref="DB121:DB126" si="1089">(DA121/12*1*$D121*$G121*$H121*$J121*DB$9)+(DA121/12*4*$E121*$G121*$H121*$J121*DB$10)+(DA121/12*1*$E121*$G121*$H121*$J121*DB$11)+(DA121/12*6*$F121*$G121*$H121*$J121*DB$11)</f>
        <v>0</v>
      </c>
      <c r="DC121" s="31"/>
      <c r="DD121" s="32">
        <f t="shared" ref="DD121:DD126" si="1090">(DC121/12*1*$D121*$G121*$H121*$J121*DD$9)+(DC121/12*5*$E121*$G121*$H121*$J121*DD$10)+(DC121/12*6*$F121*$G121*$H121*$J121*DD$10)</f>
        <v>0</v>
      </c>
      <c r="DE121" s="31"/>
      <c r="DF121" s="32">
        <f t="shared" ref="DF121:DF126" si="1091">(DE121/12*1*$D121*$G121*$H121*$K121*DF$9)+(DE121/12*5*$E121*$G121*$H121*$K121*DF$10)+(DE121/12*6*$F121*$G121*$H121*$K121*DF$10)</f>
        <v>0</v>
      </c>
      <c r="DG121" s="31"/>
      <c r="DH121" s="32">
        <f t="shared" ref="DH121:DH126" si="1092">(DG121/12*1*$D121*$G121*$H121*$K121*DH$9)+(DG121/12*5*$E121*$G121*$H121*$K121*DH$10)+(DG121/12*6*$F121*$G121*$H121*$K121*DH$10)</f>
        <v>0</v>
      </c>
      <c r="DI121" s="31"/>
      <c r="DJ121" s="32">
        <f t="shared" ref="DJ121:DJ126" si="1093">(DI121/12*1*$D121*$G121*$H121*$J121*DJ$9)+(DI121/12*5*$E121*$G121*$H121*$J121*DJ$10)+(DI121/12*6*$F121*$G121*$H121*$J121*DJ$10)</f>
        <v>0</v>
      </c>
      <c r="DK121" s="31"/>
      <c r="DL121" s="32">
        <v>0</v>
      </c>
      <c r="DM121" s="31"/>
      <c r="DN121" s="32">
        <f t="shared" ref="DN121:DN126" si="1094">(DM121/12*1*$D121*$G121*$H121*$K121*DN$9)+(DM121/12*5*$E121*$G121*$H121*$K121*DN$10)+(DM121/12*6*$F121*$G121*$H121*$K121*DN$10)</f>
        <v>0</v>
      </c>
      <c r="DO121" s="31"/>
      <c r="DP121" s="32">
        <f t="shared" ref="DP121:DP126" si="1095">(DO121/12*1*$D121*$G121*$H121*$K121*DP$9)+(DO121/12*5*$E121*$G121*$H121*$K121*DP$10)+(DO121/12*6*$F121*$G121*$H121*$K121*DP$10)</f>
        <v>0</v>
      </c>
      <c r="DQ121" s="31"/>
      <c r="DR121" s="32">
        <f t="shared" ref="DR121:DR126" si="1096">(DQ121/12*1*$D121*$G121*$H121*$K121*DR$9)+(DQ121/12*5*$E121*$G121*$H121*$K121*DR$10)+(DQ121/12*6*$F121*$G121*$H121*$K121*DR$10)</f>
        <v>0</v>
      </c>
      <c r="DS121" s="31">
        <v>2</v>
      </c>
      <c r="DT121" s="32">
        <f t="shared" ref="DT121:DT126" si="1097">(DS121/12*1*$D121*$G121*$H121*$K121*DT$9)+(DS121/12*5*$E121*$G121*$H121*$K121*DT$10)+(DS121/12*6*$F121*$G121*$H121*$K121*DT$10)</f>
        <v>29048.784127999999</v>
      </c>
      <c r="DU121" s="31"/>
      <c r="DV121" s="32">
        <f t="shared" ref="DV121:DV126" si="1098">(DU121/12*1*$D121*$G121*$H121*$J121*DV$9)+(DU121/12*5*$E121*$G121*$H121*$J121*DV$10)+(DU121/12*6*$F121*$G121*$H121*$J121*DV$10)</f>
        <v>0</v>
      </c>
      <c r="DW121" s="31"/>
      <c r="DX121" s="32">
        <f t="shared" ref="DX121:DX126" si="1099">(DW121/12*1*$D121*$G121*$H121*$J121*DX$9)+(DW121/12*5*$E121*$G121*$H121*$J121*DX$10)+(DW121/12*6*$F121*$G121*$H121*$J121*DX$10)</f>
        <v>0</v>
      </c>
      <c r="DY121" s="31"/>
      <c r="DZ121" s="32">
        <f t="shared" ref="DZ121:DZ126" si="1100">(DY121/12*1*$D121*$G121*$H121*$K121*DZ$9)+(DY121/12*5*$E121*$G121*$H121*$K121*DZ$10)+(DY121/12*6*$F121*$G121*$H121*$K121*DZ$10)</f>
        <v>0</v>
      </c>
      <c r="EA121" s="31"/>
      <c r="EB121" s="32">
        <f t="shared" ref="EB121:EB126" si="1101">(EA121/12*1*$D121*$G121*$H121*$K121*EB$9)+(EA121/12*5*$E121*$G121*$H121*$K121*EB$10)+(EA121/12*6*$F121*$G121*$H121*$K121*EB$10)</f>
        <v>0</v>
      </c>
      <c r="EC121" s="31"/>
      <c r="ED121" s="32">
        <f t="shared" ref="ED121:ED126" si="1102">(EC121/12*1*$D121*$G121*$H121*$K121*ED$9)+(EC121/12*5*$E121*$G121*$H121*$K121*ED$10)+(EC121/12*6*$F121*$G121*$H121*$K121*ED$10)</f>
        <v>0</v>
      </c>
      <c r="EE121" s="31"/>
      <c r="EF121" s="32">
        <f t="shared" ref="EF121:EF126" si="1103">(EE121/12*1*$D121*$G121*$H121*$L121*EF$9)+(EE121/12*5*$E121*$G121*$H121*$L121*EF$10)+(EE121/12*6*$F121*$G121*$H121*$L121*EF$10)</f>
        <v>0</v>
      </c>
      <c r="EG121" s="31"/>
      <c r="EH121" s="32">
        <f t="shared" ref="EH121:EH126" si="1104">(EG121/12*1*$D121*$G121*$H121*$M121*EH$9)+(EG121/12*5*$E121*$G121*$H121*$N121*EH$10)+(EG121/12*6*$F121*$G121*$H121*$N121*EH$10)</f>
        <v>0</v>
      </c>
      <c r="EI121" s="36">
        <f t="shared" ref="EI121:EJ126" si="1105">SUM(S121,Y121,U121,O121,Q121,BW121,CS121,DI121,DW121,BY121,DU121,BI121,AY121,AQ121,AS121,AU121,BK121,CQ121,W121,EC121,DG121,CA121,EA121,CI121,DK121,DM121,DQ121,DO121,AE121,AG121,AI121,AK121,AA121,AM121,AO121,CK121,EE121,EG121,AW121,DY121,BO121,BA121,BC121,CU121,CW121,CY121,DA121,DC121,BQ121,BE121,BS121,BG121,BU121,CM121,CG121,CO121,AC121,CC121,DE121,,BM121,DS121,CE121)</f>
        <v>24</v>
      </c>
      <c r="EJ121" s="36">
        <f t="shared" si="1105"/>
        <v>299122.8453546667</v>
      </c>
      <c r="EL121" s="45"/>
    </row>
    <row r="122" spans="1:142" ht="30" x14ac:dyDescent="0.25">
      <c r="B122" s="19">
        <v>82</v>
      </c>
      <c r="C122" s="40" t="s">
        <v>268</v>
      </c>
      <c r="D122" s="26">
        <f t="shared" si="711"/>
        <v>10127</v>
      </c>
      <c r="E122" s="26">
        <v>10127</v>
      </c>
      <c r="F122" s="26">
        <v>9620</v>
      </c>
      <c r="G122" s="27">
        <v>2.1800000000000002</v>
      </c>
      <c r="H122" s="38">
        <v>1</v>
      </c>
      <c r="I122" s="39"/>
      <c r="J122" s="26">
        <v>1.4</v>
      </c>
      <c r="K122" s="26">
        <v>1.68</v>
      </c>
      <c r="L122" s="26">
        <v>2.23</v>
      </c>
      <c r="M122" s="26">
        <v>2.39</v>
      </c>
      <c r="N122" s="30">
        <v>2.57</v>
      </c>
      <c r="O122" s="31"/>
      <c r="P122" s="32">
        <f t="shared" si="1044"/>
        <v>0</v>
      </c>
      <c r="Q122" s="31"/>
      <c r="R122" s="32">
        <f t="shared" si="1045"/>
        <v>0</v>
      </c>
      <c r="S122" s="33"/>
      <c r="T122" s="32">
        <f t="shared" si="1046"/>
        <v>0</v>
      </c>
      <c r="U122" s="31"/>
      <c r="V122" s="32">
        <f t="shared" si="1047"/>
        <v>0</v>
      </c>
      <c r="W122" s="31"/>
      <c r="X122" s="32">
        <f t="shared" si="1048"/>
        <v>0</v>
      </c>
      <c r="Y122" s="31"/>
      <c r="Z122" s="32">
        <f t="shared" si="1049"/>
        <v>0</v>
      </c>
      <c r="AA122" s="31"/>
      <c r="AB122" s="32">
        <f t="shared" si="1050"/>
        <v>0</v>
      </c>
      <c r="AC122" s="31"/>
      <c r="AD122" s="32">
        <f t="shared" si="1051"/>
        <v>0</v>
      </c>
      <c r="AE122" s="31"/>
      <c r="AF122" s="32">
        <f t="shared" si="1052"/>
        <v>0</v>
      </c>
      <c r="AG122" s="31"/>
      <c r="AH122" s="32">
        <f t="shared" si="1053"/>
        <v>0</v>
      </c>
      <c r="AI122" s="31"/>
      <c r="AJ122" s="32">
        <f t="shared" si="1054"/>
        <v>0</v>
      </c>
      <c r="AK122" s="31"/>
      <c r="AL122" s="32">
        <f t="shared" si="1055"/>
        <v>0</v>
      </c>
      <c r="AM122" s="34"/>
      <c r="AN122" s="32">
        <f t="shared" si="1056"/>
        <v>0</v>
      </c>
      <c r="AO122" s="31"/>
      <c r="AP122" s="32">
        <f t="shared" si="1057"/>
        <v>0</v>
      </c>
      <c r="AQ122" s="31"/>
      <c r="AR122" s="32">
        <f t="shared" si="1058"/>
        <v>0</v>
      </c>
      <c r="AS122" s="31"/>
      <c r="AT122" s="32">
        <f t="shared" si="1059"/>
        <v>0</v>
      </c>
      <c r="AU122" s="31"/>
      <c r="AV122" s="32">
        <f t="shared" si="1060"/>
        <v>0</v>
      </c>
      <c r="AW122" s="31"/>
      <c r="AX122" s="32">
        <f t="shared" si="1061"/>
        <v>0</v>
      </c>
      <c r="AY122" s="31"/>
      <c r="AZ122" s="32">
        <f t="shared" si="1062"/>
        <v>0</v>
      </c>
      <c r="BA122" s="31"/>
      <c r="BB122" s="32">
        <f t="shared" si="1063"/>
        <v>0</v>
      </c>
      <c r="BC122" s="31"/>
      <c r="BD122" s="32">
        <f t="shared" si="1064"/>
        <v>0</v>
      </c>
      <c r="BE122" s="31"/>
      <c r="BF122" s="32">
        <f t="shared" si="1065"/>
        <v>0</v>
      </c>
      <c r="BG122" s="31"/>
      <c r="BH122" s="32">
        <f t="shared" si="1066"/>
        <v>0</v>
      </c>
      <c r="BI122" s="31">
        <v>20</v>
      </c>
      <c r="BJ122" s="32">
        <f t="shared" si="1067"/>
        <v>547561.8633333334</v>
      </c>
      <c r="BK122" s="31"/>
      <c r="BL122" s="32">
        <f t="shared" si="1068"/>
        <v>0</v>
      </c>
      <c r="BM122" s="31"/>
      <c r="BN122" s="32">
        <f t="shared" si="1069"/>
        <v>0</v>
      </c>
      <c r="BO122" s="31"/>
      <c r="BP122" s="32">
        <f t="shared" si="1070"/>
        <v>0</v>
      </c>
      <c r="BQ122" s="31"/>
      <c r="BR122" s="32">
        <f t="shared" si="1071"/>
        <v>0</v>
      </c>
      <c r="BS122" s="31"/>
      <c r="BT122" s="32">
        <f t="shared" si="1072"/>
        <v>0</v>
      </c>
      <c r="BU122" s="31"/>
      <c r="BV122" s="32">
        <f t="shared" si="1073"/>
        <v>0</v>
      </c>
      <c r="BW122" s="31"/>
      <c r="BX122" s="32">
        <f t="shared" si="1074"/>
        <v>0</v>
      </c>
      <c r="BY122" s="31"/>
      <c r="BZ122" s="32">
        <f t="shared" si="1075"/>
        <v>0</v>
      </c>
      <c r="CA122" s="31"/>
      <c r="CB122" s="32">
        <f t="shared" si="1076"/>
        <v>0</v>
      </c>
      <c r="CC122" s="31"/>
      <c r="CD122" s="32">
        <f t="shared" si="1077"/>
        <v>0</v>
      </c>
      <c r="CE122" s="31"/>
      <c r="CF122" s="32">
        <f t="shared" si="1078"/>
        <v>0</v>
      </c>
      <c r="CG122" s="31"/>
      <c r="CH122" s="32">
        <f t="shared" si="1079"/>
        <v>0</v>
      </c>
      <c r="CI122" s="31"/>
      <c r="CJ122" s="32">
        <f t="shared" si="1080"/>
        <v>0</v>
      </c>
      <c r="CK122" s="31"/>
      <c r="CL122" s="32">
        <f t="shared" si="1081"/>
        <v>0</v>
      </c>
      <c r="CM122" s="31"/>
      <c r="CN122" s="32">
        <f t="shared" si="1082"/>
        <v>0</v>
      </c>
      <c r="CO122" s="43">
        <v>15</v>
      </c>
      <c r="CP122" s="32">
        <f t="shared" si="1083"/>
        <v>452008.82999999996</v>
      </c>
      <c r="CQ122" s="31"/>
      <c r="CR122" s="32">
        <f t="shared" si="1084"/>
        <v>0</v>
      </c>
      <c r="CS122" s="31"/>
      <c r="CT122" s="32">
        <f t="shared" si="1085"/>
        <v>0</v>
      </c>
      <c r="CU122" s="31"/>
      <c r="CV122" s="32">
        <f t="shared" si="1086"/>
        <v>0</v>
      </c>
      <c r="CW122" s="31"/>
      <c r="CX122" s="32">
        <f t="shared" si="1087"/>
        <v>0</v>
      </c>
      <c r="CY122" s="31"/>
      <c r="CZ122" s="32">
        <f t="shared" si="1088"/>
        <v>0</v>
      </c>
      <c r="DA122" s="31"/>
      <c r="DB122" s="32">
        <f t="shared" si="1089"/>
        <v>0</v>
      </c>
      <c r="DC122" s="31"/>
      <c r="DD122" s="32">
        <f t="shared" si="1090"/>
        <v>0</v>
      </c>
      <c r="DE122" s="31"/>
      <c r="DF122" s="32">
        <f t="shared" si="1091"/>
        <v>0</v>
      </c>
      <c r="DG122" s="31"/>
      <c r="DH122" s="32">
        <f t="shared" si="1092"/>
        <v>0</v>
      </c>
      <c r="DI122" s="31"/>
      <c r="DJ122" s="32">
        <f t="shared" si="1093"/>
        <v>0</v>
      </c>
      <c r="DK122" s="31"/>
      <c r="DL122" s="32">
        <v>0</v>
      </c>
      <c r="DM122" s="31"/>
      <c r="DN122" s="32">
        <f t="shared" si="1094"/>
        <v>0</v>
      </c>
      <c r="DO122" s="31"/>
      <c r="DP122" s="32">
        <f t="shared" si="1095"/>
        <v>0</v>
      </c>
      <c r="DQ122" s="31"/>
      <c r="DR122" s="32">
        <f t="shared" si="1096"/>
        <v>0</v>
      </c>
      <c r="DS122" s="31"/>
      <c r="DT122" s="32">
        <f t="shared" si="1097"/>
        <v>0</v>
      </c>
      <c r="DU122" s="35"/>
      <c r="DV122" s="32">
        <f t="shared" si="1098"/>
        <v>0</v>
      </c>
      <c r="DW122" s="31"/>
      <c r="DX122" s="32">
        <f t="shared" si="1099"/>
        <v>0</v>
      </c>
      <c r="DY122" s="31"/>
      <c r="DZ122" s="32">
        <f t="shared" si="1100"/>
        <v>0</v>
      </c>
      <c r="EA122" s="31"/>
      <c r="EB122" s="32">
        <f t="shared" si="1101"/>
        <v>0</v>
      </c>
      <c r="EC122" s="31"/>
      <c r="ED122" s="32">
        <f t="shared" si="1102"/>
        <v>0</v>
      </c>
      <c r="EE122" s="31"/>
      <c r="EF122" s="32">
        <f t="shared" si="1103"/>
        <v>0</v>
      </c>
      <c r="EG122" s="31"/>
      <c r="EH122" s="32">
        <f t="shared" si="1104"/>
        <v>0</v>
      </c>
      <c r="EI122" s="36">
        <f t="shared" si="1105"/>
        <v>35</v>
      </c>
      <c r="EJ122" s="36">
        <f t="shared" si="1105"/>
        <v>999570.69333333336</v>
      </c>
      <c r="EL122" s="45"/>
    </row>
    <row r="123" spans="1:142" ht="30" x14ac:dyDescent="0.25">
      <c r="B123" s="19">
        <v>83</v>
      </c>
      <c r="C123" s="40" t="s">
        <v>269</v>
      </c>
      <c r="D123" s="26">
        <f t="shared" si="711"/>
        <v>10127</v>
      </c>
      <c r="E123" s="26">
        <v>10127</v>
      </c>
      <c r="F123" s="26">
        <v>9620</v>
      </c>
      <c r="G123" s="27">
        <v>2.58</v>
      </c>
      <c r="H123" s="38">
        <v>1</v>
      </c>
      <c r="I123" s="39"/>
      <c r="J123" s="26">
        <v>1.4</v>
      </c>
      <c r="K123" s="26">
        <v>1.68</v>
      </c>
      <c r="L123" s="26">
        <v>2.23</v>
      </c>
      <c r="M123" s="26">
        <v>2.39</v>
      </c>
      <c r="N123" s="30">
        <v>2.57</v>
      </c>
      <c r="O123" s="31"/>
      <c r="P123" s="32">
        <f t="shared" si="1044"/>
        <v>0</v>
      </c>
      <c r="Q123" s="31"/>
      <c r="R123" s="32">
        <f t="shared" si="1045"/>
        <v>0</v>
      </c>
      <c r="S123" s="33"/>
      <c r="T123" s="32">
        <f t="shared" si="1046"/>
        <v>0</v>
      </c>
      <c r="U123" s="31"/>
      <c r="V123" s="32">
        <f t="shared" si="1047"/>
        <v>0</v>
      </c>
      <c r="W123" s="31"/>
      <c r="X123" s="32">
        <f t="shared" si="1048"/>
        <v>0</v>
      </c>
      <c r="Y123" s="31"/>
      <c r="Z123" s="32">
        <f t="shared" si="1049"/>
        <v>0</v>
      </c>
      <c r="AA123" s="31"/>
      <c r="AB123" s="32">
        <f t="shared" si="1050"/>
        <v>0</v>
      </c>
      <c r="AC123" s="31"/>
      <c r="AD123" s="32">
        <f t="shared" si="1051"/>
        <v>0</v>
      </c>
      <c r="AE123" s="31"/>
      <c r="AF123" s="32">
        <f t="shared" si="1052"/>
        <v>0</v>
      </c>
      <c r="AG123" s="31"/>
      <c r="AH123" s="32">
        <f t="shared" si="1053"/>
        <v>0</v>
      </c>
      <c r="AI123" s="31"/>
      <c r="AJ123" s="32">
        <f t="shared" si="1054"/>
        <v>0</v>
      </c>
      <c r="AK123" s="31"/>
      <c r="AL123" s="32">
        <f t="shared" si="1055"/>
        <v>0</v>
      </c>
      <c r="AM123" s="34"/>
      <c r="AN123" s="32">
        <f t="shared" si="1056"/>
        <v>0</v>
      </c>
      <c r="AO123" s="31"/>
      <c r="AP123" s="32">
        <f t="shared" si="1057"/>
        <v>0</v>
      </c>
      <c r="AQ123" s="31"/>
      <c r="AR123" s="32">
        <f t="shared" si="1058"/>
        <v>0</v>
      </c>
      <c r="AS123" s="31"/>
      <c r="AT123" s="32">
        <f t="shared" si="1059"/>
        <v>0</v>
      </c>
      <c r="AU123" s="31"/>
      <c r="AV123" s="32">
        <f t="shared" si="1060"/>
        <v>0</v>
      </c>
      <c r="AW123" s="31"/>
      <c r="AX123" s="32">
        <f t="shared" si="1061"/>
        <v>0</v>
      </c>
      <c r="AY123" s="31"/>
      <c r="AZ123" s="32">
        <f t="shared" si="1062"/>
        <v>0</v>
      </c>
      <c r="BA123" s="31"/>
      <c r="BB123" s="32">
        <f t="shared" si="1063"/>
        <v>0</v>
      </c>
      <c r="BC123" s="31"/>
      <c r="BD123" s="32">
        <f t="shared" si="1064"/>
        <v>0</v>
      </c>
      <c r="BE123" s="31"/>
      <c r="BF123" s="32">
        <f t="shared" si="1065"/>
        <v>0</v>
      </c>
      <c r="BG123" s="31"/>
      <c r="BH123" s="32">
        <f t="shared" si="1066"/>
        <v>0</v>
      </c>
      <c r="BI123" s="31"/>
      <c r="BJ123" s="32">
        <f t="shared" si="1067"/>
        <v>0</v>
      </c>
      <c r="BK123" s="31"/>
      <c r="BL123" s="32">
        <f t="shared" si="1068"/>
        <v>0</v>
      </c>
      <c r="BM123" s="31"/>
      <c r="BN123" s="32">
        <f t="shared" si="1069"/>
        <v>0</v>
      </c>
      <c r="BO123" s="31"/>
      <c r="BP123" s="32">
        <f t="shared" si="1070"/>
        <v>0</v>
      </c>
      <c r="BQ123" s="31"/>
      <c r="BR123" s="32">
        <f t="shared" si="1071"/>
        <v>0</v>
      </c>
      <c r="BS123" s="31"/>
      <c r="BT123" s="32">
        <f t="shared" si="1072"/>
        <v>0</v>
      </c>
      <c r="BU123" s="31"/>
      <c r="BV123" s="32">
        <f t="shared" si="1073"/>
        <v>0</v>
      </c>
      <c r="BW123" s="31"/>
      <c r="BX123" s="32">
        <f t="shared" si="1074"/>
        <v>0</v>
      </c>
      <c r="BY123" s="31"/>
      <c r="BZ123" s="32">
        <f t="shared" si="1075"/>
        <v>0</v>
      </c>
      <c r="CA123" s="31"/>
      <c r="CB123" s="32">
        <f t="shared" si="1076"/>
        <v>0</v>
      </c>
      <c r="CC123" s="31"/>
      <c r="CD123" s="32">
        <f t="shared" si="1077"/>
        <v>0</v>
      </c>
      <c r="CE123" s="31"/>
      <c r="CF123" s="32">
        <f t="shared" si="1078"/>
        <v>0</v>
      </c>
      <c r="CG123" s="31"/>
      <c r="CH123" s="32">
        <f t="shared" si="1079"/>
        <v>0</v>
      </c>
      <c r="CI123" s="31"/>
      <c r="CJ123" s="32">
        <f t="shared" si="1080"/>
        <v>0</v>
      </c>
      <c r="CK123" s="31"/>
      <c r="CL123" s="32">
        <f t="shared" si="1081"/>
        <v>0</v>
      </c>
      <c r="CM123" s="31"/>
      <c r="CN123" s="32">
        <f t="shared" si="1082"/>
        <v>0</v>
      </c>
      <c r="CO123" s="31">
        <v>7</v>
      </c>
      <c r="CP123" s="32">
        <f t="shared" si="1083"/>
        <v>249641.57399999996</v>
      </c>
      <c r="CQ123" s="31"/>
      <c r="CR123" s="32">
        <f t="shared" si="1084"/>
        <v>0</v>
      </c>
      <c r="CS123" s="31"/>
      <c r="CT123" s="32">
        <f t="shared" si="1085"/>
        <v>0</v>
      </c>
      <c r="CU123" s="31"/>
      <c r="CV123" s="32">
        <f t="shared" si="1086"/>
        <v>0</v>
      </c>
      <c r="CW123" s="31"/>
      <c r="CX123" s="32">
        <f t="shared" si="1087"/>
        <v>0</v>
      </c>
      <c r="CY123" s="31"/>
      <c r="CZ123" s="32">
        <f t="shared" si="1088"/>
        <v>0</v>
      </c>
      <c r="DA123" s="31"/>
      <c r="DB123" s="32">
        <f t="shared" si="1089"/>
        <v>0</v>
      </c>
      <c r="DC123" s="31"/>
      <c r="DD123" s="32">
        <f t="shared" si="1090"/>
        <v>0</v>
      </c>
      <c r="DE123" s="31"/>
      <c r="DF123" s="32">
        <f t="shared" si="1091"/>
        <v>0</v>
      </c>
      <c r="DG123" s="31"/>
      <c r="DH123" s="32">
        <f t="shared" si="1092"/>
        <v>0</v>
      </c>
      <c r="DI123" s="31"/>
      <c r="DJ123" s="32">
        <f t="shared" si="1093"/>
        <v>0</v>
      </c>
      <c r="DK123" s="31"/>
      <c r="DL123" s="32">
        <v>0</v>
      </c>
      <c r="DM123" s="31"/>
      <c r="DN123" s="32">
        <f t="shared" si="1094"/>
        <v>0</v>
      </c>
      <c r="DO123" s="31"/>
      <c r="DP123" s="32">
        <f t="shared" si="1095"/>
        <v>0</v>
      </c>
      <c r="DQ123" s="31"/>
      <c r="DR123" s="32">
        <f t="shared" si="1096"/>
        <v>0</v>
      </c>
      <c r="DS123" s="31"/>
      <c r="DT123" s="32">
        <f t="shared" si="1097"/>
        <v>0</v>
      </c>
      <c r="DU123" s="35"/>
      <c r="DV123" s="32">
        <f t="shared" si="1098"/>
        <v>0</v>
      </c>
      <c r="DW123" s="31"/>
      <c r="DX123" s="32">
        <f t="shared" si="1099"/>
        <v>0</v>
      </c>
      <c r="DY123" s="31"/>
      <c r="DZ123" s="32">
        <f t="shared" si="1100"/>
        <v>0</v>
      </c>
      <c r="EA123" s="31"/>
      <c r="EB123" s="32">
        <f t="shared" si="1101"/>
        <v>0</v>
      </c>
      <c r="EC123" s="31"/>
      <c r="ED123" s="32">
        <f t="shared" si="1102"/>
        <v>0</v>
      </c>
      <c r="EE123" s="31"/>
      <c r="EF123" s="32">
        <f t="shared" si="1103"/>
        <v>0</v>
      </c>
      <c r="EG123" s="31"/>
      <c r="EH123" s="32">
        <f t="shared" si="1104"/>
        <v>0</v>
      </c>
      <c r="EI123" s="36">
        <f t="shared" si="1105"/>
        <v>7</v>
      </c>
      <c r="EJ123" s="36">
        <f t="shared" si="1105"/>
        <v>249641.57399999996</v>
      </c>
      <c r="EL123" s="45"/>
    </row>
    <row r="124" spans="1:142" ht="45" x14ac:dyDescent="0.25">
      <c r="B124" s="19">
        <v>84</v>
      </c>
      <c r="C124" s="40" t="s">
        <v>270</v>
      </c>
      <c r="D124" s="26">
        <f t="shared" si="711"/>
        <v>10127</v>
      </c>
      <c r="E124" s="26">
        <v>10127</v>
      </c>
      <c r="F124" s="26">
        <v>9620</v>
      </c>
      <c r="G124" s="27">
        <v>1.97</v>
      </c>
      <c r="H124" s="38">
        <v>1</v>
      </c>
      <c r="I124" s="39"/>
      <c r="J124" s="26">
        <v>1.4</v>
      </c>
      <c r="K124" s="26">
        <v>1.68</v>
      </c>
      <c r="L124" s="26">
        <v>2.23</v>
      </c>
      <c r="M124" s="26">
        <v>2.39</v>
      </c>
      <c r="N124" s="30">
        <v>2.57</v>
      </c>
      <c r="O124" s="31"/>
      <c r="P124" s="32">
        <f t="shared" si="1044"/>
        <v>0</v>
      </c>
      <c r="Q124" s="31"/>
      <c r="R124" s="32">
        <f t="shared" si="1045"/>
        <v>0</v>
      </c>
      <c r="S124" s="33"/>
      <c r="T124" s="32">
        <f t="shared" si="1046"/>
        <v>0</v>
      </c>
      <c r="U124" s="31"/>
      <c r="V124" s="32">
        <f t="shared" si="1047"/>
        <v>0</v>
      </c>
      <c r="W124" s="31"/>
      <c r="X124" s="32">
        <f t="shared" si="1048"/>
        <v>0</v>
      </c>
      <c r="Y124" s="31"/>
      <c r="Z124" s="32">
        <f t="shared" si="1049"/>
        <v>0</v>
      </c>
      <c r="AA124" s="31"/>
      <c r="AB124" s="32">
        <f t="shared" si="1050"/>
        <v>0</v>
      </c>
      <c r="AC124" s="31"/>
      <c r="AD124" s="32">
        <f t="shared" si="1051"/>
        <v>0</v>
      </c>
      <c r="AE124" s="31"/>
      <c r="AF124" s="32">
        <f t="shared" si="1052"/>
        <v>0</v>
      </c>
      <c r="AG124" s="31"/>
      <c r="AH124" s="32">
        <f t="shared" si="1053"/>
        <v>0</v>
      </c>
      <c r="AI124" s="31"/>
      <c r="AJ124" s="32">
        <f t="shared" si="1054"/>
        <v>0</v>
      </c>
      <c r="AK124" s="31"/>
      <c r="AL124" s="32">
        <f t="shared" si="1055"/>
        <v>0</v>
      </c>
      <c r="AM124" s="34"/>
      <c r="AN124" s="32">
        <f t="shared" si="1056"/>
        <v>0</v>
      </c>
      <c r="AO124" s="31"/>
      <c r="AP124" s="32">
        <f t="shared" si="1057"/>
        <v>0</v>
      </c>
      <c r="AQ124" s="31"/>
      <c r="AR124" s="32">
        <f t="shared" si="1058"/>
        <v>0</v>
      </c>
      <c r="AS124" s="31"/>
      <c r="AT124" s="32">
        <f t="shared" si="1059"/>
        <v>0</v>
      </c>
      <c r="AU124" s="31"/>
      <c r="AV124" s="32">
        <f t="shared" si="1060"/>
        <v>0</v>
      </c>
      <c r="AW124" s="31"/>
      <c r="AX124" s="32">
        <f t="shared" si="1061"/>
        <v>0</v>
      </c>
      <c r="AY124" s="31"/>
      <c r="AZ124" s="32">
        <f t="shared" si="1062"/>
        <v>0</v>
      </c>
      <c r="BA124" s="31"/>
      <c r="BB124" s="32">
        <f t="shared" si="1063"/>
        <v>0</v>
      </c>
      <c r="BC124" s="31"/>
      <c r="BD124" s="32">
        <f t="shared" si="1064"/>
        <v>0</v>
      </c>
      <c r="BE124" s="31"/>
      <c r="BF124" s="32">
        <f t="shared" si="1065"/>
        <v>0</v>
      </c>
      <c r="BG124" s="31"/>
      <c r="BH124" s="32">
        <f t="shared" si="1066"/>
        <v>0</v>
      </c>
      <c r="BI124" s="31">
        <f>20+0</f>
        <v>20</v>
      </c>
      <c r="BJ124" s="32">
        <f t="shared" si="1067"/>
        <v>494815.07833333337</v>
      </c>
      <c r="BK124" s="31"/>
      <c r="BL124" s="32">
        <f t="shared" si="1068"/>
        <v>0</v>
      </c>
      <c r="BM124" s="31"/>
      <c r="BN124" s="32">
        <f t="shared" si="1069"/>
        <v>0</v>
      </c>
      <c r="BO124" s="31"/>
      <c r="BP124" s="32">
        <f t="shared" si="1070"/>
        <v>0</v>
      </c>
      <c r="BQ124" s="31"/>
      <c r="BR124" s="32">
        <f t="shared" si="1071"/>
        <v>0</v>
      </c>
      <c r="BS124" s="31"/>
      <c r="BT124" s="32">
        <f t="shared" si="1072"/>
        <v>0</v>
      </c>
      <c r="BU124" s="31"/>
      <c r="BV124" s="32">
        <f t="shared" si="1073"/>
        <v>0</v>
      </c>
      <c r="BW124" s="31"/>
      <c r="BX124" s="32">
        <f t="shared" si="1074"/>
        <v>0</v>
      </c>
      <c r="BY124" s="31"/>
      <c r="BZ124" s="32">
        <f t="shared" si="1075"/>
        <v>0</v>
      </c>
      <c r="CA124" s="31"/>
      <c r="CB124" s="32">
        <f t="shared" si="1076"/>
        <v>0</v>
      </c>
      <c r="CC124" s="31"/>
      <c r="CD124" s="32">
        <f t="shared" si="1077"/>
        <v>0</v>
      </c>
      <c r="CE124" s="31"/>
      <c r="CF124" s="32">
        <f t="shared" si="1078"/>
        <v>0</v>
      </c>
      <c r="CG124" s="31"/>
      <c r="CH124" s="32">
        <f t="shared" si="1079"/>
        <v>0</v>
      </c>
      <c r="CI124" s="31"/>
      <c r="CJ124" s="32">
        <f t="shared" si="1080"/>
        <v>0</v>
      </c>
      <c r="CK124" s="31"/>
      <c r="CL124" s="32">
        <f t="shared" si="1081"/>
        <v>0</v>
      </c>
      <c r="CM124" s="31"/>
      <c r="CN124" s="32">
        <f t="shared" si="1082"/>
        <v>0</v>
      </c>
      <c r="CO124" s="31"/>
      <c r="CP124" s="32">
        <f t="shared" si="1083"/>
        <v>0</v>
      </c>
      <c r="CQ124" s="31"/>
      <c r="CR124" s="32">
        <f t="shared" si="1084"/>
        <v>0</v>
      </c>
      <c r="CS124" s="31"/>
      <c r="CT124" s="32">
        <f t="shared" si="1085"/>
        <v>0</v>
      </c>
      <c r="CU124" s="31"/>
      <c r="CV124" s="32">
        <f t="shared" si="1086"/>
        <v>0</v>
      </c>
      <c r="CW124" s="31"/>
      <c r="CX124" s="32">
        <f t="shared" si="1087"/>
        <v>0</v>
      </c>
      <c r="CY124" s="31"/>
      <c r="CZ124" s="32">
        <f t="shared" si="1088"/>
        <v>0</v>
      </c>
      <c r="DA124" s="31"/>
      <c r="DB124" s="32">
        <f t="shared" si="1089"/>
        <v>0</v>
      </c>
      <c r="DC124" s="31"/>
      <c r="DD124" s="32">
        <f t="shared" si="1090"/>
        <v>0</v>
      </c>
      <c r="DE124" s="31"/>
      <c r="DF124" s="32">
        <f t="shared" si="1091"/>
        <v>0</v>
      </c>
      <c r="DG124" s="31"/>
      <c r="DH124" s="32">
        <f t="shared" si="1092"/>
        <v>0</v>
      </c>
      <c r="DI124" s="31"/>
      <c r="DJ124" s="32">
        <f t="shared" si="1093"/>
        <v>0</v>
      </c>
      <c r="DK124" s="31"/>
      <c r="DL124" s="32">
        <v>0</v>
      </c>
      <c r="DM124" s="31"/>
      <c r="DN124" s="32">
        <f t="shared" si="1094"/>
        <v>0</v>
      </c>
      <c r="DO124" s="31"/>
      <c r="DP124" s="32">
        <f t="shared" si="1095"/>
        <v>0</v>
      </c>
      <c r="DQ124" s="31"/>
      <c r="DR124" s="32">
        <f t="shared" si="1096"/>
        <v>0</v>
      </c>
      <c r="DS124" s="31"/>
      <c r="DT124" s="32">
        <f t="shared" si="1097"/>
        <v>0</v>
      </c>
      <c r="DU124" s="35"/>
      <c r="DV124" s="32">
        <f t="shared" si="1098"/>
        <v>0</v>
      </c>
      <c r="DW124" s="31"/>
      <c r="DX124" s="32">
        <f t="shared" si="1099"/>
        <v>0</v>
      </c>
      <c r="DY124" s="31"/>
      <c r="DZ124" s="32">
        <f t="shared" si="1100"/>
        <v>0</v>
      </c>
      <c r="EA124" s="31"/>
      <c r="EB124" s="32">
        <f t="shared" si="1101"/>
        <v>0</v>
      </c>
      <c r="EC124" s="31"/>
      <c r="ED124" s="32">
        <f t="shared" si="1102"/>
        <v>0</v>
      </c>
      <c r="EE124" s="31"/>
      <c r="EF124" s="32">
        <f t="shared" si="1103"/>
        <v>0</v>
      </c>
      <c r="EG124" s="31"/>
      <c r="EH124" s="32">
        <f t="shared" si="1104"/>
        <v>0</v>
      </c>
      <c r="EI124" s="36">
        <f t="shared" si="1105"/>
        <v>20</v>
      </c>
      <c r="EJ124" s="36">
        <f t="shared" si="1105"/>
        <v>494815.07833333337</v>
      </c>
      <c r="EL124" s="45"/>
    </row>
    <row r="125" spans="1:142" ht="45" x14ac:dyDescent="0.25">
      <c r="B125" s="19">
        <v>85</v>
      </c>
      <c r="C125" s="40" t="s">
        <v>271</v>
      </c>
      <c r="D125" s="26">
        <f t="shared" si="711"/>
        <v>10127</v>
      </c>
      <c r="E125" s="26">
        <v>10127</v>
      </c>
      <c r="F125" s="26">
        <v>9620</v>
      </c>
      <c r="G125" s="27">
        <v>2.04</v>
      </c>
      <c r="H125" s="38">
        <v>1</v>
      </c>
      <c r="I125" s="39"/>
      <c r="J125" s="26">
        <v>1.4</v>
      </c>
      <c r="K125" s="26">
        <v>1.68</v>
      </c>
      <c r="L125" s="26">
        <v>2.23</v>
      </c>
      <c r="M125" s="26">
        <v>2.39</v>
      </c>
      <c r="N125" s="30">
        <v>2.57</v>
      </c>
      <c r="O125" s="31"/>
      <c r="P125" s="32">
        <f t="shared" si="1044"/>
        <v>0</v>
      </c>
      <c r="Q125" s="31"/>
      <c r="R125" s="32">
        <f t="shared" si="1045"/>
        <v>0</v>
      </c>
      <c r="S125" s="33"/>
      <c r="T125" s="32">
        <f t="shared" si="1046"/>
        <v>0</v>
      </c>
      <c r="U125" s="31"/>
      <c r="V125" s="32">
        <f t="shared" si="1047"/>
        <v>0</v>
      </c>
      <c r="W125" s="31"/>
      <c r="X125" s="32">
        <f t="shared" si="1048"/>
        <v>0</v>
      </c>
      <c r="Y125" s="31"/>
      <c r="Z125" s="32">
        <f t="shared" si="1049"/>
        <v>0</v>
      </c>
      <c r="AA125" s="31"/>
      <c r="AB125" s="32">
        <f t="shared" si="1050"/>
        <v>0</v>
      </c>
      <c r="AC125" s="31"/>
      <c r="AD125" s="32">
        <f t="shared" si="1051"/>
        <v>0</v>
      </c>
      <c r="AE125" s="31"/>
      <c r="AF125" s="32">
        <f t="shared" si="1052"/>
        <v>0</v>
      </c>
      <c r="AG125" s="31"/>
      <c r="AH125" s="32">
        <f t="shared" si="1053"/>
        <v>0</v>
      </c>
      <c r="AI125" s="31"/>
      <c r="AJ125" s="32">
        <f t="shared" si="1054"/>
        <v>0</v>
      </c>
      <c r="AK125" s="31"/>
      <c r="AL125" s="32">
        <f t="shared" si="1055"/>
        <v>0</v>
      </c>
      <c r="AM125" s="34"/>
      <c r="AN125" s="32">
        <f t="shared" si="1056"/>
        <v>0</v>
      </c>
      <c r="AO125" s="31"/>
      <c r="AP125" s="32">
        <f t="shared" si="1057"/>
        <v>0</v>
      </c>
      <c r="AQ125" s="31"/>
      <c r="AR125" s="32">
        <f t="shared" si="1058"/>
        <v>0</v>
      </c>
      <c r="AS125" s="31"/>
      <c r="AT125" s="32">
        <f t="shared" si="1059"/>
        <v>0</v>
      </c>
      <c r="AU125" s="31"/>
      <c r="AV125" s="32">
        <f t="shared" si="1060"/>
        <v>0</v>
      </c>
      <c r="AW125" s="31"/>
      <c r="AX125" s="32">
        <f t="shared" si="1061"/>
        <v>0</v>
      </c>
      <c r="AY125" s="31"/>
      <c r="AZ125" s="32">
        <f t="shared" si="1062"/>
        <v>0</v>
      </c>
      <c r="BA125" s="31"/>
      <c r="BB125" s="32">
        <f t="shared" si="1063"/>
        <v>0</v>
      </c>
      <c r="BC125" s="31"/>
      <c r="BD125" s="32">
        <f t="shared" si="1064"/>
        <v>0</v>
      </c>
      <c r="BE125" s="31"/>
      <c r="BF125" s="32">
        <f t="shared" si="1065"/>
        <v>0</v>
      </c>
      <c r="BG125" s="31"/>
      <c r="BH125" s="32">
        <f t="shared" si="1066"/>
        <v>0</v>
      </c>
      <c r="BI125" s="31"/>
      <c r="BJ125" s="32">
        <f t="shared" si="1067"/>
        <v>0</v>
      </c>
      <c r="BK125" s="31"/>
      <c r="BL125" s="32">
        <f t="shared" si="1068"/>
        <v>0</v>
      </c>
      <c r="BM125" s="31"/>
      <c r="BN125" s="32">
        <f t="shared" si="1069"/>
        <v>0</v>
      </c>
      <c r="BO125" s="31"/>
      <c r="BP125" s="32">
        <f t="shared" si="1070"/>
        <v>0</v>
      </c>
      <c r="BQ125" s="31"/>
      <c r="BR125" s="32">
        <f t="shared" si="1071"/>
        <v>0</v>
      </c>
      <c r="BS125" s="31"/>
      <c r="BT125" s="32">
        <f t="shared" si="1072"/>
        <v>0</v>
      </c>
      <c r="BU125" s="31"/>
      <c r="BV125" s="32">
        <f t="shared" si="1073"/>
        <v>0</v>
      </c>
      <c r="BW125" s="31"/>
      <c r="BX125" s="32">
        <f t="shared" si="1074"/>
        <v>0</v>
      </c>
      <c r="BY125" s="31"/>
      <c r="BZ125" s="32">
        <f t="shared" si="1075"/>
        <v>0</v>
      </c>
      <c r="CA125" s="31"/>
      <c r="CB125" s="32">
        <f t="shared" si="1076"/>
        <v>0</v>
      </c>
      <c r="CC125" s="31"/>
      <c r="CD125" s="32">
        <f t="shared" si="1077"/>
        <v>0</v>
      </c>
      <c r="CE125" s="31"/>
      <c r="CF125" s="32">
        <f t="shared" si="1078"/>
        <v>0</v>
      </c>
      <c r="CG125" s="31"/>
      <c r="CH125" s="32">
        <f t="shared" si="1079"/>
        <v>0</v>
      </c>
      <c r="CI125" s="31"/>
      <c r="CJ125" s="32">
        <f t="shared" si="1080"/>
        <v>0</v>
      </c>
      <c r="CK125" s="31"/>
      <c r="CL125" s="32">
        <f t="shared" si="1081"/>
        <v>0</v>
      </c>
      <c r="CM125" s="31"/>
      <c r="CN125" s="32">
        <f t="shared" si="1082"/>
        <v>0</v>
      </c>
      <c r="CO125" s="31"/>
      <c r="CP125" s="32">
        <f t="shared" si="1083"/>
        <v>0</v>
      </c>
      <c r="CQ125" s="31"/>
      <c r="CR125" s="32">
        <f t="shared" si="1084"/>
        <v>0</v>
      </c>
      <c r="CS125" s="31"/>
      <c r="CT125" s="32">
        <f t="shared" si="1085"/>
        <v>0</v>
      </c>
      <c r="CU125" s="31"/>
      <c r="CV125" s="32">
        <f t="shared" si="1086"/>
        <v>0</v>
      </c>
      <c r="CW125" s="31"/>
      <c r="CX125" s="32">
        <f t="shared" si="1087"/>
        <v>0</v>
      </c>
      <c r="CY125" s="31"/>
      <c r="CZ125" s="32">
        <f t="shared" si="1088"/>
        <v>0</v>
      </c>
      <c r="DA125" s="31"/>
      <c r="DB125" s="32">
        <f t="shared" si="1089"/>
        <v>0</v>
      </c>
      <c r="DC125" s="31"/>
      <c r="DD125" s="32">
        <f t="shared" si="1090"/>
        <v>0</v>
      </c>
      <c r="DE125" s="31"/>
      <c r="DF125" s="32">
        <f t="shared" si="1091"/>
        <v>0</v>
      </c>
      <c r="DG125" s="31"/>
      <c r="DH125" s="32">
        <f t="shared" si="1092"/>
        <v>0</v>
      </c>
      <c r="DI125" s="31"/>
      <c r="DJ125" s="32">
        <f t="shared" si="1093"/>
        <v>0</v>
      </c>
      <c r="DK125" s="31"/>
      <c r="DL125" s="32">
        <v>0</v>
      </c>
      <c r="DM125" s="31"/>
      <c r="DN125" s="32">
        <f t="shared" si="1094"/>
        <v>0</v>
      </c>
      <c r="DO125" s="31"/>
      <c r="DP125" s="32">
        <f t="shared" si="1095"/>
        <v>0</v>
      </c>
      <c r="DQ125" s="31"/>
      <c r="DR125" s="32">
        <f t="shared" si="1096"/>
        <v>0</v>
      </c>
      <c r="DS125" s="31"/>
      <c r="DT125" s="32">
        <f t="shared" si="1097"/>
        <v>0</v>
      </c>
      <c r="DU125" s="35"/>
      <c r="DV125" s="32">
        <f t="shared" si="1098"/>
        <v>0</v>
      </c>
      <c r="DW125" s="31"/>
      <c r="DX125" s="32">
        <f t="shared" si="1099"/>
        <v>0</v>
      </c>
      <c r="DY125" s="31"/>
      <c r="DZ125" s="32">
        <f t="shared" si="1100"/>
        <v>0</v>
      </c>
      <c r="EA125" s="31"/>
      <c r="EB125" s="32">
        <f t="shared" si="1101"/>
        <v>0</v>
      </c>
      <c r="EC125" s="31"/>
      <c r="ED125" s="32">
        <f t="shared" si="1102"/>
        <v>0</v>
      </c>
      <c r="EE125" s="31"/>
      <c r="EF125" s="32">
        <f t="shared" si="1103"/>
        <v>0</v>
      </c>
      <c r="EG125" s="31"/>
      <c r="EH125" s="32">
        <f t="shared" si="1104"/>
        <v>0</v>
      </c>
      <c r="EI125" s="36">
        <f t="shared" si="1105"/>
        <v>0</v>
      </c>
      <c r="EJ125" s="36">
        <f t="shared" si="1105"/>
        <v>0</v>
      </c>
      <c r="EL125" s="45"/>
    </row>
    <row r="126" spans="1:142" ht="45" x14ac:dyDescent="0.25">
      <c r="B126" s="19">
        <v>86</v>
      </c>
      <c r="C126" s="40" t="s">
        <v>272</v>
      </c>
      <c r="D126" s="26">
        <f t="shared" si="711"/>
        <v>10127</v>
      </c>
      <c r="E126" s="26">
        <v>10127</v>
      </c>
      <c r="F126" s="26">
        <v>9620</v>
      </c>
      <c r="G126" s="27">
        <v>2.95</v>
      </c>
      <c r="H126" s="38">
        <v>1</v>
      </c>
      <c r="I126" s="39"/>
      <c r="J126" s="26">
        <v>1.4</v>
      </c>
      <c r="K126" s="26">
        <v>1.68</v>
      </c>
      <c r="L126" s="26">
        <v>2.23</v>
      </c>
      <c r="M126" s="26">
        <v>2.39</v>
      </c>
      <c r="N126" s="30">
        <v>2.57</v>
      </c>
      <c r="O126" s="31"/>
      <c r="P126" s="32">
        <f t="shared" si="1044"/>
        <v>0</v>
      </c>
      <c r="Q126" s="31"/>
      <c r="R126" s="32">
        <f t="shared" si="1045"/>
        <v>0</v>
      </c>
      <c r="S126" s="33"/>
      <c r="T126" s="32">
        <f t="shared" si="1046"/>
        <v>0</v>
      </c>
      <c r="U126" s="31"/>
      <c r="V126" s="32">
        <f t="shared" si="1047"/>
        <v>0</v>
      </c>
      <c r="W126" s="31"/>
      <c r="X126" s="32">
        <f t="shared" si="1048"/>
        <v>0</v>
      </c>
      <c r="Y126" s="31"/>
      <c r="Z126" s="32">
        <f t="shared" si="1049"/>
        <v>0</v>
      </c>
      <c r="AA126" s="31"/>
      <c r="AB126" s="32">
        <f t="shared" si="1050"/>
        <v>0</v>
      </c>
      <c r="AC126" s="31"/>
      <c r="AD126" s="32">
        <f t="shared" si="1051"/>
        <v>0</v>
      </c>
      <c r="AE126" s="31"/>
      <c r="AF126" s="32">
        <f t="shared" si="1052"/>
        <v>0</v>
      </c>
      <c r="AG126" s="31"/>
      <c r="AH126" s="32">
        <f t="shared" si="1053"/>
        <v>0</v>
      </c>
      <c r="AI126" s="31"/>
      <c r="AJ126" s="32">
        <f t="shared" si="1054"/>
        <v>0</v>
      </c>
      <c r="AK126" s="31"/>
      <c r="AL126" s="32">
        <f t="shared" si="1055"/>
        <v>0</v>
      </c>
      <c r="AM126" s="34"/>
      <c r="AN126" s="32">
        <f t="shared" si="1056"/>
        <v>0</v>
      </c>
      <c r="AO126" s="31"/>
      <c r="AP126" s="32">
        <f t="shared" si="1057"/>
        <v>0</v>
      </c>
      <c r="AQ126" s="31"/>
      <c r="AR126" s="32">
        <f t="shared" si="1058"/>
        <v>0</v>
      </c>
      <c r="AS126" s="31"/>
      <c r="AT126" s="32">
        <f t="shared" si="1059"/>
        <v>0</v>
      </c>
      <c r="AU126" s="31"/>
      <c r="AV126" s="32">
        <f t="shared" si="1060"/>
        <v>0</v>
      </c>
      <c r="AW126" s="31"/>
      <c r="AX126" s="32">
        <f t="shared" si="1061"/>
        <v>0</v>
      </c>
      <c r="AY126" s="31"/>
      <c r="AZ126" s="32">
        <f t="shared" si="1062"/>
        <v>0</v>
      </c>
      <c r="BA126" s="31"/>
      <c r="BB126" s="32">
        <f t="shared" si="1063"/>
        <v>0</v>
      </c>
      <c r="BC126" s="31"/>
      <c r="BD126" s="32">
        <f t="shared" si="1064"/>
        <v>0</v>
      </c>
      <c r="BE126" s="31"/>
      <c r="BF126" s="32">
        <f t="shared" si="1065"/>
        <v>0</v>
      </c>
      <c r="BG126" s="31"/>
      <c r="BH126" s="32">
        <f t="shared" si="1066"/>
        <v>0</v>
      </c>
      <c r="BI126" s="31"/>
      <c r="BJ126" s="32">
        <f t="shared" si="1067"/>
        <v>0</v>
      </c>
      <c r="BK126" s="31"/>
      <c r="BL126" s="32">
        <f t="shared" si="1068"/>
        <v>0</v>
      </c>
      <c r="BM126" s="31"/>
      <c r="BN126" s="32">
        <f t="shared" si="1069"/>
        <v>0</v>
      </c>
      <c r="BO126" s="31"/>
      <c r="BP126" s="32">
        <f t="shared" si="1070"/>
        <v>0</v>
      </c>
      <c r="BQ126" s="31"/>
      <c r="BR126" s="32">
        <f t="shared" si="1071"/>
        <v>0</v>
      </c>
      <c r="BS126" s="31"/>
      <c r="BT126" s="32">
        <f t="shared" si="1072"/>
        <v>0</v>
      </c>
      <c r="BU126" s="31"/>
      <c r="BV126" s="32">
        <f t="shared" si="1073"/>
        <v>0</v>
      </c>
      <c r="BW126" s="31"/>
      <c r="BX126" s="32">
        <f t="shared" si="1074"/>
        <v>0</v>
      </c>
      <c r="BY126" s="31"/>
      <c r="BZ126" s="32">
        <f t="shared" si="1075"/>
        <v>0</v>
      </c>
      <c r="CA126" s="31"/>
      <c r="CB126" s="32">
        <f t="shared" si="1076"/>
        <v>0</v>
      </c>
      <c r="CC126" s="31"/>
      <c r="CD126" s="32">
        <f t="shared" si="1077"/>
        <v>0</v>
      </c>
      <c r="CE126" s="31"/>
      <c r="CF126" s="32">
        <f t="shared" si="1078"/>
        <v>0</v>
      </c>
      <c r="CG126" s="31"/>
      <c r="CH126" s="32">
        <f t="shared" si="1079"/>
        <v>0</v>
      </c>
      <c r="CI126" s="31"/>
      <c r="CJ126" s="32">
        <f t="shared" si="1080"/>
        <v>0</v>
      </c>
      <c r="CK126" s="31"/>
      <c r="CL126" s="32">
        <f t="shared" si="1081"/>
        <v>0</v>
      </c>
      <c r="CM126" s="31"/>
      <c r="CN126" s="32">
        <f t="shared" si="1082"/>
        <v>0</v>
      </c>
      <c r="CO126" s="31"/>
      <c r="CP126" s="32">
        <f t="shared" si="1083"/>
        <v>0</v>
      </c>
      <c r="CQ126" s="31"/>
      <c r="CR126" s="32">
        <f t="shared" si="1084"/>
        <v>0</v>
      </c>
      <c r="CS126" s="31"/>
      <c r="CT126" s="32">
        <f t="shared" si="1085"/>
        <v>0</v>
      </c>
      <c r="CU126" s="31"/>
      <c r="CV126" s="32">
        <f t="shared" si="1086"/>
        <v>0</v>
      </c>
      <c r="CW126" s="31"/>
      <c r="CX126" s="32">
        <f t="shared" si="1087"/>
        <v>0</v>
      </c>
      <c r="CY126" s="31"/>
      <c r="CZ126" s="32">
        <f t="shared" si="1088"/>
        <v>0</v>
      </c>
      <c r="DA126" s="31"/>
      <c r="DB126" s="32">
        <f t="shared" si="1089"/>
        <v>0</v>
      </c>
      <c r="DC126" s="31"/>
      <c r="DD126" s="32">
        <f t="shared" si="1090"/>
        <v>0</v>
      </c>
      <c r="DE126" s="31"/>
      <c r="DF126" s="32">
        <f t="shared" si="1091"/>
        <v>0</v>
      </c>
      <c r="DG126" s="31"/>
      <c r="DH126" s="32">
        <f t="shared" si="1092"/>
        <v>0</v>
      </c>
      <c r="DI126" s="31"/>
      <c r="DJ126" s="32">
        <f t="shared" si="1093"/>
        <v>0</v>
      </c>
      <c r="DK126" s="31"/>
      <c r="DL126" s="32">
        <v>0</v>
      </c>
      <c r="DM126" s="31"/>
      <c r="DN126" s="32">
        <f t="shared" si="1094"/>
        <v>0</v>
      </c>
      <c r="DO126" s="31"/>
      <c r="DP126" s="32">
        <f t="shared" si="1095"/>
        <v>0</v>
      </c>
      <c r="DQ126" s="31"/>
      <c r="DR126" s="32">
        <f t="shared" si="1096"/>
        <v>0</v>
      </c>
      <c r="DS126" s="31"/>
      <c r="DT126" s="32">
        <f t="shared" si="1097"/>
        <v>0</v>
      </c>
      <c r="DU126" s="35"/>
      <c r="DV126" s="32">
        <f t="shared" si="1098"/>
        <v>0</v>
      </c>
      <c r="DW126" s="31"/>
      <c r="DX126" s="32">
        <f t="shared" si="1099"/>
        <v>0</v>
      </c>
      <c r="DY126" s="31"/>
      <c r="DZ126" s="32">
        <f t="shared" si="1100"/>
        <v>0</v>
      </c>
      <c r="EA126" s="31"/>
      <c r="EB126" s="32">
        <f t="shared" si="1101"/>
        <v>0</v>
      </c>
      <c r="EC126" s="31"/>
      <c r="ED126" s="32">
        <f t="shared" si="1102"/>
        <v>0</v>
      </c>
      <c r="EE126" s="31"/>
      <c r="EF126" s="32">
        <f t="shared" si="1103"/>
        <v>0</v>
      </c>
      <c r="EG126" s="31"/>
      <c r="EH126" s="32">
        <f t="shared" si="1104"/>
        <v>0</v>
      </c>
      <c r="EI126" s="36">
        <f t="shared" si="1105"/>
        <v>0</v>
      </c>
      <c r="EJ126" s="36">
        <f t="shared" si="1105"/>
        <v>0</v>
      </c>
      <c r="EL126" s="45"/>
    </row>
    <row r="127" spans="1:142" s="59" customFormat="1" x14ac:dyDescent="0.25">
      <c r="A127" s="88">
        <v>31</v>
      </c>
      <c r="B127" s="68"/>
      <c r="C127" s="69" t="s">
        <v>273</v>
      </c>
      <c r="D127" s="76">
        <f t="shared" si="711"/>
        <v>10127</v>
      </c>
      <c r="E127" s="76">
        <v>10127</v>
      </c>
      <c r="F127" s="76">
        <v>9620</v>
      </c>
      <c r="G127" s="92"/>
      <c r="H127" s="90"/>
      <c r="I127" s="91"/>
      <c r="J127" s="85"/>
      <c r="K127" s="85"/>
      <c r="L127" s="85"/>
      <c r="M127" s="85"/>
      <c r="N127" s="81">
        <v>2.57</v>
      </c>
      <c r="O127" s="83">
        <f>SUM(O128:O132)</f>
        <v>0</v>
      </c>
      <c r="P127" s="83">
        <f t="shared" ref="P127:CA127" si="1106">SUM(P128:P132)</f>
        <v>0</v>
      </c>
      <c r="Q127" s="83">
        <f t="shared" si="1106"/>
        <v>0</v>
      </c>
      <c r="R127" s="83">
        <f t="shared" si="1106"/>
        <v>0</v>
      </c>
      <c r="S127" s="83">
        <f t="shared" si="1106"/>
        <v>0</v>
      </c>
      <c r="T127" s="83">
        <f t="shared" si="1106"/>
        <v>0</v>
      </c>
      <c r="U127" s="83">
        <f t="shared" si="1106"/>
        <v>333</v>
      </c>
      <c r="V127" s="83">
        <f t="shared" si="1106"/>
        <v>8264026.1521999994</v>
      </c>
      <c r="W127" s="83">
        <f t="shared" si="1106"/>
        <v>0</v>
      </c>
      <c r="X127" s="83">
        <f t="shared" si="1106"/>
        <v>0</v>
      </c>
      <c r="Y127" s="83">
        <f t="shared" si="1106"/>
        <v>0</v>
      </c>
      <c r="Z127" s="83">
        <f t="shared" si="1106"/>
        <v>0</v>
      </c>
      <c r="AA127" s="83">
        <f t="shared" si="1106"/>
        <v>0</v>
      </c>
      <c r="AB127" s="83">
        <f t="shared" si="1106"/>
        <v>0</v>
      </c>
      <c r="AC127" s="83">
        <f t="shared" si="1106"/>
        <v>0</v>
      </c>
      <c r="AD127" s="83">
        <f t="shared" si="1106"/>
        <v>0</v>
      </c>
      <c r="AE127" s="83">
        <f t="shared" si="1106"/>
        <v>0</v>
      </c>
      <c r="AF127" s="83">
        <f t="shared" si="1106"/>
        <v>0</v>
      </c>
      <c r="AG127" s="83">
        <f t="shared" si="1106"/>
        <v>0</v>
      </c>
      <c r="AH127" s="83">
        <f t="shared" si="1106"/>
        <v>0</v>
      </c>
      <c r="AI127" s="83">
        <f t="shared" si="1106"/>
        <v>0</v>
      </c>
      <c r="AJ127" s="83">
        <f t="shared" si="1106"/>
        <v>0</v>
      </c>
      <c r="AK127" s="83">
        <f t="shared" si="1106"/>
        <v>0</v>
      </c>
      <c r="AL127" s="83">
        <f t="shared" si="1106"/>
        <v>0</v>
      </c>
      <c r="AM127" s="83">
        <f t="shared" si="1106"/>
        <v>136</v>
      </c>
      <c r="AN127" s="83">
        <f t="shared" si="1106"/>
        <v>1785572.554584</v>
      </c>
      <c r="AO127" s="83">
        <v>0</v>
      </c>
      <c r="AP127" s="83">
        <f t="shared" si="1106"/>
        <v>0</v>
      </c>
      <c r="AQ127" s="83">
        <f t="shared" si="1106"/>
        <v>0</v>
      </c>
      <c r="AR127" s="83">
        <f t="shared" si="1106"/>
        <v>0</v>
      </c>
      <c r="AS127" s="83">
        <f t="shared" si="1106"/>
        <v>0</v>
      </c>
      <c r="AT127" s="83">
        <f t="shared" si="1106"/>
        <v>0</v>
      </c>
      <c r="AU127" s="83">
        <f t="shared" si="1106"/>
        <v>0</v>
      </c>
      <c r="AV127" s="83">
        <f t="shared" si="1106"/>
        <v>0</v>
      </c>
      <c r="AW127" s="83">
        <f t="shared" si="1106"/>
        <v>0</v>
      </c>
      <c r="AX127" s="83">
        <f t="shared" si="1106"/>
        <v>0</v>
      </c>
      <c r="AY127" s="83">
        <f t="shared" si="1106"/>
        <v>0</v>
      </c>
      <c r="AZ127" s="83">
        <f t="shared" si="1106"/>
        <v>0</v>
      </c>
      <c r="BA127" s="83">
        <f t="shared" si="1106"/>
        <v>45</v>
      </c>
      <c r="BB127" s="83">
        <f t="shared" si="1106"/>
        <v>381193.3125</v>
      </c>
      <c r="BC127" s="83">
        <f t="shared" si="1106"/>
        <v>0</v>
      </c>
      <c r="BD127" s="83">
        <f t="shared" si="1106"/>
        <v>0</v>
      </c>
      <c r="BE127" s="83">
        <f t="shared" si="1106"/>
        <v>0</v>
      </c>
      <c r="BF127" s="83">
        <f t="shared" si="1106"/>
        <v>0</v>
      </c>
      <c r="BG127" s="83">
        <f t="shared" si="1106"/>
        <v>0</v>
      </c>
      <c r="BH127" s="83">
        <f t="shared" si="1106"/>
        <v>0</v>
      </c>
      <c r="BI127" s="83">
        <f t="shared" si="1106"/>
        <v>480</v>
      </c>
      <c r="BJ127" s="83">
        <f t="shared" si="1106"/>
        <v>5149090.916666667</v>
      </c>
      <c r="BK127" s="83">
        <f t="shared" si="1106"/>
        <v>0</v>
      </c>
      <c r="BL127" s="83">
        <f t="shared" si="1106"/>
        <v>0</v>
      </c>
      <c r="BM127" s="83">
        <f t="shared" si="1106"/>
        <v>0</v>
      </c>
      <c r="BN127" s="83">
        <f t="shared" si="1106"/>
        <v>0</v>
      </c>
      <c r="BO127" s="83">
        <f t="shared" si="1106"/>
        <v>320</v>
      </c>
      <c r="BP127" s="83">
        <f t="shared" si="1106"/>
        <v>3085950.8225000007</v>
      </c>
      <c r="BQ127" s="83">
        <f t="shared" si="1106"/>
        <v>0</v>
      </c>
      <c r="BR127" s="83">
        <f t="shared" si="1106"/>
        <v>0</v>
      </c>
      <c r="BS127" s="83">
        <f t="shared" si="1106"/>
        <v>0</v>
      </c>
      <c r="BT127" s="83">
        <f t="shared" si="1106"/>
        <v>0</v>
      </c>
      <c r="BU127" s="83">
        <v>0</v>
      </c>
      <c r="BV127" s="83">
        <f t="shared" si="1106"/>
        <v>0</v>
      </c>
      <c r="BW127" s="83">
        <f t="shared" si="1106"/>
        <v>0</v>
      </c>
      <c r="BX127" s="83">
        <f t="shared" si="1106"/>
        <v>0</v>
      </c>
      <c r="BY127" s="83">
        <f t="shared" si="1106"/>
        <v>0</v>
      </c>
      <c r="BZ127" s="83">
        <f t="shared" si="1106"/>
        <v>0</v>
      </c>
      <c r="CA127" s="83">
        <f t="shared" si="1106"/>
        <v>0</v>
      </c>
      <c r="CB127" s="83">
        <f t="shared" ref="CB127:EJ127" si="1107">SUM(CB128:CB132)</f>
        <v>0</v>
      </c>
      <c r="CC127" s="83">
        <f t="shared" si="1107"/>
        <v>0</v>
      </c>
      <c r="CD127" s="83">
        <f t="shared" si="1107"/>
        <v>0</v>
      </c>
      <c r="CE127" s="83">
        <f t="shared" si="1107"/>
        <v>0</v>
      </c>
      <c r="CF127" s="83">
        <f t="shared" si="1107"/>
        <v>0</v>
      </c>
      <c r="CG127" s="83">
        <f t="shared" si="1107"/>
        <v>0</v>
      </c>
      <c r="CH127" s="83">
        <f t="shared" si="1107"/>
        <v>0</v>
      </c>
      <c r="CI127" s="83">
        <f t="shared" si="1107"/>
        <v>0</v>
      </c>
      <c r="CJ127" s="83">
        <f t="shared" si="1107"/>
        <v>0</v>
      </c>
      <c r="CK127" s="83">
        <f t="shared" si="1107"/>
        <v>0</v>
      </c>
      <c r="CL127" s="83">
        <f t="shared" si="1107"/>
        <v>0</v>
      </c>
      <c r="CM127" s="83">
        <f t="shared" si="1107"/>
        <v>0</v>
      </c>
      <c r="CN127" s="83">
        <f t="shared" si="1107"/>
        <v>0</v>
      </c>
      <c r="CO127" s="83">
        <f t="shared" si="1107"/>
        <v>675</v>
      </c>
      <c r="CP127" s="83">
        <f t="shared" si="1107"/>
        <v>8708427</v>
      </c>
      <c r="CQ127" s="83">
        <f t="shared" si="1107"/>
        <v>0</v>
      </c>
      <c r="CR127" s="83">
        <f t="shared" si="1107"/>
        <v>0</v>
      </c>
      <c r="CS127" s="83">
        <f t="shared" si="1107"/>
        <v>8</v>
      </c>
      <c r="CT127" s="83">
        <f t="shared" si="1107"/>
        <v>110923.46719999998</v>
      </c>
      <c r="CU127" s="83">
        <f t="shared" si="1107"/>
        <v>0</v>
      </c>
      <c r="CV127" s="83">
        <f t="shared" si="1107"/>
        <v>0</v>
      </c>
      <c r="CW127" s="83">
        <f t="shared" si="1107"/>
        <v>0</v>
      </c>
      <c r="CX127" s="83">
        <f t="shared" si="1107"/>
        <v>0</v>
      </c>
      <c r="CY127" s="83">
        <f t="shared" si="1107"/>
        <v>0</v>
      </c>
      <c r="CZ127" s="83">
        <f t="shared" si="1107"/>
        <v>0</v>
      </c>
      <c r="DA127" s="83">
        <f t="shared" si="1107"/>
        <v>0</v>
      </c>
      <c r="DB127" s="83">
        <f t="shared" si="1107"/>
        <v>0</v>
      </c>
      <c r="DC127" s="83">
        <f t="shared" si="1107"/>
        <v>0</v>
      </c>
      <c r="DD127" s="83">
        <f t="shared" si="1107"/>
        <v>0</v>
      </c>
      <c r="DE127" s="83">
        <f t="shared" si="1107"/>
        <v>0</v>
      </c>
      <c r="DF127" s="83">
        <f t="shared" si="1107"/>
        <v>0</v>
      </c>
      <c r="DG127" s="83">
        <f t="shared" si="1107"/>
        <v>0</v>
      </c>
      <c r="DH127" s="83">
        <f t="shared" si="1107"/>
        <v>0</v>
      </c>
      <c r="DI127" s="83">
        <v>0</v>
      </c>
      <c r="DJ127" s="83">
        <f t="shared" si="1107"/>
        <v>0</v>
      </c>
      <c r="DK127" s="83">
        <f t="shared" si="1107"/>
        <v>0</v>
      </c>
      <c r="DL127" s="83">
        <f t="shared" si="1107"/>
        <v>0</v>
      </c>
      <c r="DM127" s="83">
        <f t="shared" si="1107"/>
        <v>0</v>
      </c>
      <c r="DN127" s="83">
        <f t="shared" si="1107"/>
        <v>0</v>
      </c>
      <c r="DO127" s="83">
        <f t="shared" si="1107"/>
        <v>0</v>
      </c>
      <c r="DP127" s="83">
        <f t="shared" si="1107"/>
        <v>0</v>
      </c>
      <c r="DQ127" s="83">
        <f t="shared" si="1107"/>
        <v>0</v>
      </c>
      <c r="DR127" s="83">
        <f t="shared" si="1107"/>
        <v>0</v>
      </c>
      <c r="DS127" s="83">
        <f t="shared" si="1107"/>
        <v>2</v>
      </c>
      <c r="DT127" s="83">
        <f t="shared" si="1107"/>
        <v>36310.980159999999</v>
      </c>
      <c r="DU127" s="83">
        <f t="shared" si="1107"/>
        <v>45</v>
      </c>
      <c r="DV127" s="83">
        <f t="shared" si="1107"/>
        <v>641701.40125000011</v>
      </c>
      <c r="DW127" s="83">
        <f t="shared" si="1107"/>
        <v>0</v>
      </c>
      <c r="DX127" s="83">
        <f t="shared" si="1107"/>
        <v>0</v>
      </c>
      <c r="DY127" s="83">
        <f t="shared" si="1107"/>
        <v>0</v>
      </c>
      <c r="DZ127" s="83">
        <f t="shared" si="1107"/>
        <v>0</v>
      </c>
      <c r="EA127" s="83">
        <v>0</v>
      </c>
      <c r="EB127" s="83">
        <f t="shared" ref="EB127" si="1108">SUM(EB128:EB132)</f>
        <v>0</v>
      </c>
      <c r="EC127" s="83">
        <v>0</v>
      </c>
      <c r="ED127" s="83">
        <f t="shared" ref="ED127" si="1109">SUM(ED128:ED132)</f>
        <v>0</v>
      </c>
      <c r="EE127" s="83">
        <f t="shared" si="1107"/>
        <v>0</v>
      </c>
      <c r="EF127" s="83">
        <f t="shared" si="1107"/>
        <v>0</v>
      </c>
      <c r="EG127" s="83">
        <f t="shared" si="1107"/>
        <v>0</v>
      </c>
      <c r="EH127" s="83">
        <f t="shared" si="1107"/>
        <v>0</v>
      </c>
      <c r="EI127" s="83">
        <f t="shared" si="1107"/>
        <v>2044</v>
      </c>
      <c r="EJ127" s="83">
        <f t="shared" si="1107"/>
        <v>28163196.607060667</v>
      </c>
      <c r="EL127" s="45"/>
    </row>
    <row r="128" spans="1:142" ht="27.75" customHeight="1" x14ac:dyDescent="0.25">
      <c r="B128" s="19">
        <v>87</v>
      </c>
      <c r="C128" s="25" t="s">
        <v>274</v>
      </c>
      <c r="D128" s="26">
        <f t="shared" si="711"/>
        <v>10127</v>
      </c>
      <c r="E128" s="26">
        <v>10127</v>
      </c>
      <c r="F128" s="26">
        <v>9620</v>
      </c>
      <c r="G128" s="27">
        <v>0.89</v>
      </c>
      <c r="H128" s="28">
        <v>1</v>
      </c>
      <c r="I128" s="29"/>
      <c r="J128" s="26">
        <v>1.4</v>
      </c>
      <c r="K128" s="26">
        <v>1.68</v>
      </c>
      <c r="L128" s="26">
        <v>2.23</v>
      </c>
      <c r="M128" s="26">
        <v>2.39</v>
      </c>
      <c r="N128" s="30">
        <v>2.57</v>
      </c>
      <c r="O128" s="31">
        <v>0</v>
      </c>
      <c r="P128" s="32">
        <f t="shared" ref="P128:P132" si="1110">(O128/12*1*$D128*$G128*$H128*$J128*P$9)+(O128/12*5*$E128*$G128*$H128*$J128*P$10)+(O128/12*6*$F128*$G128*$H128*$J128*P$10)</f>
        <v>0</v>
      </c>
      <c r="Q128" s="31"/>
      <c r="R128" s="32">
        <f t="shared" ref="R128:R132" si="1111">(Q128/12*1*$D128*$G128*$H128*$J128*R$9)+(Q128/12*5*$E128*$G128*$H128*$J128*R$10)+(Q128/12*6*$F128*$G128*$H128*$J128*R$10)</f>
        <v>0</v>
      </c>
      <c r="S128" s="33"/>
      <c r="T128" s="32">
        <f t="shared" ref="T128:T132" si="1112">(S128/12*1*$D128*$G128*$H128*$J128*T$9)+(S128/12*5*$E128*$G128*$H128*$J128*T$10)+(S128/12*6*$F128*$G128*$H128*$J128*T$10)</f>
        <v>0</v>
      </c>
      <c r="U128" s="31">
        <v>0</v>
      </c>
      <c r="V128" s="32">
        <f t="shared" ref="V128:V132" si="1113">(U128/12*1*$D128*$G128*$H128*$J128*V$9)+(U128/12*5*$E128*$G128*$H128*$J128*V$10)+(U128/12*6*$F128*$G128*$H128*$J128*V$10)</f>
        <v>0</v>
      </c>
      <c r="W128" s="31">
        <v>0</v>
      </c>
      <c r="X128" s="32">
        <f t="shared" ref="X128:X132" si="1114">(W128/12*1*$D128*$G128*$H128*$J128*X$9)+(W128/12*5*$E128*$G128*$H128*$J128*X$10)+(W128/12*6*$F128*$G128*$H128*$J128*X$10)</f>
        <v>0</v>
      </c>
      <c r="Y128" s="31">
        <v>0</v>
      </c>
      <c r="Z128" s="32">
        <f t="shared" ref="Z128:Z132" si="1115">(Y128/12*1*$D128*$G128*$H128*$J128*Z$9)+(Y128/12*5*$E128*$G128*$H128*$J128*Z$10)+(Y128/12*6*$F128*$G128*$H128*$J128*Z$10)</f>
        <v>0</v>
      </c>
      <c r="AA128" s="31">
        <v>0</v>
      </c>
      <c r="AB128" s="32">
        <f t="shared" ref="AB128:AB132" si="1116">(AA128/12*1*$D128*$G128*$H128*$K128*AB$9)+(AA128/12*5*$E128*$G128*$H128*$K128*AB$10)+(AA128/12*6*$F128*$G128*$H128*$K128*AB$10)</f>
        <v>0</v>
      </c>
      <c r="AC128" s="31"/>
      <c r="AD128" s="32">
        <f t="shared" ref="AD128:AD132" si="1117">(AC128/12*1*$D128*$G128*$H128*$J128*AD$9)+(AC128/12*5*$E128*$G128*$H128*$J128*AD$10)+(AC128/12*6*$F128*$G128*$H128*$J128*AD$10)</f>
        <v>0</v>
      </c>
      <c r="AE128" s="31">
        <v>0</v>
      </c>
      <c r="AF128" s="32">
        <f t="shared" ref="AF128:AF132" si="1118">(AE128/12*1*$D128*$G128*$H128*$K128*AF$9)+(AE128/12*5*$E128*$G128*$H128*$K128*AF$10)+(AE128/12*6*$F128*$G128*$H128*$K128*AF$10)</f>
        <v>0</v>
      </c>
      <c r="AG128" s="31">
        <v>0</v>
      </c>
      <c r="AH128" s="32">
        <f t="shared" ref="AH128:AH132" si="1119">(AG128/12*1*$D128*$G128*$H128*$K128*AH$9)+(AG128/12*5*$E128*$G128*$H128*$K128*AH$10)+(AG128/12*6*$F128*$G128*$H128*$K128*AH$10)</f>
        <v>0</v>
      </c>
      <c r="AI128" s="31">
        <v>0</v>
      </c>
      <c r="AJ128" s="32">
        <f t="shared" ref="AJ128:AJ132" si="1120">(AI128/12*1*$D128*$G128*$H128*$K128*AJ$9)+(AI128/12*5*$E128*$G128*$H128*$K128*AJ$10)+(AI128/12*6*$F128*$G128*$H128*$K128*AJ$10)</f>
        <v>0</v>
      </c>
      <c r="AK128" s="31">
        <v>0</v>
      </c>
      <c r="AL128" s="32">
        <f t="shared" ref="AL128:AL132" si="1121">(AK128/12*1*$D128*$G128*$H128*$K128*AL$9)+(AK128/12*5*$E128*$G128*$H128*$K128*AL$10)+(AK128/12*6*$F128*$G128*$H128*$K128*AL$10)</f>
        <v>0</v>
      </c>
      <c r="AM128" s="34"/>
      <c r="AN128" s="32">
        <f t="shared" ref="AN128:AN132" si="1122">(AM128/12*1*$D128*$G128*$H128*$K128*AN$9)+(AM128/12*5*$E128*$G128*$H128*$K128*AN$10)+(AM128/12*6*$F128*$G128*$H128*$K128*AN$10)</f>
        <v>0</v>
      </c>
      <c r="AO128" s="31">
        <v>0</v>
      </c>
      <c r="AP128" s="32">
        <f t="shared" ref="AP128:AP132" si="1123">(AO128/12*1*$D128*$G128*$H128*$K128*AP$9)+(AO128/12*5*$E128*$G128*$H128*$K128*AP$10)+(AO128/12*6*$F128*$G128*$H128*$K128*AP$10)</f>
        <v>0</v>
      </c>
      <c r="AQ128" s="31">
        <v>0</v>
      </c>
      <c r="AR128" s="32">
        <f t="shared" ref="AR128:AR132" si="1124">(AQ128/12*1*$D128*$G128*$H128*$J128*AR$9)+(AQ128/12*5*$E128*$G128*$H128*$J128*AR$10)+(AQ128/12*6*$F128*$G128*$H128*$J128*AR$10)</f>
        <v>0</v>
      </c>
      <c r="AS128" s="31"/>
      <c r="AT128" s="32">
        <f t="shared" ref="AT128:AT132" si="1125">(AS128/12*1*$D128*$G128*$H128*$J128*AT$9)+(AS128/12*11*$E128*$G128*$H128*$J128*AT$10)</f>
        <v>0</v>
      </c>
      <c r="AU128" s="31"/>
      <c r="AV128" s="32">
        <f t="shared" ref="AV128:AV132" si="1126">(AU128/12*1*$D128*$G128*$H128*$J128*AV$9)+(AU128/12*5*$E128*$G128*$H128*$J128*AV$10)+(AU128/12*6*$F128*$G128*$H128*$J128*AV$10)</f>
        <v>0</v>
      </c>
      <c r="AW128" s="31"/>
      <c r="AX128" s="32">
        <f t="shared" ref="AX128:AX132" si="1127">(AW128/12*1*$D128*$G128*$H128*$K128*AX$9)+(AW128/12*5*$E128*$G128*$H128*$K128*AX$10)+(AW128/12*6*$F128*$G128*$H128*$K128*AX$10)</f>
        <v>0</v>
      </c>
      <c r="AY128" s="31">
        <v>0</v>
      </c>
      <c r="AZ128" s="32">
        <f t="shared" ref="AZ128:AZ132" si="1128">(AY128/12*1*$D128*$G128*$H128*$J128*AZ$9)+(AY128/12*5*$E128*$G128*$H128*$J128*AZ$10)+(AY128/12*6*$F128*$G128*$H128*$J128*AZ$10)</f>
        <v>0</v>
      </c>
      <c r="BA128" s="31"/>
      <c r="BB128" s="32">
        <f t="shared" ref="BB128:BB132" si="1129">(BA128/12*1*$D128*$G128*$H128*$J128*BB$9)+(BA128/12*5*$E128*$G128*$H128*$J128*BB$10)+(BA128/12*6*$F128*$G128*$H128*$J128*BB$10)</f>
        <v>0</v>
      </c>
      <c r="BC128" s="31"/>
      <c r="BD128" s="32">
        <f t="shared" ref="BD128:BD132" si="1130">(BC128/12*1*$D128*$G128*$H128*$J128*BD$9)+(BC128/12*5*$E128*$G128*$H128*$J128*BD$10)+(BC128/12*6*$F128*$G128*$H128*$J128*BD$10)</f>
        <v>0</v>
      </c>
      <c r="BE128" s="31"/>
      <c r="BF128" s="32">
        <f t="shared" ref="BF128:BF132" si="1131">(BE128/12*1*$D128*$G128*$H128*$J128*BF$9)+(BE128/12*5*$E128*$G128*$H128*$J128*BF$10)+(BE128/12*6*$F128*$G128*$H128*$J128*BF$10)</f>
        <v>0</v>
      </c>
      <c r="BG128" s="31"/>
      <c r="BH128" s="32">
        <f t="shared" ref="BH128:BH132" si="1132">(BG128/12*1*$D128*$G128*$H128*$J128*BH$9)+(BG128/12*5*$E128*$G128*$H128*$J128*BH$10)+(BG128/12*6*$F128*$G128*$H128*$J128*BH$10)</f>
        <v>0</v>
      </c>
      <c r="BI128" s="31">
        <v>0</v>
      </c>
      <c r="BJ128" s="32">
        <f t="shared" ref="BJ128:BJ132" si="1133">(BI128/12*1*$D128*$G128*$H128*$J128*BJ$9)+(BI128/12*5*$E128*$G128*$H128*$J128*BJ$10)+(BI128/12*6*$F128*$G128*$H128*$J128*BJ$10)</f>
        <v>0</v>
      </c>
      <c r="BK128" s="31"/>
      <c r="BL128" s="32">
        <f t="shared" ref="BL128:BL132" si="1134">(BK128/12*1*$D128*$G128*$H128*$J128*BL$9)+(BK128/12*4*$E128*$G128*$H128*$J128*BL$10)+(BK128/12*1*$E128*$G128*$H128*$J128*BL$11)+(BK128/12*6*$F128*$G128*$H128*$J128*BL$11)</f>
        <v>0</v>
      </c>
      <c r="BM128" s="31"/>
      <c r="BN128" s="32">
        <f t="shared" ref="BN128:BN132" si="1135">(BM128/12*1*$D128*$G128*$H128*$J128*BN$9)+(BM128/12*5*$E128*$G128*$H128*$J128*BN$10)+(BM128/12*6*$F128*$G128*$H128*$J128*BN$10)</f>
        <v>0</v>
      </c>
      <c r="BO128" s="31"/>
      <c r="BP128" s="32">
        <f t="shared" ref="BP128:BP132" si="1136">(BO128/12*1*$D128*$G128*$H128*$J128*BP$9)+(BO128/12*4*$E128*$G128*$H128*$J128*BP$10)+(BO128/12*1*$E128*$G128*$H128*$J128*BP$11)+(BO128/12*6*$F128*$G128*$H128*$J128*BP$11)</f>
        <v>0</v>
      </c>
      <c r="BQ128" s="31"/>
      <c r="BR128" s="32">
        <f t="shared" ref="BR128:BR132" si="1137">(BQ128/12*1*$D128*$G128*$H128*$J128*BR$9)+(BQ128/12*5*$E128*$G128*$H128*$J128*BR$10)+(BQ128/12*6*$F128*$G128*$H128*$J128*BR$10)</f>
        <v>0</v>
      </c>
      <c r="BS128" s="31"/>
      <c r="BT128" s="32">
        <f t="shared" ref="BT128:BT132" si="1138">(BS128/12*1*$D128*$G128*$H128*$J128*BT$9)+(BS128/12*4*$E128*$G128*$H128*$J128*BT$10)+(BS128/12*1*$E128*$G128*$H128*$J128*BT$11)+(BS128/12*6*$F128*$G128*$H128*$J128*BT$11)</f>
        <v>0</v>
      </c>
      <c r="BU128" s="31"/>
      <c r="BV128" s="32">
        <f t="shared" ref="BV128:BV132" si="1139">(BU128/12*1*$D128*$G128*$H128*$J128*BV$9)+(BU128/12*5*$E128*$G128*$H128*$J128*BV$10)+(BU128/12*6*$F128*$G128*$H128*$J128*BV$10)</f>
        <v>0</v>
      </c>
      <c r="BW128" s="31">
        <v>0</v>
      </c>
      <c r="BX128" s="32">
        <f t="shared" ref="BX128:BX132" si="1140">(BW128/12*1*$D128*$G128*$H128*$J128*BX$9)+(BW128/12*5*$E128*$G128*$H128*$J128*BX$10)+(BW128/12*6*$F128*$G128*$H128*$J128*BX$10)</f>
        <v>0</v>
      </c>
      <c r="BY128" s="31">
        <v>0</v>
      </c>
      <c r="BZ128" s="32">
        <f t="shared" ref="BZ128:BZ132" si="1141">(BY128/12*1*$D128*$G128*$H128*$J128*BZ$9)+(BY128/12*5*$E128*$G128*$H128*$J128*BZ$10)+(BY128/12*6*$F128*$G128*$H128*$J128*BZ$10)</f>
        <v>0</v>
      </c>
      <c r="CA128" s="31">
        <v>0</v>
      </c>
      <c r="CB128" s="32">
        <f t="shared" ref="CB128:CB132" si="1142">(CA128/12*1*$D128*$G128*$H128*$K128*CB$9)+(CA128/12*4*$E128*$G128*$H128*$K128*CB$10)+(CA128/12*1*$E128*$G128*$H128*$K128*CB$11)+(CA128/12*6*$F128*$G128*$H128*$K128*CB$11)</f>
        <v>0</v>
      </c>
      <c r="CC128" s="31"/>
      <c r="CD128" s="32">
        <f t="shared" ref="CD128:CD132" si="1143">(CC128/12*1*$D128*$G128*$H128*$J128*CD$9)+(CC128/12*5*$E128*$G128*$H128*$J128*CD$10)+(CC128/12*6*$F128*$G128*$H128*$J128*CD$10)</f>
        <v>0</v>
      </c>
      <c r="CE128" s="31"/>
      <c r="CF128" s="32">
        <f t="shared" ref="CF128:CF132" si="1144">(CE128/12*1*$D128*$G128*$H128*$J128*CF$9)+(CE128/12*5*$E128*$G128*$H128*$J128*CF$10)+(CE128/12*6*$F128*$G128*$H128*$J128*CF$10)</f>
        <v>0</v>
      </c>
      <c r="CG128" s="31"/>
      <c r="CH128" s="32">
        <f t="shared" ref="CH128:CH132" si="1145">(CG128/12*1*$D128*$G128*$H128*$J128*CH$9)+(CG128/12*5*$E128*$G128*$H128*$J128*CH$10)+(CG128/12*6*$F128*$G128*$H128*$J128*CH$10)</f>
        <v>0</v>
      </c>
      <c r="CI128" s="31">
        <v>0</v>
      </c>
      <c r="CJ128" s="32">
        <f t="shared" ref="CJ128:CJ132" si="1146">(CI128/12*1*$D128*$G128*$H128*$K128*CJ$9)+(CI128/12*4*$E128*$G128*$H128*$K128*CJ$10)+(CI128/12*1*$E128*$G128*$H128*$K128*CJ$11)+(CI128/12*6*$F128*$G128*$H128*$K128*CJ$11)</f>
        <v>0</v>
      </c>
      <c r="CK128" s="31"/>
      <c r="CL128" s="32">
        <f t="shared" ref="CL128:CL132" si="1147">(CK128/12*1*$D128*$G128*$H128*$K128*CL$9)+(CK128/12*5*$E128*$G128*$H128*$K128*CL$10)+(CK128/12*6*$F128*$G128*$H128*$K128*CL$10)</f>
        <v>0</v>
      </c>
      <c r="CM128" s="31"/>
      <c r="CN128" s="32">
        <f t="shared" ref="CN128:CN132" si="1148">(CM128/12*1*$D128*$G128*$H128*$J128*CN$9)+(CM128/12*5*$E128*$G128*$H128*$J128*CN$10)+(CM128/12*6*$F128*$G128*$H128*$J128*CN$10)</f>
        <v>0</v>
      </c>
      <c r="CO128" s="31"/>
      <c r="CP128" s="32">
        <f t="shared" ref="CP128:CP132" si="1149">(CO128/12*1*$D128*$G128*$H128*$J128*CP$9)+(CO128/12*5*$E128*$G128*$H128*$J128*CP$10)+(CO128/12*6*$F128*$G128*$H128*$J128*CP$10)</f>
        <v>0</v>
      </c>
      <c r="CQ128" s="31">
        <v>0</v>
      </c>
      <c r="CR128" s="32">
        <f t="shared" ref="CR128:CR132" si="1150">(CQ128/12*1*$D128*$G128*$H128*$J128*CR$9)+(CQ128/12*5*$E128*$G128*$H128*$J128*CR$10)+(CQ128/12*6*$F128*$G128*$H128*$J128*CR$10)</f>
        <v>0</v>
      </c>
      <c r="CS128" s="31">
        <v>0</v>
      </c>
      <c r="CT128" s="32">
        <f>(CS128/12*1*$D128*$G128*$H128*$J128*CT$9)+(CS128/12*5*$E128*$G128*$H128*$J128*CT$10)+(CS128/12*6*$F128*$G128*$H128*$J128*CT$10)</f>
        <v>0</v>
      </c>
      <c r="CU128" s="31"/>
      <c r="CV128" s="32">
        <f>(CU128/12*1*$D128*$G128*$H128*$J128*CV$9)+(CU128/12*5*$E128*$G128*$H128*$J128*CV$10)+(CU128/12*6*$F128*$G128*$H128*$J128*CV$10)</f>
        <v>0</v>
      </c>
      <c r="CW128" s="31"/>
      <c r="CX128" s="32">
        <f t="shared" ref="CX128:CX132" si="1151">(CW128/12*1*$D128*$G128*$H128*$J128*CX$9)+(CW128/12*5*$E128*$G128*$H128*$J128*CX$10)+(CW128/12*6*$F128*$G128*$H128*$J128*CX$10)</f>
        <v>0</v>
      </c>
      <c r="CY128" s="31"/>
      <c r="CZ128" s="32">
        <f t="shared" ref="CZ128:CZ132" si="1152">(CY128/12*1*$D128*$G128*$H128*$J128*CZ$9)+(CY128/12*5*$E128*$G128*$H128*$J128*CZ$10)+(CY128/12*6*$F128*$G128*$H128*$J128*CZ$10)</f>
        <v>0</v>
      </c>
      <c r="DA128" s="31"/>
      <c r="DB128" s="32">
        <f t="shared" ref="DB128:DB132" si="1153">(DA128/12*1*$D128*$G128*$H128*$J128*DB$9)+(DA128/12*4*$E128*$G128*$H128*$J128*DB$10)+(DA128/12*1*$E128*$G128*$H128*$J128*DB$11)+(DA128/12*6*$F128*$G128*$H128*$J128*DB$11)</f>
        <v>0</v>
      </c>
      <c r="DC128" s="31"/>
      <c r="DD128" s="32">
        <f t="shared" ref="DD128:DD132" si="1154">(DC128/12*1*$D128*$G128*$H128*$J128*DD$9)+(DC128/12*5*$E128*$G128*$H128*$J128*DD$10)+(DC128/12*6*$F128*$G128*$H128*$J128*DD$10)</f>
        <v>0</v>
      </c>
      <c r="DE128" s="31"/>
      <c r="DF128" s="32">
        <f t="shared" ref="DF128:DF132" si="1155">(DE128/12*1*$D128*$G128*$H128*$K128*DF$9)+(DE128/12*5*$E128*$G128*$H128*$K128*DF$10)+(DE128/12*6*$F128*$G128*$H128*$K128*DF$10)</f>
        <v>0</v>
      </c>
      <c r="DG128" s="31">
        <v>0</v>
      </c>
      <c r="DH128" s="32">
        <f t="shared" ref="DH128:DH132" si="1156">(DG128/12*1*$D128*$G128*$H128*$K128*DH$9)+(DG128/12*5*$E128*$G128*$H128*$K128*DH$10)+(DG128/12*6*$F128*$G128*$H128*$K128*DH$10)</f>
        <v>0</v>
      </c>
      <c r="DI128" s="31">
        <v>0</v>
      </c>
      <c r="DJ128" s="32">
        <f t="shared" ref="DJ128:DJ132" si="1157">(DI128/12*1*$D128*$G128*$H128*$J128*DJ$9)+(DI128/12*5*$E128*$G128*$H128*$J128*DJ$10)+(DI128/12*6*$F128*$G128*$H128*$J128*DJ$10)</f>
        <v>0</v>
      </c>
      <c r="DK128" s="31">
        <v>0</v>
      </c>
      <c r="DL128" s="32">
        <v>0</v>
      </c>
      <c r="DM128" s="31">
        <v>0</v>
      </c>
      <c r="DN128" s="32">
        <f>(DM128/12*1*$D128*$G128*$H128*$K128*DN$9)+(DM128/12*5*$E128*$G128*$H128*$K128*DN$10)+(DM128/12*6*$F128*$G128*$H128*$K128*DN$10)</f>
        <v>0</v>
      </c>
      <c r="DO128" s="31"/>
      <c r="DP128" s="32">
        <f>(DO128/12*1*$D128*$G128*$H128*$K128*DP$9)+(DO128/12*5*$E128*$G128*$H128*$K128*DP$10)+(DO128/12*6*$F128*$G128*$H128*$K128*DP$10)</f>
        <v>0</v>
      </c>
      <c r="DQ128" s="31">
        <v>0</v>
      </c>
      <c r="DR128" s="32">
        <f t="shared" ref="DR128:DR132" si="1158">(DQ128/12*1*$D128*$G128*$H128*$K128*DR$9)+(DQ128/12*5*$E128*$G128*$H128*$K128*DR$10)+(DQ128/12*6*$F128*$G128*$H128*$K128*DR$10)</f>
        <v>0</v>
      </c>
      <c r="DS128" s="31"/>
      <c r="DT128" s="32">
        <f t="shared" ref="DT128:DT132" si="1159">(DS128/12*1*$D128*$G128*$H128*$K128*DT$9)+(DS128/12*5*$E128*$G128*$H128*$K128*DT$10)+(DS128/12*6*$F128*$G128*$H128*$K128*DT$10)</f>
        <v>0</v>
      </c>
      <c r="DU128" s="31"/>
      <c r="DV128" s="32">
        <f t="shared" ref="DV128:DV132" si="1160">(DU128/12*1*$D128*$G128*$H128*$J128*DV$9)+(DU128/12*5*$E128*$G128*$H128*$J128*DV$10)+(DU128/12*6*$F128*$G128*$H128*$J128*DV$10)</f>
        <v>0</v>
      </c>
      <c r="DW128" s="31">
        <v>0</v>
      </c>
      <c r="DX128" s="32">
        <f t="shared" ref="DX128:DX132" si="1161">(DW128/12*1*$D128*$G128*$H128*$J128*DX$9)+(DW128/12*5*$E128*$G128*$H128*$J128*DX$10)+(DW128/12*6*$F128*$G128*$H128*$J128*DX$10)</f>
        <v>0</v>
      </c>
      <c r="DY128" s="31"/>
      <c r="DZ128" s="32">
        <f t="shared" ref="DZ128:DZ132" si="1162">(DY128/12*1*$D128*$G128*$H128*$K128*DZ$9)+(DY128/12*5*$E128*$G128*$H128*$K128*DZ$10)+(DY128/12*6*$F128*$G128*$H128*$K128*DZ$10)</f>
        <v>0</v>
      </c>
      <c r="EA128" s="31"/>
      <c r="EB128" s="32">
        <f t="shared" ref="EB128:EB132" si="1163">(EA128/12*1*$D128*$G128*$H128*$K128*EB$9)+(EA128/12*5*$E128*$G128*$H128*$K128*EB$10)+(EA128/12*6*$F128*$G128*$H128*$K128*EB$10)</f>
        <v>0</v>
      </c>
      <c r="EC128" s="31">
        <v>0</v>
      </c>
      <c r="ED128" s="32">
        <f t="shared" ref="ED128:ED132" si="1164">(EC128/12*1*$D128*$G128*$H128*$K128*ED$9)+(EC128/12*5*$E128*$G128*$H128*$K128*ED$10)+(EC128/12*6*$F128*$G128*$H128*$K128*ED$10)</f>
        <v>0</v>
      </c>
      <c r="EE128" s="31">
        <v>0</v>
      </c>
      <c r="EF128" s="32">
        <f t="shared" ref="EF128:EF132" si="1165">(EE128/12*1*$D128*$G128*$H128*$L128*EF$9)+(EE128/12*5*$E128*$G128*$H128*$L128*EF$10)+(EE128/12*6*$F128*$G128*$H128*$L128*EF$10)</f>
        <v>0</v>
      </c>
      <c r="EG128" s="31"/>
      <c r="EH128" s="32">
        <f t="shared" ref="EH128:EH132" si="1166">(EG128/12*1*$D128*$G128*$H128*$M128*EH$9)+(EG128/12*5*$E128*$G128*$H128*$N128*EH$10)+(EG128/12*6*$F128*$G128*$H128*$N128*EH$10)</f>
        <v>0</v>
      </c>
      <c r="EI128" s="36">
        <f t="shared" ref="EI128:EJ132" si="1167">SUM(S128,Y128,U128,O128,Q128,BW128,CS128,DI128,DW128,BY128,DU128,BI128,AY128,AQ128,AS128,AU128,BK128,CQ128,W128,EC128,DG128,CA128,EA128,CI128,DK128,DM128,DQ128,DO128,AE128,AG128,AI128,AK128,AA128,AM128,AO128,CK128,EE128,EG128,AW128,DY128,BO128,BA128,BC128,CU128,CW128,CY128,DA128,DC128,BQ128,BE128,BS128,BG128,BU128,CM128,CG128,CO128,AC128,CC128,DE128,,BM128,DS128,CE128)</f>
        <v>0</v>
      </c>
      <c r="EJ128" s="36">
        <f t="shared" si="1167"/>
        <v>0</v>
      </c>
      <c r="EL128" s="45"/>
    </row>
    <row r="129" spans="1:142" ht="45" x14ac:dyDescent="0.25">
      <c r="B129" s="19">
        <v>88</v>
      </c>
      <c r="C129" s="25" t="s">
        <v>275</v>
      </c>
      <c r="D129" s="26">
        <f t="shared" si="711"/>
        <v>10127</v>
      </c>
      <c r="E129" s="26">
        <v>10127</v>
      </c>
      <c r="F129" s="26">
        <v>9620</v>
      </c>
      <c r="G129" s="27">
        <v>0.75</v>
      </c>
      <c r="H129" s="38">
        <v>1</v>
      </c>
      <c r="I129" s="39"/>
      <c r="J129" s="26">
        <v>1.4</v>
      </c>
      <c r="K129" s="26">
        <v>1.68</v>
      </c>
      <c r="L129" s="26">
        <v>2.23</v>
      </c>
      <c r="M129" s="26">
        <v>2.39</v>
      </c>
      <c r="N129" s="30">
        <v>2.57</v>
      </c>
      <c r="O129" s="31"/>
      <c r="P129" s="32">
        <f t="shared" si="1110"/>
        <v>0</v>
      </c>
      <c r="Q129" s="31"/>
      <c r="R129" s="32">
        <f t="shared" si="1111"/>
        <v>0</v>
      </c>
      <c r="S129" s="33"/>
      <c r="T129" s="32">
        <f t="shared" si="1112"/>
        <v>0</v>
      </c>
      <c r="U129" s="31">
        <v>162</v>
      </c>
      <c r="V129" s="32">
        <f t="shared" si="1113"/>
        <v>1835946.5670000003</v>
      </c>
      <c r="W129" s="31"/>
      <c r="X129" s="32">
        <f t="shared" si="1114"/>
        <v>0</v>
      </c>
      <c r="Y129" s="31"/>
      <c r="Z129" s="32">
        <f t="shared" si="1115"/>
        <v>0</v>
      </c>
      <c r="AA129" s="31"/>
      <c r="AB129" s="32">
        <f t="shared" si="1116"/>
        <v>0</v>
      </c>
      <c r="AC129" s="31"/>
      <c r="AD129" s="32">
        <f t="shared" si="1117"/>
        <v>0</v>
      </c>
      <c r="AE129" s="31"/>
      <c r="AF129" s="32">
        <f t="shared" si="1118"/>
        <v>0</v>
      </c>
      <c r="AG129" s="31"/>
      <c r="AH129" s="32">
        <f t="shared" si="1119"/>
        <v>0</v>
      </c>
      <c r="AI129" s="31"/>
      <c r="AJ129" s="32">
        <f t="shared" si="1120"/>
        <v>0</v>
      </c>
      <c r="AK129" s="31"/>
      <c r="AL129" s="32">
        <f t="shared" si="1121"/>
        <v>0</v>
      </c>
      <c r="AM129" s="34">
        <v>120</v>
      </c>
      <c r="AN129" s="32">
        <f t="shared" si="1122"/>
        <v>1507801.932</v>
      </c>
      <c r="AO129" s="31"/>
      <c r="AP129" s="32">
        <f t="shared" si="1123"/>
        <v>0</v>
      </c>
      <c r="AQ129" s="31"/>
      <c r="AR129" s="32">
        <f t="shared" si="1124"/>
        <v>0</v>
      </c>
      <c r="AS129" s="31"/>
      <c r="AT129" s="32">
        <f t="shared" si="1125"/>
        <v>0</v>
      </c>
      <c r="AU129" s="31"/>
      <c r="AV129" s="32">
        <f t="shared" si="1126"/>
        <v>0</v>
      </c>
      <c r="AW129" s="31"/>
      <c r="AX129" s="32">
        <f t="shared" si="1127"/>
        <v>0</v>
      </c>
      <c r="AY129" s="31"/>
      <c r="AZ129" s="32">
        <f t="shared" si="1128"/>
        <v>0</v>
      </c>
      <c r="BA129" s="31">
        <v>45</v>
      </c>
      <c r="BB129" s="32">
        <f t="shared" si="1129"/>
        <v>381193.3125</v>
      </c>
      <c r="BC129" s="31"/>
      <c r="BD129" s="32">
        <f t="shared" si="1130"/>
        <v>0</v>
      </c>
      <c r="BE129" s="31"/>
      <c r="BF129" s="32">
        <f t="shared" si="1131"/>
        <v>0</v>
      </c>
      <c r="BG129" s="31"/>
      <c r="BH129" s="32">
        <f t="shared" si="1132"/>
        <v>0</v>
      </c>
      <c r="BI129" s="31">
        <v>280</v>
      </c>
      <c r="BJ129" s="32">
        <f t="shared" si="1133"/>
        <v>2637339.25</v>
      </c>
      <c r="BK129" s="31"/>
      <c r="BL129" s="32">
        <f t="shared" si="1134"/>
        <v>0</v>
      </c>
      <c r="BM129" s="31"/>
      <c r="BN129" s="32">
        <f t="shared" si="1135"/>
        <v>0</v>
      </c>
      <c r="BO129" s="31">
        <v>231</v>
      </c>
      <c r="BP129" s="32">
        <f t="shared" si="1136"/>
        <v>2038669.1325000003</v>
      </c>
      <c r="BQ129" s="31"/>
      <c r="BR129" s="32">
        <f t="shared" si="1137"/>
        <v>0</v>
      </c>
      <c r="BS129" s="31"/>
      <c r="BT129" s="32">
        <f t="shared" si="1138"/>
        <v>0</v>
      </c>
      <c r="BU129" s="31"/>
      <c r="BV129" s="32">
        <f t="shared" si="1139"/>
        <v>0</v>
      </c>
      <c r="BW129" s="31"/>
      <c r="BX129" s="32">
        <f t="shared" si="1140"/>
        <v>0</v>
      </c>
      <c r="BY129" s="31"/>
      <c r="BZ129" s="32">
        <f t="shared" si="1141"/>
        <v>0</v>
      </c>
      <c r="CA129" s="31"/>
      <c r="CB129" s="32">
        <f t="shared" si="1142"/>
        <v>0</v>
      </c>
      <c r="CC129" s="31"/>
      <c r="CD129" s="32">
        <f t="shared" si="1143"/>
        <v>0</v>
      </c>
      <c r="CE129" s="31"/>
      <c r="CF129" s="32">
        <f t="shared" si="1144"/>
        <v>0</v>
      </c>
      <c r="CG129" s="31"/>
      <c r="CH129" s="32">
        <f t="shared" si="1145"/>
        <v>0</v>
      </c>
      <c r="CI129" s="31"/>
      <c r="CJ129" s="32">
        <f t="shared" si="1146"/>
        <v>0</v>
      </c>
      <c r="CK129" s="31"/>
      <c r="CL129" s="32">
        <f t="shared" si="1147"/>
        <v>0</v>
      </c>
      <c r="CM129" s="31"/>
      <c r="CN129" s="32">
        <f t="shared" si="1148"/>
        <v>0</v>
      </c>
      <c r="CO129" s="43">
        <v>500</v>
      </c>
      <c r="CP129" s="32">
        <f t="shared" si="1149"/>
        <v>5183587.5</v>
      </c>
      <c r="CQ129" s="31"/>
      <c r="CR129" s="32">
        <f t="shared" si="1150"/>
        <v>0</v>
      </c>
      <c r="CS129" s="31"/>
      <c r="CT129" s="32">
        <f>(CS129/12*1*$D129*$G129*$H129*$J129*CT$9)+(CS129/12*5*$E129*$G129*$H129*$J129*CT$10)+(CS129/12*6*$F129*$G129*$H129*$J129*CT$10)</f>
        <v>0</v>
      </c>
      <c r="CU129" s="31"/>
      <c r="CV129" s="32">
        <f>(CU129/12*1*$D129*$G129*$H129*$J129*CV$9)+(CU129/12*5*$E129*$G129*$H129*$J129*CV$10)+(CU129/12*6*$F129*$G129*$H129*$J129*CV$10)</f>
        <v>0</v>
      </c>
      <c r="CW129" s="31"/>
      <c r="CX129" s="32">
        <f t="shared" si="1151"/>
        <v>0</v>
      </c>
      <c r="CY129" s="31"/>
      <c r="CZ129" s="32">
        <f t="shared" si="1152"/>
        <v>0</v>
      </c>
      <c r="DA129" s="31"/>
      <c r="DB129" s="32">
        <f t="shared" si="1153"/>
        <v>0</v>
      </c>
      <c r="DC129" s="31"/>
      <c r="DD129" s="32">
        <f t="shared" si="1154"/>
        <v>0</v>
      </c>
      <c r="DE129" s="31"/>
      <c r="DF129" s="32">
        <f t="shared" si="1155"/>
        <v>0</v>
      </c>
      <c r="DG129" s="31"/>
      <c r="DH129" s="32">
        <f t="shared" si="1156"/>
        <v>0</v>
      </c>
      <c r="DI129" s="31"/>
      <c r="DJ129" s="32">
        <f t="shared" si="1157"/>
        <v>0</v>
      </c>
      <c r="DK129" s="31"/>
      <c r="DL129" s="32">
        <v>0</v>
      </c>
      <c r="DM129" s="31"/>
      <c r="DN129" s="32">
        <f>(DM129/12*1*$D129*$G129*$H129*$K129*DN$9)+(DM129/12*5*$E129*$G129*$H129*$K129*DN$10)+(DM129/12*6*$F129*$G129*$H129*$K129*DN$10)</f>
        <v>0</v>
      </c>
      <c r="DO129" s="31"/>
      <c r="DP129" s="32">
        <f>(DO129/12*1*$D129*$G129*$H129*$K129*DP$9)+(DO129/12*5*$E129*$G129*$H129*$K129*DP$10)+(DO129/12*6*$F129*$G129*$H129*$K129*DP$10)</f>
        <v>0</v>
      </c>
      <c r="DQ129" s="31"/>
      <c r="DR129" s="32">
        <f t="shared" si="1158"/>
        <v>0</v>
      </c>
      <c r="DS129" s="31"/>
      <c r="DT129" s="32">
        <f t="shared" si="1159"/>
        <v>0</v>
      </c>
      <c r="DU129" s="31">
        <v>10</v>
      </c>
      <c r="DV129" s="32">
        <f t="shared" si="1160"/>
        <v>113241.42375000002</v>
      </c>
      <c r="DW129" s="31"/>
      <c r="DX129" s="32">
        <f t="shared" si="1161"/>
        <v>0</v>
      </c>
      <c r="DY129" s="31"/>
      <c r="DZ129" s="32">
        <f t="shared" si="1162"/>
        <v>0</v>
      </c>
      <c r="EA129" s="31"/>
      <c r="EB129" s="32">
        <f t="shared" si="1163"/>
        <v>0</v>
      </c>
      <c r="EC129" s="31"/>
      <c r="ED129" s="32">
        <f t="shared" si="1164"/>
        <v>0</v>
      </c>
      <c r="EE129" s="31"/>
      <c r="EF129" s="32">
        <f t="shared" si="1165"/>
        <v>0</v>
      </c>
      <c r="EG129" s="31"/>
      <c r="EH129" s="32">
        <f t="shared" si="1166"/>
        <v>0</v>
      </c>
      <c r="EI129" s="36">
        <f t="shared" si="1167"/>
        <v>1348</v>
      </c>
      <c r="EJ129" s="36">
        <f t="shared" si="1167"/>
        <v>13697779.11775</v>
      </c>
      <c r="EL129" s="45"/>
    </row>
    <row r="130" spans="1:142" ht="45" x14ac:dyDescent="0.25">
      <c r="B130" s="19">
        <v>89</v>
      </c>
      <c r="C130" s="25" t="s">
        <v>276</v>
      </c>
      <c r="D130" s="26">
        <f t="shared" si="711"/>
        <v>10127</v>
      </c>
      <c r="E130" s="26">
        <v>10127</v>
      </c>
      <c r="F130" s="26">
        <v>9620</v>
      </c>
      <c r="G130" s="27">
        <v>1</v>
      </c>
      <c r="H130" s="38">
        <v>1</v>
      </c>
      <c r="I130" s="39"/>
      <c r="J130" s="26">
        <v>1.4</v>
      </c>
      <c r="K130" s="26">
        <v>1.68</v>
      </c>
      <c r="L130" s="26">
        <v>2.23</v>
      </c>
      <c r="M130" s="26">
        <v>2.39</v>
      </c>
      <c r="N130" s="30">
        <v>2.57</v>
      </c>
      <c r="O130" s="31"/>
      <c r="P130" s="32">
        <f t="shared" si="1110"/>
        <v>0</v>
      </c>
      <c r="Q130" s="31"/>
      <c r="R130" s="32">
        <f t="shared" si="1111"/>
        <v>0</v>
      </c>
      <c r="S130" s="33"/>
      <c r="T130" s="32">
        <f t="shared" si="1112"/>
        <v>0</v>
      </c>
      <c r="U130" s="31">
        <v>12</v>
      </c>
      <c r="V130" s="32">
        <f t="shared" si="1113"/>
        <v>181328.05600000001</v>
      </c>
      <c r="W130" s="31"/>
      <c r="X130" s="32">
        <f t="shared" si="1114"/>
        <v>0</v>
      </c>
      <c r="Y130" s="31"/>
      <c r="Z130" s="32">
        <f t="shared" si="1115"/>
        <v>0</v>
      </c>
      <c r="AA130" s="31"/>
      <c r="AB130" s="32">
        <f t="shared" si="1116"/>
        <v>0</v>
      </c>
      <c r="AC130" s="31"/>
      <c r="AD130" s="32">
        <f t="shared" si="1117"/>
        <v>0</v>
      </c>
      <c r="AE130" s="31"/>
      <c r="AF130" s="32">
        <f t="shared" si="1118"/>
        <v>0</v>
      </c>
      <c r="AG130" s="31"/>
      <c r="AH130" s="32">
        <f t="shared" si="1119"/>
        <v>0</v>
      </c>
      <c r="AI130" s="31"/>
      <c r="AJ130" s="32">
        <f t="shared" si="1120"/>
        <v>0</v>
      </c>
      <c r="AK130" s="31"/>
      <c r="AL130" s="32">
        <f t="shared" si="1121"/>
        <v>0</v>
      </c>
      <c r="AM130" s="34">
        <v>14</v>
      </c>
      <c r="AN130" s="32">
        <f t="shared" si="1122"/>
        <v>234546.96720000001</v>
      </c>
      <c r="AO130" s="31"/>
      <c r="AP130" s="32">
        <f t="shared" si="1123"/>
        <v>0</v>
      </c>
      <c r="AQ130" s="31"/>
      <c r="AR130" s="32">
        <f t="shared" si="1124"/>
        <v>0</v>
      </c>
      <c r="AS130" s="31"/>
      <c r="AT130" s="32">
        <f t="shared" si="1125"/>
        <v>0</v>
      </c>
      <c r="AU130" s="31"/>
      <c r="AV130" s="32">
        <f t="shared" si="1126"/>
        <v>0</v>
      </c>
      <c r="AW130" s="31"/>
      <c r="AX130" s="32">
        <f t="shared" si="1127"/>
        <v>0</v>
      </c>
      <c r="AY130" s="31"/>
      <c r="AZ130" s="32">
        <f t="shared" si="1128"/>
        <v>0</v>
      </c>
      <c r="BA130" s="31"/>
      <c r="BB130" s="32">
        <f t="shared" si="1129"/>
        <v>0</v>
      </c>
      <c r="BC130" s="31"/>
      <c r="BD130" s="32">
        <f t="shared" si="1130"/>
        <v>0</v>
      </c>
      <c r="BE130" s="31"/>
      <c r="BF130" s="32">
        <f t="shared" si="1131"/>
        <v>0</v>
      </c>
      <c r="BG130" s="31"/>
      <c r="BH130" s="32">
        <f t="shared" si="1132"/>
        <v>0</v>
      </c>
      <c r="BI130" s="31">
        <v>200</v>
      </c>
      <c r="BJ130" s="32">
        <f t="shared" si="1133"/>
        <v>2511751.666666667</v>
      </c>
      <c r="BK130" s="31"/>
      <c r="BL130" s="32">
        <f t="shared" si="1134"/>
        <v>0</v>
      </c>
      <c r="BM130" s="31"/>
      <c r="BN130" s="32">
        <f t="shared" si="1135"/>
        <v>0</v>
      </c>
      <c r="BO130" s="31">
        <v>89</v>
      </c>
      <c r="BP130" s="32">
        <f t="shared" si="1136"/>
        <v>1047281.6900000002</v>
      </c>
      <c r="BQ130" s="31"/>
      <c r="BR130" s="32">
        <f t="shared" si="1137"/>
        <v>0</v>
      </c>
      <c r="BS130" s="31"/>
      <c r="BT130" s="32">
        <f t="shared" si="1138"/>
        <v>0</v>
      </c>
      <c r="BU130" s="31"/>
      <c r="BV130" s="32">
        <f t="shared" si="1139"/>
        <v>0</v>
      </c>
      <c r="BW130" s="31"/>
      <c r="BX130" s="32">
        <f t="shared" si="1140"/>
        <v>0</v>
      </c>
      <c r="BY130" s="31"/>
      <c r="BZ130" s="32">
        <f t="shared" si="1141"/>
        <v>0</v>
      </c>
      <c r="CA130" s="31"/>
      <c r="CB130" s="32">
        <f t="shared" si="1142"/>
        <v>0</v>
      </c>
      <c r="CC130" s="31"/>
      <c r="CD130" s="32">
        <f t="shared" si="1143"/>
        <v>0</v>
      </c>
      <c r="CE130" s="31"/>
      <c r="CF130" s="32">
        <f t="shared" si="1144"/>
        <v>0</v>
      </c>
      <c r="CG130" s="31"/>
      <c r="CH130" s="32">
        <f t="shared" si="1145"/>
        <v>0</v>
      </c>
      <c r="CI130" s="31"/>
      <c r="CJ130" s="32">
        <f t="shared" si="1146"/>
        <v>0</v>
      </c>
      <c r="CK130" s="31"/>
      <c r="CL130" s="32">
        <f t="shared" si="1147"/>
        <v>0</v>
      </c>
      <c r="CM130" s="31"/>
      <c r="CN130" s="32">
        <f t="shared" si="1148"/>
        <v>0</v>
      </c>
      <c r="CO130" s="31">
        <v>125</v>
      </c>
      <c r="CP130" s="32">
        <f t="shared" si="1149"/>
        <v>1727862.5</v>
      </c>
      <c r="CQ130" s="31"/>
      <c r="CR130" s="32">
        <f t="shared" si="1150"/>
        <v>0</v>
      </c>
      <c r="CS130" s="31">
        <v>8</v>
      </c>
      <c r="CT130" s="32">
        <f>(CS130/12*1*$D130*$G130*$H130*$J130*CT$9)+(CS130/12*5*$E130*$G130*$H130*$J130*CT$10)+(CS130/12*6*$F130*$G130*$H130*$J130*CT$10)</f>
        <v>110923.46719999998</v>
      </c>
      <c r="CU130" s="31"/>
      <c r="CV130" s="32">
        <f>(CU130/12*1*$D130*$G130*$H130*$J130*CV$9)+(CU130/12*5*$E130*$G130*$H130*$J130*CV$10)+(CU130/12*6*$F130*$G130*$H130*$J130*CV$10)</f>
        <v>0</v>
      </c>
      <c r="CW130" s="31"/>
      <c r="CX130" s="32">
        <f t="shared" si="1151"/>
        <v>0</v>
      </c>
      <c r="CY130" s="31"/>
      <c r="CZ130" s="32">
        <f t="shared" si="1152"/>
        <v>0</v>
      </c>
      <c r="DA130" s="31"/>
      <c r="DB130" s="32">
        <f t="shared" si="1153"/>
        <v>0</v>
      </c>
      <c r="DC130" s="31"/>
      <c r="DD130" s="32">
        <f t="shared" si="1154"/>
        <v>0</v>
      </c>
      <c r="DE130" s="31"/>
      <c r="DF130" s="32">
        <f t="shared" si="1155"/>
        <v>0</v>
      </c>
      <c r="DG130" s="31"/>
      <c r="DH130" s="32">
        <f t="shared" si="1156"/>
        <v>0</v>
      </c>
      <c r="DI130" s="31"/>
      <c r="DJ130" s="32">
        <f t="shared" si="1157"/>
        <v>0</v>
      </c>
      <c r="DK130" s="31"/>
      <c r="DL130" s="32">
        <v>0</v>
      </c>
      <c r="DM130" s="31"/>
      <c r="DN130" s="32">
        <f>(DM130/12*1*$D130*$G130*$H130*$K130*DN$9)+(DM130/12*5*$E130*$G130*$H130*$K130*DN$10)+(DM130/12*6*$F130*$G130*$H130*$K130*DN$10)</f>
        <v>0</v>
      </c>
      <c r="DO130" s="31"/>
      <c r="DP130" s="32">
        <f>(DO130/12*1*$D130*$G130*$H130*$K130*DP$9)+(DO130/12*5*$E130*$G130*$H130*$K130*DP$10)+(DO130/12*6*$F130*$G130*$H130*$K130*DP$10)</f>
        <v>0</v>
      </c>
      <c r="DQ130" s="31"/>
      <c r="DR130" s="32">
        <f t="shared" si="1158"/>
        <v>0</v>
      </c>
      <c r="DS130" s="31">
        <v>2</v>
      </c>
      <c r="DT130" s="32">
        <f t="shared" si="1159"/>
        <v>36310.980159999999</v>
      </c>
      <c r="DU130" s="31">
        <v>35</v>
      </c>
      <c r="DV130" s="32">
        <f t="shared" si="1160"/>
        <v>528459.97750000004</v>
      </c>
      <c r="DW130" s="31"/>
      <c r="DX130" s="32">
        <f t="shared" si="1161"/>
        <v>0</v>
      </c>
      <c r="DY130" s="31"/>
      <c r="DZ130" s="32">
        <f t="shared" si="1162"/>
        <v>0</v>
      </c>
      <c r="EA130" s="31"/>
      <c r="EB130" s="32">
        <f t="shared" si="1163"/>
        <v>0</v>
      </c>
      <c r="EC130" s="31"/>
      <c r="ED130" s="32">
        <f t="shared" si="1164"/>
        <v>0</v>
      </c>
      <c r="EE130" s="31"/>
      <c r="EF130" s="32">
        <f t="shared" si="1165"/>
        <v>0</v>
      </c>
      <c r="EG130" s="31"/>
      <c r="EH130" s="32">
        <f t="shared" si="1166"/>
        <v>0</v>
      </c>
      <c r="EI130" s="36">
        <f t="shared" si="1167"/>
        <v>485</v>
      </c>
      <c r="EJ130" s="36">
        <f t="shared" si="1167"/>
        <v>6378465.3047266668</v>
      </c>
      <c r="EL130" s="45"/>
    </row>
    <row r="131" spans="1:142" ht="30" x14ac:dyDescent="0.25">
      <c r="B131" s="19">
        <v>90</v>
      </c>
      <c r="C131" s="40" t="s">
        <v>277</v>
      </c>
      <c r="D131" s="26">
        <f t="shared" si="711"/>
        <v>10127</v>
      </c>
      <c r="E131" s="26">
        <v>10127</v>
      </c>
      <c r="F131" s="26">
        <v>9620</v>
      </c>
      <c r="G131" s="27">
        <v>1.29</v>
      </c>
      <c r="H131" s="38">
        <v>1</v>
      </c>
      <c r="I131" s="39"/>
      <c r="J131" s="26">
        <v>1.4</v>
      </c>
      <c r="K131" s="26">
        <v>1.68</v>
      </c>
      <c r="L131" s="26">
        <v>2.23</v>
      </c>
      <c r="M131" s="26">
        <v>2.39</v>
      </c>
      <c r="N131" s="30">
        <v>2.57</v>
      </c>
      <c r="O131" s="31"/>
      <c r="P131" s="32">
        <f t="shared" si="1110"/>
        <v>0</v>
      </c>
      <c r="Q131" s="31"/>
      <c r="R131" s="32">
        <f t="shared" si="1111"/>
        <v>0</v>
      </c>
      <c r="S131" s="33"/>
      <c r="T131" s="32">
        <f t="shared" si="1112"/>
        <v>0</v>
      </c>
      <c r="U131" s="31"/>
      <c r="V131" s="32">
        <f t="shared" si="1113"/>
        <v>0</v>
      </c>
      <c r="W131" s="31"/>
      <c r="X131" s="32">
        <f t="shared" si="1114"/>
        <v>0</v>
      </c>
      <c r="Y131" s="31"/>
      <c r="Z131" s="32">
        <f t="shared" si="1115"/>
        <v>0</v>
      </c>
      <c r="AA131" s="31"/>
      <c r="AB131" s="32">
        <f t="shared" si="1116"/>
        <v>0</v>
      </c>
      <c r="AC131" s="31"/>
      <c r="AD131" s="32">
        <f t="shared" si="1117"/>
        <v>0</v>
      </c>
      <c r="AE131" s="31"/>
      <c r="AF131" s="32">
        <f t="shared" si="1118"/>
        <v>0</v>
      </c>
      <c r="AG131" s="31"/>
      <c r="AH131" s="32">
        <f t="shared" si="1119"/>
        <v>0</v>
      </c>
      <c r="AI131" s="31"/>
      <c r="AJ131" s="32">
        <f t="shared" si="1120"/>
        <v>0</v>
      </c>
      <c r="AK131" s="31"/>
      <c r="AL131" s="32">
        <f t="shared" si="1121"/>
        <v>0</v>
      </c>
      <c r="AM131" s="34">
        <v>2</v>
      </c>
      <c r="AN131" s="32">
        <f t="shared" si="1122"/>
        <v>43223.655383999998</v>
      </c>
      <c r="AO131" s="31"/>
      <c r="AP131" s="32">
        <f t="shared" si="1123"/>
        <v>0</v>
      </c>
      <c r="AQ131" s="31"/>
      <c r="AR131" s="32">
        <f t="shared" si="1124"/>
        <v>0</v>
      </c>
      <c r="AS131" s="31"/>
      <c r="AT131" s="32">
        <f t="shared" si="1125"/>
        <v>0</v>
      </c>
      <c r="AU131" s="31"/>
      <c r="AV131" s="32">
        <f t="shared" si="1126"/>
        <v>0</v>
      </c>
      <c r="AW131" s="31"/>
      <c r="AX131" s="32">
        <f t="shared" si="1127"/>
        <v>0</v>
      </c>
      <c r="AY131" s="31"/>
      <c r="AZ131" s="32">
        <f t="shared" si="1128"/>
        <v>0</v>
      </c>
      <c r="BA131" s="31"/>
      <c r="BB131" s="32">
        <f t="shared" si="1129"/>
        <v>0</v>
      </c>
      <c r="BC131" s="31"/>
      <c r="BD131" s="32">
        <f t="shared" si="1130"/>
        <v>0</v>
      </c>
      <c r="BE131" s="31"/>
      <c r="BF131" s="32">
        <f t="shared" si="1131"/>
        <v>0</v>
      </c>
      <c r="BG131" s="31"/>
      <c r="BH131" s="32">
        <f t="shared" si="1132"/>
        <v>0</v>
      </c>
      <c r="BI131" s="31"/>
      <c r="BJ131" s="32">
        <f t="shared" si="1133"/>
        <v>0</v>
      </c>
      <c r="BK131" s="31"/>
      <c r="BL131" s="32">
        <f t="shared" si="1134"/>
        <v>0</v>
      </c>
      <c r="BM131" s="31"/>
      <c r="BN131" s="32">
        <f t="shared" si="1135"/>
        <v>0</v>
      </c>
      <c r="BO131" s="31"/>
      <c r="BP131" s="32">
        <f t="shared" si="1136"/>
        <v>0</v>
      </c>
      <c r="BQ131" s="31"/>
      <c r="BR131" s="32">
        <f t="shared" si="1137"/>
        <v>0</v>
      </c>
      <c r="BS131" s="31"/>
      <c r="BT131" s="32">
        <f t="shared" si="1138"/>
        <v>0</v>
      </c>
      <c r="BU131" s="31"/>
      <c r="BV131" s="32">
        <f t="shared" si="1139"/>
        <v>0</v>
      </c>
      <c r="BW131" s="31"/>
      <c r="BX131" s="32">
        <f t="shared" si="1140"/>
        <v>0</v>
      </c>
      <c r="BY131" s="31"/>
      <c r="BZ131" s="32">
        <f t="shared" si="1141"/>
        <v>0</v>
      </c>
      <c r="CA131" s="31"/>
      <c r="CB131" s="32">
        <f t="shared" si="1142"/>
        <v>0</v>
      </c>
      <c r="CC131" s="31"/>
      <c r="CD131" s="32">
        <f t="shared" si="1143"/>
        <v>0</v>
      </c>
      <c r="CE131" s="31"/>
      <c r="CF131" s="32">
        <f t="shared" si="1144"/>
        <v>0</v>
      </c>
      <c r="CG131" s="31"/>
      <c r="CH131" s="32">
        <f t="shared" si="1145"/>
        <v>0</v>
      </c>
      <c r="CI131" s="31"/>
      <c r="CJ131" s="32">
        <f t="shared" si="1146"/>
        <v>0</v>
      </c>
      <c r="CK131" s="31"/>
      <c r="CL131" s="32">
        <f t="shared" si="1147"/>
        <v>0</v>
      </c>
      <c r="CM131" s="31"/>
      <c r="CN131" s="32">
        <f t="shared" si="1148"/>
        <v>0</v>
      </c>
      <c r="CO131" s="31"/>
      <c r="CP131" s="32">
        <f t="shared" si="1149"/>
        <v>0</v>
      </c>
      <c r="CQ131" s="31"/>
      <c r="CR131" s="32">
        <f t="shared" si="1150"/>
        <v>0</v>
      </c>
      <c r="CS131" s="31"/>
      <c r="CT131" s="32">
        <f>(CS131/12*1*$D131*$G131*$H131*$J131*CT$9)+(CS131/12*5*$E131*$G131*$H131*$J131*CT$10)+(CS131/12*6*$F131*$G131*$H131*$J131*CT$10)</f>
        <v>0</v>
      </c>
      <c r="CU131" s="31"/>
      <c r="CV131" s="32">
        <f>(CU131/12*1*$D131*$G131*$H131*$J131*CV$9)+(CU131/12*5*$E131*$G131*$H131*$J131*CV$10)+(CU131/12*6*$F131*$G131*$H131*$J131*CV$10)</f>
        <v>0</v>
      </c>
      <c r="CW131" s="31"/>
      <c r="CX131" s="32">
        <f t="shared" si="1151"/>
        <v>0</v>
      </c>
      <c r="CY131" s="31"/>
      <c r="CZ131" s="32">
        <f t="shared" si="1152"/>
        <v>0</v>
      </c>
      <c r="DA131" s="31"/>
      <c r="DB131" s="32">
        <f t="shared" si="1153"/>
        <v>0</v>
      </c>
      <c r="DC131" s="31"/>
      <c r="DD131" s="32">
        <f t="shared" si="1154"/>
        <v>0</v>
      </c>
      <c r="DE131" s="31"/>
      <c r="DF131" s="32">
        <f t="shared" si="1155"/>
        <v>0</v>
      </c>
      <c r="DG131" s="31"/>
      <c r="DH131" s="32">
        <f t="shared" si="1156"/>
        <v>0</v>
      </c>
      <c r="DI131" s="31"/>
      <c r="DJ131" s="32">
        <f t="shared" si="1157"/>
        <v>0</v>
      </c>
      <c r="DK131" s="31"/>
      <c r="DL131" s="32">
        <v>0</v>
      </c>
      <c r="DM131" s="31"/>
      <c r="DN131" s="32">
        <f>(DM131/12*1*$D131*$G131*$H131*$K131*DN$9)+(DM131/12*5*$E131*$G131*$H131*$K131*DN$10)+(DM131/12*6*$F131*$G131*$H131*$K131*DN$10)</f>
        <v>0</v>
      </c>
      <c r="DO131" s="31"/>
      <c r="DP131" s="32">
        <f>(DO131/12*1*$D131*$G131*$H131*$K131*DP$9)+(DO131/12*5*$E131*$G131*$H131*$K131*DP$10)+(DO131/12*6*$F131*$G131*$H131*$K131*DP$10)</f>
        <v>0</v>
      </c>
      <c r="DQ131" s="31"/>
      <c r="DR131" s="32">
        <f t="shared" si="1158"/>
        <v>0</v>
      </c>
      <c r="DS131" s="31"/>
      <c r="DT131" s="32">
        <f t="shared" si="1159"/>
        <v>0</v>
      </c>
      <c r="DU131" s="31"/>
      <c r="DV131" s="32">
        <f t="shared" si="1160"/>
        <v>0</v>
      </c>
      <c r="DW131" s="31"/>
      <c r="DX131" s="32">
        <f t="shared" si="1161"/>
        <v>0</v>
      </c>
      <c r="DY131" s="31"/>
      <c r="DZ131" s="32">
        <f t="shared" si="1162"/>
        <v>0</v>
      </c>
      <c r="EA131" s="31"/>
      <c r="EB131" s="32">
        <f t="shared" si="1163"/>
        <v>0</v>
      </c>
      <c r="EC131" s="31"/>
      <c r="ED131" s="32">
        <f t="shared" si="1164"/>
        <v>0</v>
      </c>
      <c r="EE131" s="31"/>
      <c r="EF131" s="32">
        <f t="shared" si="1165"/>
        <v>0</v>
      </c>
      <c r="EG131" s="31"/>
      <c r="EH131" s="32">
        <f t="shared" si="1166"/>
        <v>0</v>
      </c>
      <c r="EI131" s="36">
        <f t="shared" si="1167"/>
        <v>2</v>
      </c>
      <c r="EJ131" s="36">
        <f t="shared" si="1167"/>
        <v>43223.655383999998</v>
      </c>
      <c r="EL131" s="45"/>
    </row>
    <row r="132" spans="1:142" x14ac:dyDescent="0.25">
      <c r="B132" s="19">
        <v>91</v>
      </c>
      <c r="C132" s="40" t="s">
        <v>278</v>
      </c>
      <c r="D132" s="26">
        <f t="shared" si="711"/>
        <v>10127</v>
      </c>
      <c r="E132" s="26">
        <v>10127</v>
      </c>
      <c r="F132" s="26">
        <v>9620</v>
      </c>
      <c r="G132" s="27">
        <v>2.6</v>
      </c>
      <c r="H132" s="38">
        <v>1</v>
      </c>
      <c r="I132" s="39"/>
      <c r="J132" s="26">
        <v>1.4</v>
      </c>
      <c r="K132" s="26">
        <v>1.68</v>
      </c>
      <c r="L132" s="26">
        <v>2.23</v>
      </c>
      <c r="M132" s="26">
        <v>2.39</v>
      </c>
      <c r="N132" s="30">
        <v>2.57</v>
      </c>
      <c r="O132" s="41"/>
      <c r="P132" s="32">
        <f t="shared" si="1110"/>
        <v>0</v>
      </c>
      <c r="Q132" s="41"/>
      <c r="R132" s="32">
        <f t="shared" si="1111"/>
        <v>0</v>
      </c>
      <c r="S132" s="33"/>
      <c r="T132" s="32">
        <f t="shared" si="1112"/>
        <v>0</v>
      </c>
      <c r="U132" s="41">
        <v>159</v>
      </c>
      <c r="V132" s="32">
        <f t="shared" si="1113"/>
        <v>6246751.5291999988</v>
      </c>
      <c r="W132" s="41"/>
      <c r="X132" s="32">
        <f t="shared" si="1114"/>
        <v>0</v>
      </c>
      <c r="Y132" s="41"/>
      <c r="Z132" s="32">
        <f t="shared" si="1115"/>
        <v>0</v>
      </c>
      <c r="AA132" s="41"/>
      <c r="AB132" s="32">
        <f t="shared" si="1116"/>
        <v>0</v>
      </c>
      <c r="AC132" s="41"/>
      <c r="AD132" s="32">
        <f t="shared" si="1117"/>
        <v>0</v>
      </c>
      <c r="AE132" s="41"/>
      <c r="AF132" s="32">
        <f t="shared" si="1118"/>
        <v>0</v>
      </c>
      <c r="AG132" s="41"/>
      <c r="AH132" s="32">
        <f t="shared" si="1119"/>
        <v>0</v>
      </c>
      <c r="AI132" s="41"/>
      <c r="AJ132" s="32">
        <f t="shared" si="1120"/>
        <v>0</v>
      </c>
      <c r="AK132" s="41"/>
      <c r="AL132" s="32">
        <f t="shared" si="1121"/>
        <v>0</v>
      </c>
      <c r="AM132" s="42"/>
      <c r="AN132" s="32">
        <f t="shared" si="1122"/>
        <v>0</v>
      </c>
      <c r="AO132" s="41"/>
      <c r="AP132" s="32">
        <f t="shared" si="1123"/>
        <v>0</v>
      </c>
      <c r="AQ132" s="41"/>
      <c r="AR132" s="32">
        <f t="shared" si="1124"/>
        <v>0</v>
      </c>
      <c r="AS132" s="41"/>
      <c r="AT132" s="32">
        <f t="shared" si="1125"/>
        <v>0</v>
      </c>
      <c r="AU132" s="41"/>
      <c r="AV132" s="32">
        <f t="shared" si="1126"/>
        <v>0</v>
      </c>
      <c r="AW132" s="41"/>
      <c r="AX132" s="32">
        <f t="shared" si="1127"/>
        <v>0</v>
      </c>
      <c r="AY132" s="41"/>
      <c r="AZ132" s="32">
        <f t="shared" si="1128"/>
        <v>0</v>
      </c>
      <c r="BA132" s="41"/>
      <c r="BB132" s="32">
        <f t="shared" si="1129"/>
        <v>0</v>
      </c>
      <c r="BC132" s="41"/>
      <c r="BD132" s="32">
        <f t="shared" si="1130"/>
        <v>0</v>
      </c>
      <c r="BE132" s="41"/>
      <c r="BF132" s="32">
        <f t="shared" si="1131"/>
        <v>0</v>
      </c>
      <c r="BG132" s="41"/>
      <c r="BH132" s="32">
        <f t="shared" si="1132"/>
        <v>0</v>
      </c>
      <c r="BI132" s="41"/>
      <c r="BJ132" s="32">
        <f t="shared" si="1133"/>
        <v>0</v>
      </c>
      <c r="BK132" s="41"/>
      <c r="BL132" s="32">
        <f t="shared" si="1134"/>
        <v>0</v>
      </c>
      <c r="BM132" s="41"/>
      <c r="BN132" s="32">
        <f t="shared" si="1135"/>
        <v>0</v>
      </c>
      <c r="BO132" s="41"/>
      <c r="BP132" s="32">
        <f t="shared" si="1136"/>
        <v>0</v>
      </c>
      <c r="BQ132" s="41"/>
      <c r="BR132" s="32">
        <f t="shared" si="1137"/>
        <v>0</v>
      </c>
      <c r="BS132" s="41"/>
      <c r="BT132" s="32">
        <f t="shared" si="1138"/>
        <v>0</v>
      </c>
      <c r="BU132" s="41"/>
      <c r="BV132" s="32">
        <f t="shared" si="1139"/>
        <v>0</v>
      </c>
      <c r="BW132" s="41"/>
      <c r="BX132" s="32">
        <f t="shared" si="1140"/>
        <v>0</v>
      </c>
      <c r="BY132" s="41"/>
      <c r="BZ132" s="32">
        <f t="shared" si="1141"/>
        <v>0</v>
      </c>
      <c r="CA132" s="41"/>
      <c r="CB132" s="32">
        <f t="shared" si="1142"/>
        <v>0</v>
      </c>
      <c r="CC132" s="41"/>
      <c r="CD132" s="32">
        <f t="shared" si="1143"/>
        <v>0</v>
      </c>
      <c r="CE132" s="31"/>
      <c r="CF132" s="32">
        <f t="shared" si="1144"/>
        <v>0</v>
      </c>
      <c r="CG132" s="41"/>
      <c r="CH132" s="32">
        <f t="shared" si="1145"/>
        <v>0</v>
      </c>
      <c r="CI132" s="41"/>
      <c r="CJ132" s="32">
        <f t="shared" si="1146"/>
        <v>0</v>
      </c>
      <c r="CK132" s="41"/>
      <c r="CL132" s="32">
        <f t="shared" si="1147"/>
        <v>0</v>
      </c>
      <c r="CM132" s="41"/>
      <c r="CN132" s="32">
        <f t="shared" si="1148"/>
        <v>0</v>
      </c>
      <c r="CO132" s="50">
        <v>50</v>
      </c>
      <c r="CP132" s="32">
        <f t="shared" si="1149"/>
        <v>1796977</v>
      </c>
      <c r="CQ132" s="41"/>
      <c r="CR132" s="32">
        <f t="shared" si="1150"/>
        <v>0</v>
      </c>
      <c r="CS132" s="41"/>
      <c r="CT132" s="32">
        <f>(CS132/12*1*$D132*$G132*$H132*$J132*CT$9)+(CS132/12*5*$E132*$G132*$H132*$J132*CT$10)+(CS132/12*6*$F132*$G132*$H132*$J132*CT$10)</f>
        <v>0</v>
      </c>
      <c r="CU132" s="41"/>
      <c r="CV132" s="32">
        <f>(CU132/12*1*$D132*$G132*$H132*$J132*CV$9)+(CU132/12*5*$E132*$G132*$H132*$J132*CV$10)+(CU132/12*6*$F132*$G132*$H132*$J132*CV$10)</f>
        <v>0</v>
      </c>
      <c r="CW132" s="41"/>
      <c r="CX132" s="32">
        <f t="shared" si="1151"/>
        <v>0</v>
      </c>
      <c r="CY132" s="41"/>
      <c r="CZ132" s="32">
        <f t="shared" si="1152"/>
        <v>0</v>
      </c>
      <c r="DA132" s="41"/>
      <c r="DB132" s="32">
        <f t="shared" si="1153"/>
        <v>0</v>
      </c>
      <c r="DC132" s="41"/>
      <c r="DD132" s="32">
        <f t="shared" si="1154"/>
        <v>0</v>
      </c>
      <c r="DE132" s="41"/>
      <c r="DF132" s="32">
        <f t="shared" si="1155"/>
        <v>0</v>
      </c>
      <c r="DG132" s="41"/>
      <c r="DH132" s="32">
        <f t="shared" si="1156"/>
        <v>0</v>
      </c>
      <c r="DI132" s="41"/>
      <c r="DJ132" s="32">
        <f t="shared" si="1157"/>
        <v>0</v>
      </c>
      <c r="DK132" s="41"/>
      <c r="DL132" s="32">
        <v>0</v>
      </c>
      <c r="DM132" s="41"/>
      <c r="DN132" s="32">
        <f>(DM132/12*1*$D132*$G132*$H132*$K132*DN$9)+(DM132/12*5*$E132*$G132*$H132*$K132*DN$10)+(DM132/12*6*$F132*$G132*$H132*$K132*DN$10)</f>
        <v>0</v>
      </c>
      <c r="DO132" s="41"/>
      <c r="DP132" s="32">
        <f>(DO132/12*1*$D132*$G132*$H132*$K132*DP$9)+(DO132/12*5*$E132*$G132*$H132*$K132*DP$10)+(DO132/12*6*$F132*$G132*$H132*$K132*DP$10)</f>
        <v>0</v>
      </c>
      <c r="DQ132" s="41"/>
      <c r="DR132" s="32">
        <f t="shared" si="1158"/>
        <v>0</v>
      </c>
      <c r="DS132" s="41"/>
      <c r="DT132" s="32">
        <f t="shared" si="1159"/>
        <v>0</v>
      </c>
      <c r="DU132" s="60"/>
      <c r="DV132" s="32">
        <f t="shared" si="1160"/>
        <v>0</v>
      </c>
      <c r="DW132" s="41"/>
      <c r="DX132" s="32">
        <f t="shared" si="1161"/>
        <v>0</v>
      </c>
      <c r="DY132" s="41"/>
      <c r="DZ132" s="32">
        <f t="shared" si="1162"/>
        <v>0</v>
      </c>
      <c r="EA132" s="41"/>
      <c r="EB132" s="32">
        <f t="shared" si="1163"/>
        <v>0</v>
      </c>
      <c r="EC132" s="41"/>
      <c r="ED132" s="32">
        <f t="shared" si="1164"/>
        <v>0</v>
      </c>
      <c r="EE132" s="41"/>
      <c r="EF132" s="32">
        <f t="shared" si="1165"/>
        <v>0</v>
      </c>
      <c r="EG132" s="41"/>
      <c r="EH132" s="32">
        <f t="shared" si="1166"/>
        <v>0</v>
      </c>
      <c r="EI132" s="36">
        <f t="shared" si="1167"/>
        <v>209</v>
      </c>
      <c r="EJ132" s="36">
        <f t="shared" si="1167"/>
        <v>8043728.5291999988</v>
      </c>
      <c r="EL132" s="45"/>
    </row>
    <row r="133" spans="1:142" s="59" customFormat="1" x14ac:dyDescent="0.25">
      <c r="A133" s="88">
        <v>32</v>
      </c>
      <c r="B133" s="68"/>
      <c r="C133" s="94" t="s">
        <v>279</v>
      </c>
      <c r="D133" s="76">
        <f t="shared" si="711"/>
        <v>10127</v>
      </c>
      <c r="E133" s="76">
        <v>10127</v>
      </c>
      <c r="F133" s="76">
        <v>9620</v>
      </c>
      <c r="G133" s="92"/>
      <c r="H133" s="90"/>
      <c r="I133" s="91"/>
      <c r="J133" s="85"/>
      <c r="K133" s="85"/>
      <c r="L133" s="85"/>
      <c r="M133" s="85"/>
      <c r="N133" s="81">
        <v>2.57</v>
      </c>
      <c r="O133" s="93">
        <f>SUM(O134:O140)</f>
        <v>0</v>
      </c>
      <c r="P133" s="93">
        <f t="shared" ref="P133:CA133" si="1168">SUM(P134:P140)</f>
        <v>0</v>
      </c>
      <c r="Q133" s="93">
        <f t="shared" si="1168"/>
        <v>0</v>
      </c>
      <c r="R133" s="93">
        <f t="shared" si="1168"/>
        <v>0</v>
      </c>
      <c r="S133" s="93">
        <f t="shared" si="1168"/>
        <v>2</v>
      </c>
      <c r="T133" s="93">
        <f t="shared" si="1168"/>
        <v>44145.877533333332</v>
      </c>
      <c r="U133" s="93">
        <f t="shared" si="1168"/>
        <v>0</v>
      </c>
      <c r="V133" s="93">
        <f t="shared" si="1168"/>
        <v>0</v>
      </c>
      <c r="W133" s="93">
        <f t="shared" si="1168"/>
        <v>0</v>
      </c>
      <c r="X133" s="93">
        <f t="shared" si="1168"/>
        <v>0</v>
      </c>
      <c r="Y133" s="93">
        <f t="shared" si="1168"/>
        <v>0</v>
      </c>
      <c r="Z133" s="93">
        <f t="shared" si="1168"/>
        <v>0</v>
      </c>
      <c r="AA133" s="93">
        <f t="shared" si="1168"/>
        <v>0</v>
      </c>
      <c r="AB133" s="93">
        <f t="shared" si="1168"/>
        <v>0</v>
      </c>
      <c r="AC133" s="93">
        <f t="shared" si="1168"/>
        <v>0</v>
      </c>
      <c r="AD133" s="93">
        <f t="shared" si="1168"/>
        <v>0</v>
      </c>
      <c r="AE133" s="93">
        <f t="shared" si="1168"/>
        <v>0</v>
      </c>
      <c r="AF133" s="93">
        <f t="shared" si="1168"/>
        <v>0</v>
      </c>
      <c r="AG133" s="93">
        <f t="shared" si="1168"/>
        <v>0</v>
      </c>
      <c r="AH133" s="93">
        <f t="shared" si="1168"/>
        <v>0</v>
      </c>
      <c r="AI133" s="93">
        <f t="shared" si="1168"/>
        <v>0</v>
      </c>
      <c r="AJ133" s="93">
        <f t="shared" si="1168"/>
        <v>0</v>
      </c>
      <c r="AK133" s="93">
        <f t="shared" si="1168"/>
        <v>0</v>
      </c>
      <c r="AL133" s="93">
        <f t="shared" si="1168"/>
        <v>0</v>
      </c>
      <c r="AM133" s="93">
        <f t="shared" si="1168"/>
        <v>0</v>
      </c>
      <c r="AN133" s="93">
        <f t="shared" si="1168"/>
        <v>0</v>
      </c>
      <c r="AO133" s="93">
        <v>0</v>
      </c>
      <c r="AP133" s="93">
        <f t="shared" si="1168"/>
        <v>0</v>
      </c>
      <c r="AQ133" s="93">
        <f t="shared" si="1168"/>
        <v>0</v>
      </c>
      <c r="AR133" s="93">
        <f t="shared" si="1168"/>
        <v>0</v>
      </c>
      <c r="AS133" s="93">
        <f t="shared" si="1168"/>
        <v>0</v>
      </c>
      <c r="AT133" s="93">
        <f t="shared" si="1168"/>
        <v>0</v>
      </c>
      <c r="AU133" s="93">
        <f t="shared" si="1168"/>
        <v>0</v>
      </c>
      <c r="AV133" s="93">
        <f t="shared" si="1168"/>
        <v>0</v>
      </c>
      <c r="AW133" s="93">
        <f t="shared" si="1168"/>
        <v>0</v>
      </c>
      <c r="AX133" s="93">
        <f t="shared" si="1168"/>
        <v>0</v>
      </c>
      <c r="AY133" s="93">
        <f t="shared" si="1168"/>
        <v>0</v>
      </c>
      <c r="AZ133" s="93">
        <f t="shared" si="1168"/>
        <v>0</v>
      </c>
      <c r="BA133" s="93">
        <f t="shared" si="1168"/>
        <v>0</v>
      </c>
      <c r="BB133" s="93">
        <f t="shared" si="1168"/>
        <v>0</v>
      </c>
      <c r="BC133" s="93">
        <f t="shared" si="1168"/>
        <v>0</v>
      </c>
      <c r="BD133" s="93">
        <f t="shared" si="1168"/>
        <v>0</v>
      </c>
      <c r="BE133" s="93">
        <f t="shared" si="1168"/>
        <v>0</v>
      </c>
      <c r="BF133" s="93">
        <f t="shared" si="1168"/>
        <v>0</v>
      </c>
      <c r="BG133" s="93">
        <f t="shared" si="1168"/>
        <v>0</v>
      </c>
      <c r="BH133" s="93">
        <f t="shared" si="1168"/>
        <v>0</v>
      </c>
      <c r="BI133" s="93">
        <f t="shared" si="1168"/>
        <v>0</v>
      </c>
      <c r="BJ133" s="93">
        <f t="shared" si="1168"/>
        <v>0</v>
      </c>
      <c r="BK133" s="93">
        <f t="shared" si="1168"/>
        <v>0</v>
      </c>
      <c r="BL133" s="93">
        <f t="shared" si="1168"/>
        <v>0</v>
      </c>
      <c r="BM133" s="93">
        <f t="shared" si="1168"/>
        <v>0</v>
      </c>
      <c r="BN133" s="93">
        <f t="shared" si="1168"/>
        <v>0</v>
      </c>
      <c r="BO133" s="93">
        <f t="shared" si="1168"/>
        <v>0</v>
      </c>
      <c r="BP133" s="93">
        <f t="shared" si="1168"/>
        <v>0</v>
      </c>
      <c r="BQ133" s="93">
        <f t="shared" si="1168"/>
        <v>0</v>
      </c>
      <c r="BR133" s="93">
        <f t="shared" si="1168"/>
        <v>0</v>
      </c>
      <c r="BS133" s="93">
        <f t="shared" si="1168"/>
        <v>0</v>
      </c>
      <c r="BT133" s="93">
        <f t="shared" si="1168"/>
        <v>0</v>
      </c>
      <c r="BU133" s="93">
        <v>0</v>
      </c>
      <c r="BV133" s="93">
        <f t="shared" si="1168"/>
        <v>0</v>
      </c>
      <c r="BW133" s="93">
        <f t="shared" si="1168"/>
        <v>0</v>
      </c>
      <c r="BX133" s="93">
        <f t="shared" si="1168"/>
        <v>0</v>
      </c>
      <c r="BY133" s="93">
        <f t="shared" si="1168"/>
        <v>0</v>
      </c>
      <c r="BZ133" s="93">
        <f t="shared" si="1168"/>
        <v>0</v>
      </c>
      <c r="CA133" s="93">
        <f t="shared" si="1168"/>
        <v>0</v>
      </c>
      <c r="CB133" s="93">
        <f t="shared" ref="CB133:EJ133" si="1169">SUM(CB134:CB140)</f>
        <v>0</v>
      </c>
      <c r="CC133" s="93">
        <f t="shared" si="1169"/>
        <v>0</v>
      </c>
      <c r="CD133" s="93">
        <f t="shared" si="1169"/>
        <v>0</v>
      </c>
      <c r="CE133" s="93">
        <f t="shared" si="1169"/>
        <v>0</v>
      </c>
      <c r="CF133" s="93">
        <f t="shared" si="1169"/>
        <v>0</v>
      </c>
      <c r="CG133" s="93">
        <f t="shared" si="1169"/>
        <v>0</v>
      </c>
      <c r="CH133" s="93">
        <f t="shared" si="1169"/>
        <v>0</v>
      </c>
      <c r="CI133" s="93">
        <f t="shared" si="1169"/>
        <v>0</v>
      </c>
      <c r="CJ133" s="93">
        <f t="shared" si="1169"/>
        <v>0</v>
      </c>
      <c r="CK133" s="93">
        <f t="shared" si="1169"/>
        <v>0</v>
      </c>
      <c r="CL133" s="93">
        <f t="shared" si="1169"/>
        <v>0</v>
      </c>
      <c r="CM133" s="93">
        <f t="shared" si="1169"/>
        <v>0</v>
      </c>
      <c r="CN133" s="93">
        <f t="shared" si="1169"/>
        <v>0</v>
      </c>
      <c r="CO133" s="93">
        <f t="shared" si="1169"/>
        <v>53</v>
      </c>
      <c r="CP133" s="93">
        <f t="shared" si="1169"/>
        <v>1834437.0589999999</v>
      </c>
      <c r="CQ133" s="93">
        <f t="shared" si="1169"/>
        <v>0</v>
      </c>
      <c r="CR133" s="93">
        <f t="shared" si="1169"/>
        <v>0</v>
      </c>
      <c r="CS133" s="93">
        <f t="shared" si="1169"/>
        <v>0</v>
      </c>
      <c r="CT133" s="93">
        <f t="shared" si="1169"/>
        <v>0</v>
      </c>
      <c r="CU133" s="93">
        <f t="shared" si="1169"/>
        <v>0</v>
      </c>
      <c r="CV133" s="93">
        <f t="shared" si="1169"/>
        <v>0</v>
      </c>
      <c r="CW133" s="93">
        <f t="shared" si="1169"/>
        <v>0</v>
      </c>
      <c r="CX133" s="93">
        <f t="shared" si="1169"/>
        <v>0</v>
      </c>
      <c r="CY133" s="93">
        <f t="shared" si="1169"/>
        <v>0</v>
      </c>
      <c r="CZ133" s="93">
        <f t="shared" si="1169"/>
        <v>0</v>
      </c>
      <c r="DA133" s="93">
        <f t="shared" si="1169"/>
        <v>0</v>
      </c>
      <c r="DB133" s="93">
        <f t="shared" si="1169"/>
        <v>0</v>
      </c>
      <c r="DC133" s="93">
        <f t="shared" si="1169"/>
        <v>0</v>
      </c>
      <c r="DD133" s="93">
        <f t="shared" si="1169"/>
        <v>0</v>
      </c>
      <c r="DE133" s="93">
        <f t="shared" si="1169"/>
        <v>0</v>
      </c>
      <c r="DF133" s="93">
        <f t="shared" si="1169"/>
        <v>0</v>
      </c>
      <c r="DG133" s="93">
        <f t="shared" si="1169"/>
        <v>0</v>
      </c>
      <c r="DH133" s="93">
        <f t="shared" si="1169"/>
        <v>0</v>
      </c>
      <c r="DI133" s="93">
        <v>0</v>
      </c>
      <c r="DJ133" s="93">
        <f t="shared" si="1169"/>
        <v>0</v>
      </c>
      <c r="DK133" s="93">
        <f t="shared" si="1169"/>
        <v>0</v>
      </c>
      <c r="DL133" s="93">
        <f t="shared" si="1169"/>
        <v>0</v>
      </c>
      <c r="DM133" s="93">
        <f t="shared" si="1169"/>
        <v>0</v>
      </c>
      <c r="DN133" s="93">
        <f t="shared" si="1169"/>
        <v>0</v>
      </c>
      <c r="DO133" s="93">
        <f t="shared" si="1169"/>
        <v>0</v>
      </c>
      <c r="DP133" s="93">
        <f t="shared" si="1169"/>
        <v>0</v>
      </c>
      <c r="DQ133" s="93">
        <f t="shared" si="1169"/>
        <v>0</v>
      </c>
      <c r="DR133" s="93">
        <f t="shared" si="1169"/>
        <v>0</v>
      </c>
      <c r="DS133" s="93">
        <f t="shared" si="1169"/>
        <v>0</v>
      </c>
      <c r="DT133" s="93">
        <f t="shared" si="1169"/>
        <v>0</v>
      </c>
      <c r="DU133" s="93">
        <f t="shared" si="1169"/>
        <v>0</v>
      </c>
      <c r="DV133" s="93">
        <f t="shared" si="1169"/>
        <v>0</v>
      </c>
      <c r="DW133" s="93">
        <f t="shared" si="1169"/>
        <v>0</v>
      </c>
      <c r="DX133" s="93">
        <f t="shared" si="1169"/>
        <v>0</v>
      </c>
      <c r="DY133" s="93">
        <f t="shared" si="1169"/>
        <v>0</v>
      </c>
      <c r="DZ133" s="93">
        <f t="shared" si="1169"/>
        <v>0</v>
      </c>
      <c r="EA133" s="93">
        <v>0</v>
      </c>
      <c r="EB133" s="93">
        <f t="shared" ref="EB133" si="1170">SUM(EB134:EB140)</f>
        <v>0</v>
      </c>
      <c r="EC133" s="93">
        <v>0</v>
      </c>
      <c r="ED133" s="93">
        <f t="shared" ref="ED133" si="1171">SUM(ED134:ED140)</f>
        <v>0</v>
      </c>
      <c r="EE133" s="93">
        <f t="shared" si="1169"/>
        <v>0</v>
      </c>
      <c r="EF133" s="93">
        <f t="shared" si="1169"/>
        <v>0</v>
      </c>
      <c r="EG133" s="93">
        <f t="shared" si="1169"/>
        <v>0</v>
      </c>
      <c r="EH133" s="93">
        <f t="shared" si="1169"/>
        <v>0</v>
      </c>
      <c r="EI133" s="83">
        <f t="shared" si="1169"/>
        <v>55</v>
      </c>
      <c r="EJ133" s="83">
        <f t="shared" si="1169"/>
        <v>1878582.9365333333</v>
      </c>
      <c r="EL133" s="45"/>
    </row>
    <row r="134" spans="1:142" ht="45" x14ac:dyDescent="0.25">
      <c r="B134" s="19">
        <v>92</v>
      </c>
      <c r="C134" s="40" t="s">
        <v>280</v>
      </c>
      <c r="D134" s="26">
        <f t="shared" si="711"/>
        <v>10127</v>
      </c>
      <c r="E134" s="26">
        <v>10127</v>
      </c>
      <c r="F134" s="26">
        <v>9620</v>
      </c>
      <c r="G134" s="27">
        <v>2.11</v>
      </c>
      <c r="H134" s="38">
        <v>1</v>
      </c>
      <c r="I134" s="39"/>
      <c r="J134" s="26">
        <v>1.4</v>
      </c>
      <c r="K134" s="26">
        <v>1.68</v>
      </c>
      <c r="L134" s="26">
        <v>2.23</v>
      </c>
      <c r="M134" s="26">
        <v>2.39</v>
      </c>
      <c r="N134" s="30">
        <v>2.57</v>
      </c>
      <c r="O134" s="41"/>
      <c r="P134" s="32">
        <f t="shared" ref="P134:P140" si="1172">(O134/12*1*$D134*$G134*$H134*$J134*P$9)+(O134/12*5*$E134*$G134*$H134*$J134*P$10)+(O134/12*6*$F134*$G134*$H134*$J134*P$10)</f>
        <v>0</v>
      </c>
      <c r="Q134" s="41"/>
      <c r="R134" s="32">
        <f t="shared" ref="R134:R140" si="1173">(Q134/12*1*$D134*$G134*$H134*$J134*R$9)+(Q134/12*5*$E134*$G134*$H134*$J134*R$10)+(Q134/12*6*$F134*$G134*$H134*$J134*R$10)</f>
        <v>0</v>
      </c>
      <c r="S134" s="33"/>
      <c r="T134" s="32">
        <f t="shared" ref="T134:T140" si="1174">(S134/12*1*$D134*$G134*$H134*$J134*T$9)+(S134/12*5*$E134*$G134*$H134*$J134*T$10)+(S134/12*6*$F134*$G134*$H134*$J134*T$10)</f>
        <v>0</v>
      </c>
      <c r="U134" s="41"/>
      <c r="V134" s="32">
        <f t="shared" ref="V134:V140" si="1175">(U134/12*1*$D134*$G134*$H134*$J134*V$9)+(U134/12*5*$E134*$G134*$H134*$J134*V$10)+(U134/12*6*$F134*$G134*$H134*$J134*V$10)</f>
        <v>0</v>
      </c>
      <c r="W134" s="41"/>
      <c r="X134" s="32">
        <f t="shared" ref="X134:X140" si="1176">(W134/12*1*$D134*$G134*$H134*$J134*X$9)+(W134/12*5*$E134*$G134*$H134*$J134*X$10)+(W134/12*6*$F134*$G134*$H134*$J134*X$10)</f>
        <v>0</v>
      </c>
      <c r="Y134" s="41"/>
      <c r="Z134" s="32">
        <f t="shared" ref="Z134:Z140" si="1177">(Y134/12*1*$D134*$G134*$H134*$J134*Z$9)+(Y134/12*5*$E134*$G134*$H134*$J134*Z$10)+(Y134/12*6*$F134*$G134*$H134*$J134*Z$10)</f>
        <v>0</v>
      </c>
      <c r="AA134" s="41"/>
      <c r="AB134" s="32">
        <f t="shared" ref="AB134:AB140" si="1178">(AA134/12*1*$D134*$G134*$H134*$K134*AB$9)+(AA134/12*5*$E134*$G134*$H134*$K134*AB$10)+(AA134/12*6*$F134*$G134*$H134*$K134*AB$10)</f>
        <v>0</v>
      </c>
      <c r="AC134" s="41"/>
      <c r="AD134" s="32">
        <f t="shared" ref="AD134:AD140" si="1179">(AC134/12*1*$D134*$G134*$H134*$J134*AD$9)+(AC134/12*5*$E134*$G134*$H134*$J134*AD$10)+(AC134/12*6*$F134*$G134*$H134*$J134*AD$10)</f>
        <v>0</v>
      </c>
      <c r="AE134" s="41"/>
      <c r="AF134" s="32">
        <f t="shared" ref="AF134:AF140" si="1180">(AE134/12*1*$D134*$G134*$H134*$K134*AF$9)+(AE134/12*5*$E134*$G134*$H134*$K134*AF$10)+(AE134/12*6*$F134*$G134*$H134*$K134*AF$10)</f>
        <v>0</v>
      </c>
      <c r="AG134" s="41"/>
      <c r="AH134" s="32">
        <f t="shared" ref="AH134:AH140" si="1181">(AG134/12*1*$D134*$G134*$H134*$K134*AH$9)+(AG134/12*5*$E134*$G134*$H134*$K134*AH$10)+(AG134/12*6*$F134*$G134*$H134*$K134*AH$10)</f>
        <v>0</v>
      </c>
      <c r="AI134" s="41"/>
      <c r="AJ134" s="32">
        <f t="shared" ref="AJ134:AJ140" si="1182">(AI134/12*1*$D134*$G134*$H134*$K134*AJ$9)+(AI134/12*5*$E134*$G134*$H134*$K134*AJ$10)+(AI134/12*6*$F134*$G134*$H134*$K134*AJ$10)</f>
        <v>0</v>
      </c>
      <c r="AK134" s="41"/>
      <c r="AL134" s="32">
        <f t="shared" ref="AL134:AL140" si="1183">(AK134/12*1*$D134*$G134*$H134*$K134*AL$9)+(AK134/12*5*$E134*$G134*$H134*$K134*AL$10)+(AK134/12*6*$F134*$G134*$H134*$K134*AL$10)</f>
        <v>0</v>
      </c>
      <c r="AM134" s="42"/>
      <c r="AN134" s="32">
        <f t="shared" ref="AN134:AN140" si="1184">(AM134/12*1*$D134*$G134*$H134*$K134*AN$9)+(AM134/12*5*$E134*$G134*$H134*$K134*AN$10)+(AM134/12*6*$F134*$G134*$H134*$K134*AN$10)</f>
        <v>0</v>
      </c>
      <c r="AO134" s="41"/>
      <c r="AP134" s="32">
        <f t="shared" ref="AP134:AP140" si="1185">(AO134/12*1*$D134*$G134*$H134*$K134*AP$9)+(AO134/12*5*$E134*$G134*$H134*$K134*AP$10)+(AO134/12*6*$F134*$G134*$H134*$K134*AP$10)</f>
        <v>0</v>
      </c>
      <c r="AQ134" s="41"/>
      <c r="AR134" s="32">
        <f t="shared" ref="AR134:AR140" si="1186">(AQ134/12*1*$D134*$G134*$H134*$J134*AR$9)+(AQ134/12*5*$E134*$G134*$H134*$J134*AR$10)+(AQ134/12*6*$F134*$G134*$H134*$J134*AR$10)</f>
        <v>0</v>
      </c>
      <c r="AS134" s="41"/>
      <c r="AT134" s="32">
        <f t="shared" ref="AT134:AT140" si="1187">(AS134/12*1*$D134*$G134*$H134*$J134*AT$9)+(AS134/12*11*$E134*$G134*$H134*$J134*AT$10)</f>
        <v>0</v>
      </c>
      <c r="AU134" s="41"/>
      <c r="AV134" s="32">
        <f t="shared" ref="AV134:AV140" si="1188">(AU134/12*1*$D134*$G134*$H134*$J134*AV$9)+(AU134/12*5*$E134*$G134*$H134*$J134*AV$10)+(AU134/12*6*$F134*$G134*$H134*$J134*AV$10)</f>
        <v>0</v>
      </c>
      <c r="AW134" s="41"/>
      <c r="AX134" s="32">
        <f t="shared" ref="AX134:AX140" si="1189">(AW134/12*1*$D134*$G134*$H134*$K134*AX$9)+(AW134/12*5*$E134*$G134*$H134*$K134*AX$10)+(AW134/12*6*$F134*$G134*$H134*$K134*AX$10)</f>
        <v>0</v>
      </c>
      <c r="AY134" s="41"/>
      <c r="AZ134" s="32">
        <f t="shared" ref="AZ134:AZ140" si="1190">(AY134/12*1*$D134*$G134*$H134*$J134*AZ$9)+(AY134/12*5*$E134*$G134*$H134*$J134*AZ$10)+(AY134/12*6*$F134*$G134*$H134*$J134*AZ$10)</f>
        <v>0</v>
      </c>
      <c r="BA134" s="41"/>
      <c r="BB134" s="32">
        <f t="shared" ref="BB134:BB140" si="1191">(BA134/12*1*$D134*$G134*$H134*$J134*BB$9)+(BA134/12*5*$E134*$G134*$H134*$J134*BB$10)+(BA134/12*6*$F134*$G134*$H134*$J134*BB$10)</f>
        <v>0</v>
      </c>
      <c r="BC134" s="41"/>
      <c r="BD134" s="32">
        <f t="shared" ref="BD134:BD140" si="1192">(BC134/12*1*$D134*$G134*$H134*$J134*BD$9)+(BC134/12*5*$E134*$G134*$H134*$J134*BD$10)+(BC134/12*6*$F134*$G134*$H134*$J134*BD$10)</f>
        <v>0</v>
      </c>
      <c r="BE134" s="41"/>
      <c r="BF134" s="32">
        <f t="shared" ref="BF134:BF140" si="1193">(BE134/12*1*$D134*$G134*$H134*$J134*BF$9)+(BE134/12*5*$E134*$G134*$H134*$J134*BF$10)+(BE134/12*6*$F134*$G134*$H134*$J134*BF$10)</f>
        <v>0</v>
      </c>
      <c r="BG134" s="41"/>
      <c r="BH134" s="32">
        <f t="shared" ref="BH134:BH140" si="1194">(BG134/12*1*$D134*$G134*$H134*$J134*BH$9)+(BG134/12*5*$E134*$G134*$H134*$J134*BH$10)+(BG134/12*6*$F134*$G134*$H134*$J134*BH$10)</f>
        <v>0</v>
      </c>
      <c r="BI134" s="41"/>
      <c r="BJ134" s="32">
        <f t="shared" ref="BJ134:BJ140" si="1195">(BI134/12*1*$D134*$G134*$H134*$J134*BJ$9)+(BI134/12*5*$E134*$G134*$H134*$J134*BJ$10)+(BI134/12*6*$F134*$G134*$H134*$J134*BJ$10)</f>
        <v>0</v>
      </c>
      <c r="BK134" s="41"/>
      <c r="BL134" s="32">
        <f t="shared" ref="BL134:BL140" si="1196">(BK134/12*1*$D134*$G134*$H134*$J134*BL$9)+(BK134/12*4*$E134*$G134*$H134*$J134*BL$10)+(BK134/12*1*$E134*$G134*$H134*$J134*BL$11)+(BK134/12*6*$F134*$G134*$H134*$J134*BL$11)</f>
        <v>0</v>
      </c>
      <c r="BM134" s="41"/>
      <c r="BN134" s="32">
        <f t="shared" ref="BN134:BN140" si="1197">(BM134/12*1*$D134*$G134*$H134*$J134*BN$9)+(BM134/12*5*$E134*$G134*$H134*$J134*BN$10)+(BM134/12*6*$F134*$G134*$H134*$J134*BN$10)</f>
        <v>0</v>
      </c>
      <c r="BO134" s="41"/>
      <c r="BP134" s="32">
        <f t="shared" ref="BP134:BP140" si="1198">(BO134/12*1*$D134*$G134*$H134*$J134*BP$9)+(BO134/12*4*$E134*$G134*$H134*$J134*BP$10)+(BO134/12*1*$E134*$G134*$H134*$J134*BP$11)+(BO134/12*6*$F134*$G134*$H134*$J134*BP$11)</f>
        <v>0</v>
      </c>
      <c r="BQ134" s="41"/>
      <c r="BR134" s="32">
        <f t="shared" ref="BR134:BR140" si="1199">(BQ134/12*1*$D134*$G134*$H134*$J134*BR$9)+(BQ134/12*5*$E134*$G134*$H134*$J134*BR$10)+(BQ134/12*6*$F134*$G134*$H134*$J134*BR$10)</f>
        <v>0</v>
      </c>
      <c r="BS134" s="41"/>
      <c r="BT134" s="32">
        <f t="shared" ref="BT134:BT140" si="1200">(BS134/12*1*$D134*$G134*$H134*$J134*BT$9)+(BS134/12*4*$E134*$G134*$H134*$J134*BT$10)+(BS134/12*1*$E134*$G134*$H134*$J134*BT$11)+(BS134/12*6*$F134*$G134*$H134*$J134*BT$11)</f>
        <v>0</v>
      </c>
      <c r="BU134" s="41"/>
      <c r="BV134" s="32">
        <f t="shared" ref="BV134:BV140" si="1201">(BU134/12*1*$D134*$G134*$H134*$J134*BV$9)+(BU134/12*5*$E134*$G134*$H134*$J134*BV$10)+(BU134/12*6*$F134*$G134*$H134*$J134*BV$10)</f>
        <v>0</v>
      </c>
      <c r="BW134" s="41"/>
      <c r="BX134" s="32">
        <f t="shared" ref="BX134:BX140" si="1202">(BW134/12*1*$D134*$G134*$H134*$J134*BX$9)+(BW134/12*5*$E134*$G134*$H134*$J134*BX$10)+(BW134/12*6*$F134*$G134*$H134*$J134*BX$10)</f>
        <v>0</v>
      </c>
      <c r="BY134" s="41"/>
      <c r="BZ134" s="32">
        <f t="shared" ref="BZ134:BZ140" si="1203">(BY134/12*1*$D134*$G134*$H134*$J134*BZ$9)+(BY134/12*5*$E134*$G134*$H134*$J134*BZ$10)+(BY134/12*6*$F134*$G134*$H134*$J134*BZ$10)</f>
        <v>0</v>
      </c>
      <c r="CA134" s="41"/>
      <c r="CB134" s="32">
        <f t="shared" ref="CB134:CB140" si="1204">(CA134/12*1*$D134*$G134*$H134*$K134*CB$9)+(CA134/12*4*$E134*$G134*$H134*$K134*CB$10)+(CA134/12*1*$E134*$G134*$H134*$K134*CB$11)+(CA134/12*6*$F134*$G134*$H134*$K134*CB$11)</f>
        <v>0</v>
      </c>
      <c r="CC134" s="41"/>
      <c r="CD134" s="32">
        <f t="shared" ref="CD134:CD140" si="1205">(CC134/12*1*$D134*$G134*$H134*$J134*CD$9)+(CC134/12*5*$E134*$G134*$H134*$J134*CD$10)+(CC134/12*6*$F134*$G134*$H134*$J134*CD$10)</f>
        <v>0</v>
      </c>
      <c r="CE134" s="31"/>
      <c r="CF134" s="32">
        <f t="shared" ref="CF134:CF140" si="1206">(CE134/12*1*$D134*$G134*$H134*$J134*CF$9)+(CE134/12*5*$E134*$G134*$H134*$J134*CF$10)+(CE134/12*6*$F134*$G134*$H134*$J134*CF$10)</f>
        <v>0</v>
      </c>
      <c r="CG134" s="41"/>
      <c r="CH134" s="32">
        <f t="shared" ref="CH134:CH140" si="1207">(CG134/12*1*$D134*$G134*$H134*$J134*CH$9)+(CG134/12*5*$E134*$G134*$H134*$J134*CH$10)+(CG134/12*6*$F134*$G134*$H134*$J134*CH$10)</f>
        <v>0</v>
      </c>
      <c r="CI134" s="41"/>
      <c r="CJ134" s="32">
        <f t="shared" ref="CJ134:CJ140" si="1208">(CI134/12*1*$D134*$G134*$H134*$K134*CJ$9)+(CI134/12*4*$E134*$G134*$H134*$K134*CJ$10)+(CI134/12*1*$E134*$G134*$H134*$K134*CJ$11)+(CI134/12*6*$F134*$G134*$H134*$K134*CJ$11)</f>
        <v>0</v>
      </c>
      <c r="CK134" s="41"/>
      <c r="CL134" s="32">
        <f t="shared" ref="CL134:CL140" si="1209">(CK134/12*1*$D134*$G134*$H134*$K134*CL$9)+(CK134/12*5*$E134*$G134*$H134*$K134*CL$10)+(CK134/12*6*$F134*$G134*$H134*$K134*CL$10)</f>
        <v>0</v>
      </c>
      <c r="CM134" s="41"/>
      <c r="CN134" s="32">
        <f t="shared" ref="CN134:CN140" si="1210">(CM134/12*1*$D134*$G134*$H134*$J134*CN$9)+(CM134/12*5*$E134*$G134*$H134*$J134*CN$10)+(CM134/12*6*$F134*$G134*$H134*$J134*CN$10)</f>
        <v>0</v>
      </c>
      <c r="CO134" s="41"/>
      <c r="CP134" s="32">
        <f t="shared" ref="CP134:CP140" si="1211">(CO134/12*1*$D134*$G134*$H134*$J134*CP$9)+(CO134/12*5*$E134*$G134*$H134*$J134*CP$10)+(CO134/12*6*$F134*$G134*$H134*$J134*CP$10)</f>
        <v>0</v>
      </c>
      <c r="CQ134" s="41"/>
      <c r="CR134" s="32">
        <f t="shared" ref="CR134:CR140" si="1212">(CQ134/12*1*$D134*$G134*$H134*$J134*CR$9)+(CQ134/12*5*$E134*$G134*$H134*$J134*CR$10)+(CQ134/12*6*$F134*$G134*$H134*$J134*CR$10)</f>
        <v>0</v>
      </c>
      <c r="CS134" s="41"/>
      <c r="CT134" s="32">
        <f t="shared" ref="CT134:CT140" si="1213">(CS134/12*1*$D134*$G134*$H134*$J134*CT$9)+(CS134/12*5*$E134*$G134*$H134*$J134*CT$10)+(CS134/12*6*$F134*$G134*$H134*$J134*CT$10)</f>
        <v>0</v>
      </c>
      <c r="CU134" s="41"/>
      <c r="CV134" s="32">
        <f t="shared" ref="CV134:CV140" si="1214">(CU134/12*1*$D134*$G134*$H134*$J134*CV$9)+(CU134/12*5*$E134*$G134*$H134*$J134*CV$10)+(CU134/12*6*$F134*$G134*$H134*$J134*CV$10)</f>
        <v>0</v>
      </c>
      <c r="CW134" s="41"/>
      <c r="CX134" s="32">
        <f t="shared" ref="CX134:CX140" si="1215">(CW134/12*1*$D134*$G134*$H134*$J134*CX$9)+(CW134/12*5*$E134*$G134*$H134*$J134*CX$10)+(CW134/12*6*$F134*$G134*$H134*$J134*CX$10)</f>
        <v>0</v>
      </c>
      <c r="CY134" s="41"/>
      <c r="CZ134" s="32">
        <f t="shared" ref="CZ134:CZ140" si="1216">(CY134/12*1*$D134*$G134*$H134*$J134*CZ$9)+(CY134/12*5*$E134*$G134*$H134*$J134*CZ$10)+(CY134/12*6*$F134*$G134*$H134*$J134*CZ$10)</f>
        <v>0</v>
      </c>
      <c r="DA134" s="41"/>
      <c r="DB134" s="32">
        <f t="shared" ref="DB134:DB140" si="1217">(DA134/12*1*$D134*$G134*$H134*$J134*DB$9)+(DA134/12*4*$E134*$G134*$H134*$J134*DB$10)+(DA134/12*1*$E134*$G134*$H134*$J134*DB$11)+(DA134/12*6*$F134*$G134*$H134*$J134*DB$11)</f>
        <v>0</v>
      </c>
      <c r="DC134" s="41"/>
      <c r="DD134" s="32">
        <f t="shared" ref="DD134:DD140" si="1218">(DC134/12*1*$D134*$G134*$H134*$J134*DD$9)+(DC134/12*5*$E134*$G134*$H134*$J134*DD$10)+(DC134/12*6*$F134*$G134*$H134*$J134*DD$10)</f>
        <v>0</v>
      </c>
      <c r="DE134" s="41"/>
      <c r="DF134" s="32">
        <f t="shared" ref="DF134:DF140" si="1219">(DE134/12*1*$D134*$G134*$H134*$K134*DF$9)+(DE134/12*5*$E134*$G134*$H134*$K134*DF$10)+(DE134/12*6*$F134*$G134*$H134*$K134*DF$10)</f>
        <v>0</v>
      </c>
      <c r="DG134" s="41"/>
      <c r="DH134" s="32">
        <f t="shared" ref="DH134:DH140" si="1220">(DG134/12*1*$D134*$G134*$H134*$K134*DH$9)+(DG134/12*5*$E134*$G134*$H134*$K134*DH$10)+(DG134/12*6*$F134*$G134*$H134*$K134*DH$10)</f>
        <v>0</v>
      </c>
      <c r="DI134" s="41"/>
      <c r="DJ134" s="32">
        <f t="shared" ref="DJ134:DJ140" si="1221">(DI134/12*1*$D134*$G134*$H134*$J134*DJ$9)+(DI134/12*5*$E134*$G134*$H134*$J134*DJ$10)+(DI134/12*6*$F134*$G134*$H134*$J134*DJ$10)</f>
        <v>0</v>
      </c>
      <c r="DK134" s="41"/>
      <c r="DL134" s="32">
        <v>0</v>
      </c>
      <c r="DM134" s="41"/>
      <c r="DN134" s="32">
        <f t="shared" ref="DN134:DN140" si="1222">(DM134/12*1*$D134*$G134*$H134*$K134*DN$9)+(DM134/12*5*$E134*$G134*$H134*$K134*DN$10)+(DM134/12*6*$F134*$G134*$H134*$K134*DN$10)</f>
        <v>0</v>
      </c>
      <c r="DO134" s="41"/>
      <c r="DP134" s="32">
        <f t="shared" ref="DP134:DP140" si="1223">(DO134/12*1*$D134*$G134*$H134*$K134*DP$9)+(DO134/12*5*$E134*$G134*$H134*$K134*DP$10)+(DO134/12*6*$F134*$G134*$H134*$K134*DP$10)</f>
        <v>0</v>
      </c>
      <c r="DQ134" s="41"/>
      <c r="DR134" s="32">
        <f t="shared" ref="DR134:DR140" si="1224">(DQ134/12*1*$D134*$G134*$H134*$K134*DR$9)+(DQ134/12*5*$E134*$G134*$H134*$K134*DR$10)+(DQ134/12*6*$F134*$G134*$H134*$K134*DR$10)</f>
        <v>0</v>
      </c>
      <c r="DS134" s="41"/>
      <c r="DT134" s="32">
        <f t="shared" ref="DT134:DT140" si="1225">(DS134/12*1*$D134*$G134*$H134*$K134*DT$9)+(DS134/12*5*$E134*$G134*$H134*$K134*DT$10)+(DS134/12*6*$F134*$G134*$H134*$K134*DT$10)</f>
        <v>0</v>
      </c>
      <c r="DU134" s="60"/>
      <c r="DV134" s="32">
        <f t="shared" ref="DV134:DV140" si="1226">(DU134/12*1*$D134*$G134*$H134*$J134*DV$9)+(DU134/12*5*$E134*$G134*$H134*$J134*DV$10)+(DU134/12*6*$F134*$G134*$H134*$J134*DV$10)</f>
        <v>0</v>
      </c>
      <c r="DW134" s="41"/>
      <c r="DX134" s="32">
        <f t="shared" ref="DX134:DX140" si="1227">(DW134/12*1*$D134*$G134*$H134*$J134*DX$9)+(DW134/12*5*$E134*$G134*$H134*$J134*DX$10)+(DW134/12*6*$F134*$G134*$H134*$J134*DX$10)</f>
        <v>0</v>
      </c>
      <c r="DY134" s="41"/>
      <c r="DZ134" s="32">
        <f t="shared" ref="DZ134:DZ140" si="1228">(DY134/12*1*$D134*$G134*$H134*$K134*DZ$9)+(DY134/12*5*$E134*$G134*$H134*$K134*DZ$10)+(DY134/12*6*$F134*$G134*$H134*$K134*DZ$10)</f>
        <v>0</v>
      </c>
      <c r="EA134" s="41"/>
      <c r="EB134" s="32">
        <f t="shared" ref="EB134:EB140" si="1229">(EA134/12*1*$D134*$G134*$H134*$K134*EB$9)+(EA134/12*5*$E134*$G134*$H134*$K134*EB$10)+(EA134/12*6*$F134*$G134*$H134*$K134*EB$10)</f>
        <v>0</v>
      </c>
      <c r="EC134" s="41"/>
      <c r="ED134" s="32">
        <f t="shared" ref="ED134:ED140" si="1230">(EC134/12*1*$D134*$G134*$H134*$K134*ED$9)+(EC134/12*5*$E134*$G134*$H134*$K134*ED$10)+(EC134/12*6*$F134*$G134*$H134*$K134*ED$10)</f>
        <v>0</v>
      </c>
      <c r="EE134" s="41"/>
      <c r="EF134" s="32">
        <f t="shared" ref="EF134:EF140" si="1231">(EE134/12*1*$D134*$G134*$H134*$L134*EF$9)+(EE134/12*5*$E134*$G134*$H134*$L134*EF$10)+(EE134/12*6*$F134*$G134*$H134*$L134*EF$10)</f>
        <v>0</v>
      </c>
      <c r="EG134" s="41"/>
      <c r="EH134" s="32">
        <f t="shared" ref="EH134:EH140" si="1232">(EG134/12*1*$D134*$G134*$H134*$M134*EH$9)+(EG134/12*5*$E134*$G134*$H134*$N134*EH$10)+(EG134/12*6*$F134*$G134*$H134*$N134*EH$10)</f>
        <v>0</v>
      </c>
      <c r="EI134" s="36">
        <f t="shared" ref="EI134:EJ140" si="1233">SUM(S134,Y134,U134,O134,Q134,BW134,CS134,DI134,DW134,BY134,DU134,BI134,AY134,AQ134,AS134,AU134,BK134,CQ134,W134,EC134,DG134,CA134,EA134,CI134,DK134,DM134,DQ134,DO134,AE134,AG134,AI134,AK134,AA134,AM134,AO134,CK134,EE134,EG134,AW134,DY134,BO134,BA134,BC134,CU134,CW134,CY134,DA134,DC134,BQ134,BE134,BS134,BG134,BU134,CM134,CG134,CO134,AC134,CC134,DE134,,BM134,DS134,CE134)</f>
        <v>0</v>
      </c>
      <c r="EJ134" s="36">
        <f t="shared" si="1233"/>
        <v>0</v>
      </c>
      <c r="EL134" s="45"/>
    </row>
    <row r="135" spans="1:142" ht="45" x14ac:dyDescent="0.25">
      <c r="B135" s="19">
        <v>93</v>
      </c>
      <c r="C135" s="40" t="s">
        <v>281</v>
      </c>
      <c r="D135" s="26">
        <f t="shared" si="711"/>
        <v>10127</v>
      </c>
      <c r="E135" s="26">
        <v>10127</v>
      </c>
      <c r="F135" s="26">
        <v>9620</v>
      </c>
      <c r="G135" s="27">
        <v>3.55</v>
      </c>
      <c r="H135" s="38">
        <v>1</v>
      </c>
      <c r="I135" s="39"/>
      <c r="J135" s="26">
        <v>1.4</v>
      </c>
      <c r="K135" s="26">
        <v>1.68</v>
      </c>
      <c r="L135" s="26">
        <v>2.23</v>
      </c>
      <c r="M135" s="26">
        <v>2.39</v>
      </c>
      <c r="N135" s="30">
        <v>2.57</v>
      </c>
      <c r="O135" s="41"/>
      <c r="P135" s="32">
        <f t="shared" si="1172"/>
        <v>0</v>
      </c>
      <c r="Q135" s="41"/>
      <c r="R135" s="32">
        <f t="shared" si="1173"/>
        <v>0</v>
      </c>
      <c r="S135" s="33"/>
      <c r="T135" s="32">
        <f t="shared" si="1174"/>
        <v>0</v>
      </c>
      <c r="U135" s="41"/>
      <c r="V135" s="32">
        <f t="shared" si="1175"/>
        <v>0</v>
      </c>
      <c r="W135" s="41"/>
      <c r="X135" s="32">
        <f t="shared" si="1176"/>
        <v>0</v>
      </c>
      <c r="Y135" s="41"/>
      <c r="Z135" s="32">
        <f t="shared" si="1177"/>
        <v>0</v>
      </c>
      <c r="AA135" s="41"/>
      <c r="AB135" s="32">
        <f t="shared" si="1178"/>
        <v>0</v>
      </c>
      <c r="AC135" s="41"/>
      <c r="AD135" s="32">
        <f t="shared" si="1179"/>
        <v>0</v>
      </c>
      <c r="AE135" s="41"/>
      <c r="AF135" s="32">
        <f t="shared" si="1180"/>
        <v>0</v>
      </c>
      <c r="AG135" s="41"/>
      <c r="AH135" s="32">
        <f t="shared" si="1181"/>
        <v>0</v>
      </c>
      <c r="AI135" s="41"/>
      <c r="AJ135" s="32">
        <f t="shared" si="1182"/>
        <v>0</v>
      </c>
      <c r="AK135" s="41"/>
      <c r="AL135" s="32">
        <f t="shared" si="1183"/>
        <v>0</v>
      </c>
      <c r="AM135" s="42"/>
      <c r="AN135" s="32">
        <f t="shared" si="1184"/>
        <v>0</v>
      </c>
      <c r="AO135" s="41"/>
      <c r="AP135" s="32">
        <f t="shared" si="1185"/>
        <v>0</v>
      </c>
      <c r="AQ135" s="41"/>
      <c r="AR135" s="32">
        <f t="shared" si="1186"/>
        <v>0</v>
      </c>
      <c r="AS135" s="41"/>
      <c r="AT135" s="32">
        <f t="shared" si="1187"/>
        <v>0</v>
      </c>
      <c r="AU135" s="41"/>
      <c r="AV135" s="32">
        <f t="shared" si="1188"/>
        <v>0</v>
      </c>
      <c r="AW135" s="41"/>
      <c r="AX135" s="32">
        <f t="shared" si="1189"/>
        <v>0</v>
      </c>
      <c r="AY135" s="41"/>
      <c r="AZ135" s="32">
        <f t="shared" si="1190"/>
        <v>0</v>
      </c>
      <c r="BA135" s="41"/>
      <c r="BB135" s="32">
        <f t="shared" si="1191"/>
        <v>0</v>
      </c>
      <c r="BC135" s="41"/>
      <c r="BD135" s="32">
        <f t="shared" si="1192"/>
        <v>0</v>
      </c>
      <c r="BE135" s="41"/>
      <c r="BF135" s="32">
        <f t="shared" si="1193"/>
        <v>0</v>
      </c>
      <c r="BG135" s="41"/>
      <c r="BH135" s="32">
        <f t="shared" si="1194"/>
        <v>0</v>
      </c>
      <c r="BI135" s="41"/>
      <c r="BJ135" s="32">
        <f t="shared" si="1195"/>
        <v>0</v>
      </c>
      <c r="BK135" s="41"/>
      <c r="BL135" s="32">
        <f t="shared" si="1196"/>
        <v>0</v>
      </c>
      <c r="BM135" s="41"/>
      <c r="BN135" s="32">
        <f t="shared" si="1197"/>
        <v>0</v>
      </c>
      <c r="BO135" s="41"/>
      <c r="BP135" s="32">
        <f t="shared" si="1198"/>
        <v>0</v>
      </c>
      <c r="BQ135" s="41"/>
      <c r="BR135" s="32">
        <f t="shared" si="1199"/>
        <v>0</v>
      </c>
      <c r="BS135" s="41"/>
      <c r="BT135" s="32">
        <f t="shared" si="1200"/>
        <v>0</v>
      </c>
      <c r="BU135" s="41"/>
      <c r="BV135" s="32">
        <f t="shared" si="1201"/>
        <v>0</v>
      </c>
      <c r="BW135" s="41"/>
      <c r="BX135" s="32">
        <f t="shared" si="1202"/>
        <v>0</v>
      </c>
      <c r="BY135" s="41"/>
      <c r="BZ135" s="32">
        <f t="shared" si="1203"/>
        <v>0</v>
      </c>
      <c r="CA135" s="41"/>
      <c r="CB135" s="32">
        <f t="shared" si="1204"/>
        <v>0</v>
      </c>
      <c r="CC135" s="41"/>
      <c r="CD135" s="32">
        <f t="shared" si="1205"/>
        <v>0</v>
      </c>
      <c r="CE135" s="31"/>
      <c r="CF135" s="32">
        <f t="shared" si="1206"/>
        <v>0</v>
      </c>
      <c r="CG135" s="41"/>
      <c r="CH135" s="32">
        <f t="shared" si="1207"/>
        <v>0</v>
      </c>
      <c r="CI135" s="41"/>
      <c r="CJ135" s="32">
        <f t="shared" si="1208"/>
        <v>0</v>
      </c>
      <c r="CK135" s="41"/>
      <c r="CL135" s="32">
        <f t="shared" si="1209"/>
        <v>0</v>
      </c>
      <c r="CM135" s="41"/>
      <c r="CN135" s="32">
        <f t="shared" si="1210"/>
        <v>0</v>
      </c>
      <c r="CO135" s="50">
        <v>25</v>
      </c>
      <c r="CP135" s="32">
        <f t="shared" si="1211"/>
        <v>1226782.375</v>
      </c>
      <c r="CQ135" s="41"/>
      <c r="CR135" s="32">
        <f t="shared" si="1212"/>
        <v>0</v>
      </c>
      <c r="CS135" s="41"/>
      <c r="CT135" s="32">
        <f t="shared" si="1213"/>
        <v>0</v>
      </c>
      <c r="CU135" s="41"/>
      <c r="CV135" s="32">
        <f t="shared" si="1214"/>
        <v>0</v>
      </c>
      <c r="CW135" s="41"/>
      <c r="CX135" s="32">
        <f t="shared" si="1215"/>
        <v>0</v>
      </c>
      <c r="CY135" s="41"/>
      <c r="CZ135" s="32">
        <f t="shared" si="1216"/>
        <v>0</v>
      </c>
      <c r="DA135" s="41"/>
      <c r="DB135" s="32">
        <f t="shared" si="1217"/>
        <v>0</v>
      </c>
      <c r="DC135" s="41"/>
      <c r="DD135" s="32">
        <f t="shared" si="1218"/>
        <v>0</v>
      </c>
      <c r="DE135" s="41"/>
      <c r="DF135" s="32">
        <f t="shared" si="1219"/>
        <v>0</v>
      </c>
      <c r="DG135" s="41"/>
      <c r="DH135" s="32">
        <f t="shared" si="1220"/>
        <v>0</v>
      </c>
      <c r="DI135" s="41"/>
      <c r="DJ135" s="32">
        <f t="shared" si="1221"/>
        <v>0</v>
      </c>
      <c r="DK135" s="41"/>
      <c r="DL135" s="32">
        <v>0</v>
      </c>
      <c r="DM135" s="41"/>
      <c r="DN135" s="32">
        <f t="shared" si="1222"/>
        <v>0</v>
      </c>
      <c r="DO135" s="41"/>
      <c r="DP135" s="32">
        <f t="shared" si="1223"/>
        <v>0</v>
      </c>
      <c r="DQ135" s="41"/>
      <c r="DR135" s="32">
        <f t="shared" si="1224"/>
        <v>0</v>
      </c>
      <c r="DS135" s="41"/>
      <c r="DT135" s="32">
        <f t="shared" si="1225"/>
        <v>0</v>
      </c>
      <c r="DU135" s="61"/>
      <c r="DV135" s="32">
        <f t="shared" si="1226"/>
        <v>0</v>
      </c>
      <c r="DW135" s="41"/>
      <c r="DX135" s="32">
        <f t="shared" si="1227"/>
        <v>0</v>
      </c>
      <c r="DY135" s="41"/>
      <c r="DZ135" s="32">
        <f t="shared" si="1228"/>
        <v>0</v>
      </c>
      <c r="EA135" s="41"/>
      <c r="EB135" s="32">
        <f t="shared" si="1229"/>
        <v>0</v>
      </c>
      <c r="EC135" s="41"/>
      <c r="ED135" s="32">
        <f t="shared" si="1230"/>
        <v>0</v>
      </c>
      <c r="EE135" s="41"/>
      <c r="EF135" s="32">
        <f t="shared" si="1231"/>
        <v>0</v>
      </c>
      <c r="EG135" s="41"/>
      <c r="EH135" s="32">
        <f t="shared" si="1232"/>
        <v>0</v>
      </c>
      <c r="EI135" s="36">
        <f t="shared" si="1233"/>
        <v>25</v>
      </c>
      <c r="EJ135" s="36">
        <f t="shared" si="1233"/>
        <v>1226782.375</v>
      </c>
      <c r="EL135" s="45"/>
    </row>
    <row r="136" spans="1:142" ht="30" x14ac:dyDescent="0.25">
      <c r="B136" s="19">
        <v>94</v>
      </c>
      <c r="C136" s="25" t="s">
        <v>282</v>
      </c>
      <c r="D136" s="26">
        <f t="shared" si="711"/>
        <v>10127</v>
      </c>
      <c r="E136" s="26">
        <v>10127</v>
      </c>
      <c r="F136" s="26">
        <v>9620</v>
      </c>
      <c r="G136" s="27">
        <v>1.57</v>
      </c>
      <c r="H136" s="38">
        <v>1</v>
      </c>
      <c r="I136" s="39"/>
      <c r="J136" s="26">
        <v>1.4</v>
      </c>
      <c r="K136" s="26">
        <v>1.68</v>
      </c>
      <c r="L136" s="26">
        <v>2.23</v>
      </c>
      <c r="M136" s="26">
        <v>2.39</v>
      </c>
      <c r="N136" s="30">
        <v>2.57</v>
      </c>
      <c r="O136" s="41"/>
      <c r="P136" s="32">
        <f t="shared" si="1172"/>
        <v>0</v>
      </c>
      <c r="Q136" s="41"/>
      <c r="R136" s="32">
        <f t="shared" si="1173"/>
        <v>0</v>
      </c>
      <c r="S136" s="46">
        <v>2</v>
      </c>
      <c r="T136" s="32">
        <f t="shared" si="1174"/>
        <v>44145.877533333332</v>
      </c>
      <c r="U136" s="41"/>
      <c r="V136" s="32">
        <f t="shared" si="1175"/>
        <v>0</v>
      </c>
      <c r="W136" s="41"/>
      <c r="X136" s="32">
        <f t="shared" si="1176"/>
        <v>0</v>
      </c>
      <c r="Y136" s="41"/>
      <c r="Z136" s="32">
        <f t="shared" si="1177"/>
        <v>0</v>
      </c>
      <c r="AA136" s="41"/>
      <c r="AB136" s="32">
        <f t="shared" si="1178"/>
        <v>0</v>
      </c>
      <c r="AC136" s="41"/>
      <c r="AD136" s="32">
        <f t="shared" si="1179"/>
        <v>0</v>
      </c>
      <c r="AE136" s="41"/>
      <c r="AF136" s="32">
        <f t="shared" si="1180"/>
        <v>0</v>
      </c>
      <c r="AG136" s="41"/>
      <c r="AH136" s="32">
        <f t="shared" si="1181"/>
        <v>0</v>
      </c>
      <c r="AI136" s="41"/>
      <c r="AJ136" s="32">
        <f t="shared" si="1182"/>
        <v>0</v>
      </c>
      <c r="AK136" s="41"/>
      <c r="AL136" s="32">
        <f t="shared" si="1183"/>
        <v>0</v>
      </c>
      <c r="AM136" s="42"/>
      <c r="AN136" s="32">
        <f t="shared" si="1184"/>
        <v>0</v>
      </c>
      <c r="AO136" s="41"/>
      <c r="AP136" s="32">
        <f t="shared" si="1185"/>
        <v>0</v>
      </c>
      <c r="AQ136" s="41"/>
      <c r="AR136" s="32">
        <f t="shared" si="1186"/>
        <v>0</v>
      </c>
      <c r="AS136" s="41"/>
      <c r="AT136" s="32">
        <f t="shared" si="1187"/>
        <v>0</v>
      </c>
      <c r="AU136" s="41"/>
      <c r="AV136" s="32">
        <f t="shared" si="1188"/>
        <v>0</v>
      </c>
      <c r="AW136" s="41"/>
      <c r="AX136" s="32">
        <f t="shared" si="1189"/>
        <v>0</v>
      </c>
      <c r="AY136" s="41"/>
      <c r="AZ136" s="32">
        <f t="shared" si="1190"/>
        <v>0</v>
      </c>
      <c r="BA136" s="41"/>
      <c r="BB136" s="32">
        <f t="shared" si="1191"/>
        <v>0</v>
      </c>
      <c r="BC136" s="41"/>
      <c r="BD136" s="32">
        <f t="shared" si="1192"/>
        <v>0</v>
      </c>
      <c r="BE136" s="41"/>
      <c r="BF136" s="32">
        <f t="shared" si="1193"/>
        <v>0</v>
      </c>
      <c r="BG136" s="41"/>
      <c r="BH136" s="32">
        <f t="shared" si="1194"/>
        <v>0</v>
      </c>
      <c r="BI136" s="41"/>
      <c r="BJ136" s="32">
        <f t="shared" si="1195"/>
        <v>0</v>
      </c>
      <c r="BK136" s="41"/>
      <c r="BL136" s="32">
        <f t="shared" si="1196"/>
        <v>0</v>
      </c>
      <c r="BM136" s="41"/>
      <c r="BN136" s="32">
        <f t="shared" si="1197"/>
        <v>0</v>
      </c>
      <c r="BO136" s="41"/>
      <c r="BP136" s="32">
        <f t="shared" si="1198"/>
        <v>0</v>
      </c>
      <c r="BQ136" s="41"/>
      <c r="BR136" s="32">
        <f t="shared" si="1199"/>
        <v>0</v>
      </c>
      <c r="BS136" s="41"/>
      <c r="BT136" s="32">
        <f t="shared" si="1200"/>
        <v>0</v>
      </c>
      <c r="BU136" s="41"/>
      <c r="BV136" s="32">
        <f t="shared" si="1201"/>
        <v>0</v>
      </c>
      <c r="BW136" s="41"/>
      <c r="BX136" s="32">
        <f t="shared" si="1202"/>
        <v>0</v>
      </c>
      <c r="BY136" s="41"/>
      <c r="BZ136" s="32">
        <f t="shared" si="1203"/>
        <v>0</v>
      </c>
      <c r="CA136" s="41"/>
      <c r="CB136" s="32">
        <f t="shared" si="1204"/>
        <v>0</v>
      </c>
      <c r="CC136" s="41"/>
      <c r="CD136" s="32">
        <f t="shared" si="1205"/>
        <v>0</v>
      </c>
      <c r="CE136" s="31"/>
      <c r="CF136" s="32">
        <f t="shared" si="1206"/>
        <v>0</v>
      </c>
      <c r="CG136" s="41"/>
      <c r="CH136" s="32">
        <f t="shared" si="1207"/>
        <v>0</v>
      </c>
      <c r="CI136" s="41"/>
      <c r="CJ136" s="32">
        <f t="shared" si="1208"/>
        <v>0</v>
      </c>
      <c r="CK136" s="41"/>
      <c r="CL136" s="32">
        <f t="shared" si="1209"/>
        <v>0</v>
      </c>
      <c r="CM136" s="41"/>
      <c r="CN136" s="32">
        <f t="shared" si="1210"/>
        <v>0</v>
      </c>
      <c r="CO136" s="41">
        <v>28</v>
      </c>
      <c r="CP136" s="32">
        <f t="shared" si="1211"/>
        <v>607654.68400000001</v>
      </c>
      <c r="CQ136" s="41"/>
      <c r="CR136" s="32">
        <f t="shared" si="1212"/>
        <v>0</v>
      </c>
      <c r="CS136" s="41"/>
      <c r="CT136" s="32">
        <f t="shared" si="1213"/>
        <v>0</v>
      </c>
      <c r="CU136" s="41"/>
      <c r="CV136" s="32">
        <f t="shared" si="1214"/>
        <v>0</v>
      </c>
      <c r="CW136" s="41"/>
      <c r="CX136" s="32">
        <f t="shared" si="1215"/>
        <v>0</v>
      </c>
      <c r="CY136" s="41"/>
      <c r="CZ136" s="32">
        <f t="shared" si="1216"/>
        <v>0</v>
      </c>
      <c r="DA136" s="41"/>
      <c r="DB136" s="32">
        <f t="shared" si="1217"/>
        <v>0</v>
      </c>
      <c r="DC136" s="41"/>
      <c r="DD136" s="32">
        <f t="shared" si="1218"/>
        <v>0</v>
      </c>
      <c r="DE136" s="41"/>
      <c r="DF136" s="32">
        <f t="shared" si="1219"/>
        <v>0</v>
      </c>
      <c r="DG136" s="41"/>
      <c r="DH136" s="32">
        <f t="shared" si="1220"/>
        <v>0</v>
      </c>
      <c r="DI136" s="41"/>
      <c r="DJ136" s="32">
        <f t="shared" si="1221"/>
        <v>0</v>
      </c>
      <c r="DK136" s="41"/>
      <c r="DL136" s="32">
        <v>0</v>
      </c>
      <c r="DM136" s="41"/>
      <c r="DN136" s="32">
        <f t="shared" si="1222"/>
        <v>0</v>
      </c>
      <c r="DO136" s="41"/>
      <c r="DP136" s="32">
        <f t="shared" si="1223"/>
        <v>0</v>
      </c>
      <c r="DQ136" s="41"/>
      <c r="DR136" s="32">
        <f t="shared" si="1224"/>
        <v>0</v>
      </c>
      <c r="DS136" s="41"/>
      <c r="DT136" s="32">
        <f t="shared" si="1225"/>
        <v>0</v>
      </c>
      <c r="DU136" s="60"/>
      <c r="DV136" s="32">
        <f t="shared" si="1226"/>
        <v>0</v>
      </c>
      <c r="DW136" s="41"/>
      <c r="DX136" s="32">
        <f t="shared" si="1227"/>
        <v>0</v>
      </c>
      <c r="DY136" s="41"/>
      <c r="DZ136" s="32">
        <f t="shared" si="1228"/>
        <v>0</v>
      </c>
      <c r="EA136" s="41"/>
      <c r="EB136" s="32">
        <f t="shared" si="1229"/>
        <v>0</v>
      </c>
      <c r="EC136" s="41"/>
      <c r="ED136" s="32">
        <f t="shared" si="1230"/>
        <v>0</v>
      </c>
      <c r="EE136" s="41"/>
      <c r="EF136" s="32">
        <f t="shared" si="1231"/>
        <v>0</v>
      </c>
      <c r="EG136" s="41"/>
      <c r="EH136" s="32">
        <f t="shared" si="1232"/>
        <v>0</v>
      </c>
      <c r="EI136" s="36">
        <f t="shared" si="1233"/>
        <v>30</v>
      </c>
      <c r="EJ136" s="36">
        <f t="shared" si="1233"/>
        <v>651800.56153333338</v>
      </c>
      <c r="EL136" s="45"/>
    </row>
    <row r="137" spans="1:142" ht="30" x14ac:dyDescent="0.25">
      <c r="B137" s="19">
        <v>95</v>
      </c>
      <c r="C137" s="25" t="s">
        <v>283</v>
      </c>
      <c r="D137" s="26">
        <f t="shared" si="711"/>
        <v>10127</v>
      </c>
      <c r="E137" s="26">
        <v>10127</v>
      </c>
      <c r="F137" s="26">
        <v>9620</v>
      </c>
      <c r="G137" s="27">
        <v>2.2599999999999998</v>
      </c>
      <c r="H137" s="38">
        <v>1</v>
      </c>
      <c r="I137" s="39"/>
      <c r="J137" s="26">
        <v>1.4</v>
      </c>
      <c r="K137" s="26">
        <v>1.68</v>
      </c>
      <c r="L137" s="26">
        <v>2.23</v>
      </c>
      <c r="M137" s="26">
        <v>2.39</v>
      </c>
      <c r="N137" s="30">
        <v>2.57</v>
      </c>
      <c r="O137" s="41"/>
      <c r="P137" s="32">
        <f t="shared" si="1172"/>
        <v>0</v>
      </c>
      <c r="Q137" s="41"/>
      <c r="R137" s="32">
        <f t="shared" si="1173"/>
        <v>0</v>
      </c>
      <c r="S137" s="33"/>
      <c r="T137" s="32">
        <f t="shared" si="1174"/>
        <v>0</v>
      </c>
      <c r="U137" s="41"/>
      <c r="V137" s="32">
        <f t="shared" si="1175"/>
        <v>0</v>
      </c>
      <c r="W137" s="41"/>
      <c r="X137" s="32">
        <f t="shared" si="1176"/>
        <v>0</v>
      </c>
      <c r="Y137" s="41"/>
      <c r="Z137" s="32">
        <f t="shared" si="1177"/>
        <v>0</v>
      </c>
      <c r="AA137" s="41"/>
      <c r="AB137" s="32">
        <f t="shared" si="1178"/>
        <v>0</v>
      </c>
      <c r="AC137" s="41"/>
      <c r="AD137" s="32">
        <f t="shared" si="1179"/>
        <v>0</v>
      </c>
      <c r="AE137" s="41"/>
      <c r="AF137" s="32">
        <f t="shared" si="1180"/>
        <v>0</v>
      </c>
      <c r="AG137" s="41"/>
      <c r="AH137" s="32">
        <f t="shared" si="1181"/>
        <v>0</v>
      </c>
      <c r="AI137" s="41"/>
      <c r="AJ137" s="32">
        <f t="shared" si="1182"/>
        <v>0</v>
      </c>
      <c r="AK137" s="41"/>
      <c r="AL137" s="32">
        <f t="shared" si="1183"/>
        <v>0</v>
      </c>
      <c r="AM137" s="42"/>
      <c r="AN137" s="32">
        <f t="shared" si="1184"/>
        <v>0</v>
      </c>
      <c r="AO137" s="41"/>
      <c r="AP137" s="32">
        <f t="shared" si="1185"/>
        <v>0</v>
      </c>
      <c r="AQ137" s="41"/>
      <c r="AR137" s="32">
        <f t="shared" si="1186"/>
        <v>0</v>
      </c>
      <c r="AS137" s="41"/>
      <c r="AT137" s="32">
        <f t="shared" si="1187"/>
        <v>0</v>
      </c>
      <c r="AU137" s="41"/>
      <c r="AV137" s="32">
        <f t="shared" si="1188"/>
        <v>0</v>
      </c>
      <c r="AW137" s="41"/>
      <c r="AX137" s="32">
        <f t="shared" si="1189"/>
        <v>0</v>
      </c>
      <c r="AY137" s="41"/>
      <c r="AZ137" s="32">
        <f t="shared" si="1190"/>
        <v>0</v>
      </c>
      <c r="BA137" s="41"/>
      <c r="BB137" s="32">
        <f t="shared" si="1191"/>
        <v>0</v>
      </c>
      <c r="BC137" s="41"/>
      <c r="BD137" s="32">
        <f t="shared" si="1192"/>
        <v>0</v>
      </c>
      <c r="BE137" s="41"/>
      <c r="BF137" s="32">
        <f t="shared" si="1193"/>
        <v>0</v>
      </c>
      <c r="BG137" s="41"/>
      <c r="BH137" s="32">
        <f t="shared" si="1194"/>
        <v>0</v>
      </c>
      <c r="BI137" s="41"/>
      <c r="BJ137" s="32">
        <f t="shared" si="1195"/>
        <v>0</v>
      </c>
      <c r="BK137" s="41"/>
      <c r="BL137" s="32">
        <f t="shared" si="1196"/>
        <v>0</v>
      </c>
      <c r="BM137" s="41"/>
      <c r="BN137" s="32">
        <f t="shared" si="1197"/>
        <v>0</v>
      </c>
      <c r="BO137" s="41"/>
      <c r="BP137" s="32">
        <f t="shared" si="1198"/>
        <v>0</v>
      </c>
      <c r="BQ137" s="41"/>
      <c r="BR137" s="32">
        <f t="shared" si="1199"/>
        <v>0</v>
      </c>
      <c r="BS137" s="41"/>
      <c r="BT137" s="32">
        <f t="shared" si="1200"/>
        <v>0</v>
      </c>
      <c r="BU137" s="41"/>
      <c r="BV137" s="32">
        <f t="shared" si="1201"/>
        <v>0</v>
      </c>
      <c r="BW137" s="41"/>
      <c r="BX137" s="32">
        <f t="shared" si="1202"/>
        <v>0</v>
      </c>
      <c r="BY137" s="41"/>
      <c r="BZ137" s="32">
        <f t="shared" si="1203"/>
        <v>0</v>
      </c>
      <c r="CA137" s="41"/>
      <c r="CB137" s="32">
        <f t="shared" si="1204"/>
        <v>0</v>
      </c>
      <c r="CC137" s="41"/>
      <c r="CD137" s="32">
        <f t="shared" si="1205"/>
        <v>0</v>
      </c>
      <c r="CE137" s="31"/>
      <c r="CF137" s="32">
        <f t="shared" si="1206"/>
        <v>0</v>
      </c>
      <c r="CG137" s="41"/>
      <c r="CH137" s="32">
        <f t="shared" si="1207"/>
        <v>0</v>
      </c>
      <c r="CI137" s="41"/>
      <c r="CJ137" s="32">
        <f t="shared" si="1208"/>
        <v>0</v>
      </c>
      <c r="CK137" s="41"/>
      <c r="CL137" s="32">
        <f t="shared" si="1209"/>
        <v>0</v>
      </c>
      <c r="CM137" s="41"/>
      <c r="CN137" s="32">
        <f t="shared" si="1210"/>
        <v>0</v>
      </c>
      <c r="CO137" s="41"/>
      <c r="CP137" s="32">
        <f t="shared" si="1211"/>
        <v>0</v>
      </c>
      <c r="CQ137" s="41"/>
      <c r="CR137" s="32">
        <f t="shared" si="1212"/>
        <v>0</v>
      </c>
      <c r="CS137" s="41"/>
      <c r="CT137" s="32">
        <f t="shared" si="1213"/>
        <v>0</v>
      </c>
      <c r="CU137" s="41"/>
      <c r="CV137" s="32">
        <f t="shared" si="1214"/>
        <v>0</v>
      </c>
      <c r="CW137" s="41"/>
      <c r="CX137" s="32">
        <f t="shared" si="1215"/>
        <v>0</v>
      </c>
      <c r="CY137" s="41"/>
      <c r="CZ137" s="32">
        <f t="shared" si="1216"/>
        <v>0</v>
      </c>
      <c r="DA137" s="41"/>
      <c r="DB137" s="32">
        <f t="shared" si="1217"/>
        <v>0</v>
      </c>
      <c r="DC137" s="41"/>
      <c r="DD137" s="32">
        <f t="shared" si="1218"/>
        <v>0</v>
      </c>
      <c r="DE137" s="41"/>
      <c r="DF137" s="32">
        <f t="shared" si="1219"/>
        <v>0</v>
      </c>
      <c r="DG137" s="41"/>
      <c r="DH137" s="32">
        <f t="shared" si="1220"/>
        <v>0</v>
      </c>
      <c r="DI137" s="41"/>
      <c r="DJ137" s="32">
        <f t="shared" si="1221"/>
        <v>0</v>
      </c>
      <c r="DK137" s="41"/>
      <c r="DL137" s="32">
        <v>0</v>
      </c>
      <c r="DM137" s="41"/>
      <c r="DN137" s="32">
        <f t="shared" si="1222"/>
        <v>0</v>
      </c>
      <c r="DO137" s="41"/>
      <c r="DP137" s="32">
        <f t="shared" si="1223"/>
        <v>0</v>
      </c>
      <c r="DQ137" s="41"/>
      <c r="DR137" s="32">
        <f t="shared" si="1224"/>
        <v>0</v>
      </c>
      <c r="DS137" s="41"/>
      <c r="DT137" s="32">
        <f t="shared" si="1225"/>
        <v>0</v>
      </c>
      <c r="DU137" s="60"/>
      <c r="DV137" s="32">
        <f t="shared" si="1226"/>
        <v>0</v>
      </c>
      <c r="DW137" s="41"/>
      <c r="DX137" s="32">
        <f t="shared" si="1227"/>
        <v>0</v>
      </c>
      <c r="DY137" s="41"/>
      <c r="DZ137" s="32">
        <f t="shared" si="1228"/>
        <v>0</v>
      </c>
      <c r="EA137" s="41"/>
      <c r="EB137" s="32">
        <f t="shared" si="1229"/>
        <v>0</v>
      </c>
      <c r="EC137" s="41"/>
      <c r="ED137" s="32">
        <f t="shared" si="1230"/>
        <v>0</v>
      </c>
      <c r="EE137" s="41"/>
      <c r="EF137" s="32">
        <f t="shared" si="1231"/>
        <v>0</v>
      </c>
      <c r="EG137" s="41"/>
      <c r="EH137" s="32">
        <f t="shared" si="1232"/>
        <v>0</v>
      </c>
      <c r="EI137" s="36">
        <f t="shared" si="1233"/>
        <v>0</v>
      </c>
      <c r="EJ137" s="36">
        <f t="shared" si="1233"/>
        <v>0</v>
      </c>
      <c r="EL137" s="45"/>
    </row>
    <row r="138" spans="1:142" ht="30" x14ac:dyDescent="0.25">
      <c r="B138" s="19">
        <v>96</v>
      </c>
      <c r="C138" s="25" t="s">
        <v>284</v>
      </c>
      <c r="D138" s="26">
        <f t="shared" si="711"/>
        <v>10127</v>
      </c>
      <c r="E138" s="26">
        <v>10127</v>
      </c>
      <c r="F138" s="26">
        <v>9620</v>
      </c>
      <c r="G138" s="27">
        <v>3.24</v>
      </c>
      <c r="H138" s="38">
        <v>1</v>
      </c>
      <c r="I138" s="39"/>
      <c r="J138" s="26">
        <v>1.4</v>
      </c>
      <c r="K138" s="26">
        <v>1.68</v>
      </c>
      <c r="L138" s="26">
        <v>2.23</v>
      </c>
      <c r="M138" s="26">
        <v>2.39</v>
      </c>
      <c r="N138" s="30">
        <v>2.57</v>
      </c>
      <c r="O138" s="41"/>
      <c r="P138" s="32">
        <f t="shared" si="1172"/>
        <v>0</v>
      </c>
      <c r="Q138" s="41"/>
      <c r="R138" s="32">
        <f t="shared" si="1173"/>
        <v>0</v>
      </c>
      <c r="S138" s="33"/>
      <c r="T138" s="32">
        <f t="shared" si="1174"/>
        <v>0</v>
      </c>
      <c r="U138" s="41"/>
      <c r="V138" s="32">
        <f t="shared" si="1175"/>
        <v>0</v>
      </c>
      <c r="W138" s="41"/>
      <c r="X138" s="32">
        <f t="shared" si="1176"/>
        <v>0</v>
      </c>
      <c r="Y138" s="41"/>
      <c r="Z138" s="32">
        <f t="shared" si="1177"/>
        <v>0</v>
      </c>
      <c r="AA138" s="41"/>
      <c r="AB138" s="32">
        <f t="shared" si="1178"/>
        <v>0</v>
      </c>
      <c r="AC138" s="41"/>
      <c r="AD138" s="32">
        <f t="shared" si="1179"/>
        <v>0</v>
      </c>
      <c r="AE138" s="41"/>
      <c r="AF138" s="32">
        <f t="shared" si="1180"/>
        <v>0</v>
      </c>
      <c r="AG138" s="41"/>
      <c r="AH138" s="32">
        <f t="shared" si="1181"/>
        <v>0</v>
      </c>
      <c r="AI138" s="41"/>
      <c r="AJ138" s="32">
        <f t="shared" si="1182"/>
        <v>0</v>
      </c>
      <c r="AK138" s="41"/>
      <c r="AL138" s="32">
        <f t="shared" si="1183"/>
        <v>0</v>
      </c>
      <c r="AM138" s="42"/>
      <c r="AN138" s="32">
        <f t="shared" si="1184"/>
        <v>0</v>
      </c>
      <c r="AO138" s="41"/>
      <c r="AP138" s="32">
        <f t="shared" si="1185"/>
        <v>0</v>
      </c>
      <c r="AQ138" s="41"/>
      <c r="AR138" s="32">
        <f t="shared" si="1186"/>
        <v>0</v>
      </c>
      <c r="AS138" s="41"/>
      <c r="AT138" s="32">
        <f t="shared" si="1187"/>
        <v>0</v>
      </c>
      <c r="AU138" s="41"/>
      <c r="AV138" s="32">
        <f t="shared" si="1188"/>
        <v>0</v>
      </c>
      <c r="AW138" s="41"/>
      <c r="AX138" s="32">
        <f t="shared" si="1189"/>
        <v>0</v>
      </c>
      <c r="AY138" s="41"/>
      <c r="AZ138" s="32">
        <f t="shared" si="1190"/>
        <v>0</v>
      </c>
      <c r="BA138" s="41"/>
      <c r="BB138" s="32">
        <f t="shared" si="1191"/>
        <v>0</v>
      </c>
      <c r="BC138" s="41"/>
      <c r="BD138" s="32">
        <f t="shared" si="1192"/>
        <v>0</v>
      </c>
      <c r="BE138" s="41"/>
      <c r="BF138" s="32">
        <f t="shared" si="1193"/>
        <v>0</v>
      </c>
      <c r="BG138" s="41"/>
      <c r="BH138" s="32">
        <f t="shared" si="1194"/>
        <v>0</v>
      </c>
      <c r="BI138" s="41"/>
      <c r="BJ138" s="32">
        <f t="shared" si="1195"/>
        <v>0</v>
      </c>
      <c r="BK138" s="41"/>
      <c r="BL138" s="32">
        <f t="shared" si="1196"/>
        <v>0</v>
      </c>
      <c r="BM138" s="41"/>
      <c r="BN138" s="32">
        <f t="shared" si="1197"/>
        <v>0</v>
      </c>
      <c r="BO138" s="41"/>
      <c r="BP138" s="32">
        <f t="shared" si="1198"/>
        <v>0</v>
      </c>
      <c r="BQ138" s="41"/>
      <c r="BR138" s="32">
        <f t="shared" si="1199"/>
        <v>0</v>
      </c>
      <c r="BS138" s="41"/>
      <c r="BT138" s="32">
        <f t="shared" si="1200"/>
        <v>0</v>
      </c>
      <c r="BU138" s="41"/>
      <c r="BV138" s="32">
        <f t="shared" si="1201"/>
        <v>0</v>
      </c>
      <c r="BW138" s="41"/>
      <c r="BX138" s="32">
        <f t="shared" si="1202"/>
        <v>0</v>
      </c>
      <c r="BY138" s="41"/>
      <c r="BZ138" s="32">
        <f t="shared" si="1203"/>
        <v>0</v>
      </c>
      <c r="CA138" s="41"/>
      <c r="CB138" s="32">
        <f t="shared" si="1204"/>
        <v>0</v>
      </c>
      <c r="CC138" s="41"/>
      <c r="CD138" s="32">
        <f t="shared" si="1205"/>
        <v>0</v>
      </c>
      <c r="CE138" s="31"/>
      <c r="CF138" s="32">
        <f t="shared" si="1206"/>
        <v>0</v>
      </c>
      <c r="CG138" s="41"/>
      <c r="CH138" s="32">
        <f t="shared" si="1207"/>
        <v>0</v>
      </c>
      <c r="CI138" s="41"/>
      <c r="CJ138" s="32">
        <f t="shared" si="1208"/>
        <v>0</v>
      </c>
      <c r="CK138" s="41"/>
      <c r="CL138" s="32">
        <f t="shared" si="1209"/>
        <v>0</v>
      </c>
      <c r="CM138" s="41"/>
      <c r="CN138" s="32">
        <f t="shared" si="1210"/>
        <v>0</v>
      </c>
      <c r="CO138" s="41"/>
      <c r="CP138" s="32">
        <f t="shared" si="1211"/>
        <v>0</v>
      </c>
      <c r="CQ138" s="41"/>
      <c r="CR138" s="32">
        <f t="shared" si="1212"/>
        <v>0</v>
      </c>
      <c r="CS138" s="41"/>
      <c r="CT138" s="32">
        <f t="shared" si="1213"/>
        <v>0</v>
      </c>
      <c r="CU138" s="41"/>
      <c r="CV138" s="32">
        <f t="shared" si="1214"/>
        <v>0</v>
      </c>
      <c r="CW138" s="41"/>
      <c r="CX138" s="32">
        <f t="shared" si="1215"/>
        <v>0</v>
      </c>
      <c r="CY138" s="41"/>
      <c r="CZ138" s="32">
        <f t="shared" si="1216"/>
        <v>0</v>
      </c>
      <c r="DA138" s="41"/>
      <c r="DB138" s="32">
        <f t="shared" si="1217"/>
        <v>0</v>
      </c>
      <c r="DC138" s="41"/>
      <c r="DD138" s="32">
        <f t="shared" si="1218"/>
        <v>0</v>
      </c>
      <c r="DE138" s="41"/>
      <c r="DF138" s="32">
        <f t="shared" si="1219"/>
        <v>0</v>
      </c>
      <c r="DG138" s="41"/>
      <c r="DH138" s="32">
        <f t="shared" si="1220"/>
        <v>0</v>
      </c>
      <c r="DI138" s="41"/>
      <c r="DJ138" s="32">
        <f t="shared" si="1221"/>
        <v>0</v>
      </c>
      <c r="DK138" s="41"/>
      <c r="DL138" s="32">
        <v>0</v>
      </c>
      <c r="DM138" s="41"/>
      <c r="DN138" s="32">
        <f t="shared" si="1222"/>
        <v>0</v>
      </c>
      <c r="DO138" s="41"/>
      <c r="DP138" s="32">
        <f t="shared" si="1223"/>
        <v>0</v>
      </c>
      <c r="DQ138" s="41"/>
      <c r="DR138" s="32">
        <f t="shared" si="1224"/>
        <v>0</v>
      </c>
      <c r="DS138" s="41"/>
      <c r="DT138" s="32">
        <f t="shared" si="1225"/>
        <v>0</v>
      </c>
      <c r="DU138" s="61"/>
      <c r="DV138" s="32">
        <f t="shared" si="1226"/>
        <v>0</v>
      </c>
      <c r="DW138" s="41"/>
      <c r="DX138" s="32">
        <f t="shared" si="1227"/>
        <v>0</v>
      </c>
      <c r="DY138" s="41"/>
      <c r="DZ138" s="32">
        <f t="shared" si="1228"/>
        <v>0</v>
      </c>
      <c r="EA138" s="41"/>
      <c r="EB138" s="32">
        <f t="shared" si="1229"/>
        <v>0</v>
      </c>
      <c r="EC138" s="41"/>
      <c r="ED138" s="32">
        <f t="shared" si="1230"/>
        <v>0</v>
      </c>
      <c r="EE138" s="41"/>
      <c r="EF138" s="32">
        <f t="shared" si="1231"/>
        <v>0</v>
      </c>
      <c r="EG138" s="41"/>
      <c r="EH138" s="32">
        <f t="shared" si="1232"/>
        <v>0</v>
      </c>
      <c r="EI138" s="36">
        <f t="shared" si="1233"/>
        <v>0</v>
      </c>
      <c r="EJ138" s="36">
        <f t="shared" si="1233"/>
        <v>0</v>
      </c>
      <c r="EL138" s="45"/>
    </row>
    <row r="139" spans="1:142" ht="30" x14ac:dyDescent="0.25">
      <c r="B139" s="19">
        <v>97</v>
      </c>
      <c r="C139" s="40" t="s">
        <v>285</v>
      </c>
      <c r="D139" s="26">
        <f t="shared" si="711"/>
        <v>10127</v>
      </c>
      <c r="E139" s="26">
        <v>10127</v>
      </c>
      <c r="F139" s="26">
        <v>9620</v>
      </c>
      <c r="G139" s="27">
        <v>2.06</v>
      </c>
      <c r="H139" s="38">
        <v>1</v>
      </c>
      <c r="I139" s="39"/>
      <c r="J139" s="26">
        <v>1.4</v>
      </c>
      <c r="K139" s="26">
        <v>1.68</v>
      </c>
      <c r="L139" s="26">
        <v>2.23</v>
      </c>
      <c r="M139" s="26">
        <v>2.39</v>
      </c>
      <c r="N139" s="30">
        <v>2.57</v>
      </c>
      <c r="O139" s="41"/>
      <c r="P139" s="32">
        <f t="shared" si="1172"/>
        <v>0</v>
      </c>
      <c r="Q139" s="41"/>
      <c r="R139" s="32">
        <f t="shared" si="1173"/>
        <v>0</v>
      </c>
      <c r="S139" s="33"/>
      <c r="T139" s="32">
        <f t="shared" si="1174"/>
        <v>0</v>
      </c>
      <c r="U139" s="41"/>
      <c r="V139" s="32">
        <f t="shared" si="1175"/>
        <v>0</v>
      </c>
      <c r="W139" s="41"/>
      <c r="X139" s="32">
        <f t="shared" si="1176"/>
        <v>0</v>
      </c>
      <c r="Y139" s="41"/>
      <c r="Z139" s="32">
        <f t="shared" si="1177"/>
        <v>0</v>
      </c>
      <c r="AA139" s="41"/>
      <c r="AB139" s="32">
        <f t="shared" si="1178"/>
        <v>0</v>
      </c>
      <c r="AC139" s="41"/>
      <c r="AD139" s="32">
        <f t="shared" si="1179"/>
        <v>0</v>
      </c>
      <c r="AE139" s="41"/>
      <c r="AF139" s="32">
        <f t="shared" si="1180"/>
        <v>0</v>
      </c>
      <c r="AG139" s="41"/>
      <c r="AH139" s="32">
        <f t="shared" si="1181"/>
        <v>0</v>
      </c>
      <c r="AI139" s="41"/>
      <c r="AJ139" s="32">
        <f t="shared" si="1182"/>
        <v>0</v>
      </c>
      <c r="AK139" s="41"/>
      <c r="AL139" s="32">
        <f t="shared" si="1183"/>
        <v>0</v>
      </c>
      <c r="AM139" s="42"/>
      <c r="AN139" s="32">
        <f t="shared" si="1184"/>
        <v>0</v>
      </c>
      <c r="AO139" s="41"/>
      <c r="AP139" s="32">
        <f t="shared" si="1185"/>
        <v>0</v>
      </c>
      <c r="AQ139" s="41"/>
      <c r="AR139" s="32">
        <f t="shared" si="1186"/>
        <v>0</v>
      </c>
      <c r="AS139" s="41"/>
      <c r="AT139" s="32">
        <f t="shared" si="1187"/>
        <v>0</v>
      </c>
      <c r="AU139" s="41"/>
      <c r="AV139" s="32">
        <f t="shared" si="1188"/>
        <v>0</v>
      </c>
      <c r="AW139" s="41"/>
      <c r="AX139" s="32">
        <f t="shared" si="1189"/>
        <v>0</v>
      </c>
      <c r="AY139" s="41"/>
      <c r="AZ139" s="32">
        <f t="shared" si="1190"/>
        <v>0</v>
      </c>
      <c r="BA139" s="41"/>
      <c r="BB139" s="32">
        <f t="shared" si="1191"/>
        <v>0</v>
      </c>
      <c r="BC139" s="41"/>
      <c r="BD139" s="32">
        <f t="shared" si="1192"/>
        <v>0</v>
      </c>
      <c r="BE139" s="41"/>
      <c r="BF139" s="32">
        <f t="shared" si="1193"/>
        <v>0</v>
      </c>
      <c r="BG139" s="41"/>
      <c r="BH139" s="32">
        <f t="shared" si="1194"/>
        <v>0</v>
      </c>
      <c r="BI139" s="41"/>
      <c r="BJ139" s="32">
        <f t="shared" si="1195"/>
        <v>0</v>
      </c>
      <c r="BK139" s="41"/>
      <c r="BL139" s="32">
        <f t="shared" si="1196"/>
        <v>0</v>
      </c>
      <c r="BM139" s="41"/>
      <c r="BN139" s="32">
        <f t="shared" si="1197"/>
        <v>0</v>
      </c>
      <c r="BO139" s="41"/>
      <c r="BP139" s="32">
        <f t="shared" si="1198"/>
        <v>0</v>
      </c>
      <c r="BQ139" s="41"/>
      <c r="BR139" s="32">
        <f t="shared" si="1199"/>
        <v>0</v>
      </c>
      <c r="BS139" s="41"/>
      <c r="BT139" s="32">
        <f t="shared" si="1200"/>
        <v>0</v>
      </c>
      <c r="BU139" s="41"/>
      <c r="BV139" s="32">
        <f t="shared" si="1201"/>
        <v>0</v>
      </c>
      <c r="BW139" s="41"/>
      <c r="BX139" s="32">
        <f t="shared" si="1202"/>
        <v>0</v>
      </c>
      <c r="BY139" s="41"/>
      <c r="BZ139" s="32">
        <f t="shared" si="1203"/>
        <v>0</v>
      </c>
      <c r="CA139" s="41"/>
      <c r="CB139" s="32">
        <f t="shared" si="1204"/>
        <v>0</v>
      </c>
      <c r="CC139" s="41"/>
      <c r="CD139" s="32">
        <f t="shared" si="1205"/>
        <v>0</v>
      </c>
      <c r="CE139" s="31"/>
      <c r="CF139" s="32">
        <f t="shared" si="1206"/>
        <v>0</v>
      </c>
      <c r="CG139" s="41"/>
      <c r="CH139" s="32">
        <f t="shared" si="1207"/>
        <v>0</v>
      </c>
      <c r="CI139" s="41"/>
      <c r="CJ139" s="32">
        <f t="shared" si="1208"/>
        <v>0</v>
      </c>
      <c r="CK139" s="41"/>
      <c r="CL139" s="32">
        <f t="shared" si="1209"/>
        <v>0</v>
      </c>
      <c r="CM139" s="41"/>
      <c r="CN139" s="32">
        <f t="shared" si="1210"/>
        <v>0</v>
      </c>
      <c r="CO139" s="41"/>
      <c r="CP139" s="32">
        <f t="shared" si="1211"/>
        <v>0</v>
      </c>
      <c r="CQ139" s="41"/>
      <c r="CR139" s="32">
        <f t="shared" si="1212"/>
        <v>0</v>
      </c>
      <c r="CS139" s="41"/>
      <c r="CT139" s="32">
        <f t="shared" si="1213"/>
        <v>0</v>
      </c>
      <c r="CU139" s="41"/>
      <c r="CV139" s="32">
        <f t="shared" si="1214"/>
        <v>0</v>
      </c>
      <c r="CW139" s="41"/>
      <c r="CX139" s="32">
        <f t="shared" si="1215"/>
        <v>0</v>
      </c>
      <c r="CY139" s="41"/>
      <c r="CZ139" s="32">
        <f t="shared" si="1216"/>
        <v>0</v>
      </c>
      <c r="DA139" s="41"/>
      <c r="DB139" s="32">
        <f t="shared" si="1217"/>
        <v>0</v>
      </c>
      <c r="DC139" s="41"/>
      <c r="DD139" s="32">
        <f t="shared" si="1218"/>
        <v>0</v>
      </c>
      <c r="DE139" s="41"/>
      <c r="DF139" s="32">
        <f t="shared" si="1219"/>
        <v>0</v>
      </c>
      <c r="DG139" s="41"/>
      <c r="DH139" s="32">
        <f t="shared" si="1220"/>
        <v>0</v>
      </c>
      <c r="DI139" s="41"/>
      <c r="DJ139" s="32">
        <f t="shared" si="1221"/>
        <v>0</v>
      </c>
      <c r="DK139" s="41"/>
      <c r="DL139" s="32">
        <v>0</v>
      </c>
      <c r="DM139" s="41"/>
      <c r="DN139" s="32">
        <f t="shared" si="1222"/>
        <v>0</v>
      </c>
      <c r="DO139" s="41"/>
      <c r="DP139" s="32">
        <f t="shared" si="1223"/>
        <v>0</v>
      </c>
      <c r="DQ139" s="41"/>
      <c r="DR139" s="32">
        <f t="shared" si="1224"/>
        <v>0</v>
      </c>
      <c r="DS139" s="41"/>
      <c r="DT139" s="32">
        <f t="shared" si="1225"/>
        <v>0</v>
      </c>
      <c r="DU139" s="60"/>
      <c r="DV139" s="32">
        <f t="shared" si="1226"/>
        <v>0</v>
      </c>
      <c r="DW139" s="41"/>
      <c r="DX139" s="32">
        <f t="shared" si="1227"/>
        <v>0</v>
      </c>
      <c r="DY139" s="41"/>
      <c r="DZ139" s="32">
        <f t="shared" si="1228"/>
        <v>0</v>
      </c>
      <c r="EA139" s="41"/>
      <c r="EB139" s="32">
        <f t="shared" si="1229"/>
        <v>0</v>
      </c>
      <c r="EC139" s="41"/>
      <c r="ED139" s="32">
        <f t="shared" si="1230"/>
        <v>0</v>
      </c>
      <c r="EE139" s="41"/>
      <c r="EF139" s="32">
        <f t="shared" si="1231"/>
        <v>0</v>
      </c>
      <c r="EG139" s="41"/>
      <c r="EH139" s="32">
        <f t="shared" si="1232"/>
        <v>0</v>
      </c>
      <c r="EI139" s="36">
        <f t="shared" si="1233"/>
        <v>0</v>
      </c>
      <c r="EJ139" s="36">
        <f t="shared" si="1233"/>
        <v>0</v>
      </c>
      <c r="EL139" s="45"/>
    </row>
    <row r="140" spans="1:142" ht="30" x14ac:dyDescent="0.25">
      <c r="B140" s="19">
        <v>98</v>
      </c>
      <c r="C140" s="40" t="s">
        <v>286</v>
      </c>
      <c r="D140" s="26">
        <f t="shared" si="711"/>
        <v>10127</v>
      </c>
      <c r="E140" s="26">
        <v>10127</v>
      </c>
      <c r="F140" s="26">
        <v>9620</v>
      </c>
      <c r="G140" s="27">
        <v>2.17</v>
      </c>
      <c r="H140" s="38">
        <v>1</v>
      </c>
      <c r="I140" s="39"/>
      <c r="J140" s="26">
        <v>1.4</v>
      </c>
      <c r="K140" s="26">
        <v>1.68</v>
      </c>
      <c r="L140" s="26">
        <v>2.23</v>
      </c>
      <c r="M140" s="26">
        <v>2.39</v>
      </c>
      <c r="N140" s="30">
        <v>2.57</v>
      </c>
      <c r="O140" s="41"/>
      <c r="P140" s="32">
        <f t="shared" si="1172"/>
        <v>0</v>
      </c>
      <c r="Q140" s="41"/>
      <c r="R140" s="32">
        <f t="shared" si="1173"/>
        <v>0</v>
      </c>
      <c r="S140" s="33"/>
      <c r="T140" s="32">
        <f t="shared" si="1174"/>
        <v>0</v>
      </c>
      <c r="U140" s="41"/>
      <c r="V140" s="32">
        <f t="shared" si="1175"/>
        <v>0</v>
      </c>
      <c r="W140" s="41"/>
      <c r="X140" s="32">
        <f t="shared" si="1176"/>
        <v>0</v>
      </c>
      <c r="Y140" s="41"/>
      <c r="Z140" s="32">
        <f t="shared" si="1177"/>
        <v>0</v>
      </c>
      <c r="AA140" s="41"/>
      <c r="AB140" s="32">
        <f t="shared" si="1178"/>
        <v>0</v>
      </c>
      <c r="AC140" s="41"/>
      <c r="AD140" s="32">
        <f t="shared" si="1179"/>
        <v>0</v>
      </c>
      <c r="AE140" s="41"/>
      <c r="AF140" s="32">
        <f t="shared" si="1180"/>
        <v>0</v>
      </c>
      <c r="AG140" s="41"/>
      <c r="AH140" s="32">
        <f t="shared" si="1181"/>
        <v>0</v>
      </c>
      <c r="AI140" s="41"/>
      <c r="AJ140" s="32">
        <f t="shared" si="1182"/>
        <v>0</v>
      </c>
      <c r="AK140" s="41"/>
      <c r="AL140" s="32">
        <f t="shared" si="1183"/>
        <v>0</v>
      </c>
      <c r="AM140" s="42"/>
      <c r="AN140" s="32">
        <f t="shared" si="1184"/>
        <v>0</v>
      </c>
      <c r="AO140" s="41"/>
      <c r="AP140" s="32">
        <f t="shared" si="1185"/>
        <v>0</v>
      </c>
      <c r="AQ140" s="41"/>
      <c r="AR140" s="32">
        <f t="shared" si="1186"/>
        <v>0</v>
      </c>
      <c r="AS140" s="41"/>
      <c r="AT140" s="32">
        <f t="shared" si="1187"/>
        <v>0</v>
      </c>
      <c r="AU140" s="41"/>
      <c r="AV140" s="32">
        <f t="shared" si="1188"/>
        <v>0</v>
      </c>
      <c r="AW140" s="41"/>
      <c r="AX140" s="32">
        <f t="shared" si="1189"/>
        <v>0</v>
      </c>
      <c r="AY140" s="41"/>
      <c r="AZ140" s="32">
        <f t="shared" si="1190"/>
        <v>0</v>
      </c>
      <c r="BA140" s="41"/>
      <c r="BB140" s="32">
        <f t="shared" si="1191"/>
        <v>0</v>
      </c>
      <c r="BC140" s="41"/>
      <c r="BD140" s="32">
        <f t="shared" si="1192"/>
        <v>0</v>
      </c>
      <c r="BE140" s="41"/>
      <c r="BF140" s="32">
        <f t="shared" si="1193"/>
        <v>0</v>
      </c>
      <c r="BG140" s="41"/>
      <c r="BH140" s="32">
        <f t="shared" si="1194"/>
        <v>0</v>
      </c>
      <c r="BI140" s="41"/>
      <c r="BJ140" s="32">
        <f t="shared" si="1195"/>
        <v>0</v>
      </c>
      <c r="BK140" s="41"/>
      <c r="BL140" s="32">
        <f t="shared" si="1196"/>
        <v>0</v>
      </c>
      <c r="BM140" s="41"/>
      <c r="BN140" s="32">
        <f t="shared" si="1197"/>
        <v>0</v>
      </c>
      <c r="BO140" s="41"/>
      <c r="BP140" s="32">
        <f t="shared" si="1198"/>
        <v>0</v>
      </c>
      <c r="BQ140" s="41"/>
      <c r="BR140" s="32">
        <f t="shared" si="1199"/>
        <v>0</v>
      </c>
      <c r="BS140" s="41"/>
      <c r="BT140" s="32">
        <f t="shared" si="1200"/>
        <v>0</v>
      </c>
      <c r="BU140" s="41"/>
      <c r="BV140" s="32">
        <f t="shared" si="1201"/>
        <v>0</v>
      </c>
      <c r="BW140" s="41"/>
      <c r="BX140" s="32">
        <f t="shared" si="1202"/>
        <v>0</v>
      </c>
      <c r="BY140" s="41"/>
      <c r="BZ140" s="32">
        <f t="shared" si="1203"/>
        <v>0</v>
      </c>
      <c r="CA140" s="41"/>
      <c r="CB140" s="32">
        <f t="shared" si="1204"/>
        <v>0</v>
      </c>
      <c r="CC140" s="41"/>
      <c r="CD140" s="32">
        <f t="shared" si="1205"/>
        <v>0</v>
      </c>
      <c r="CE140" s="31"/>
      <c r="CF140" s="32">
        <f t="shared" si="1206"/>
        <v>0</v>
      </c>
      <c r="CG140" s="41"/>
      <c r="CH140" s="32">
        <f t="shared" si="1207"/>
        <v>0</v>
      </c>
      <c r="CI140" s="41"/>
      <c r="CJ140" s="32">
        <f t="shared" si="1208"/>
        <v>0</v>
      </c>
      <c r="CK140" s="41"/>
      <c r="CL140" s="32">
        <f t="shared" si="1209"/>
        <v>0</v>
      </c>
      <c r="CM140" s="41"/>
      <c r="CN140" s="32">
        <f t="shared" si="1210"/>
        <v>0</v>
      </c>
      <c r="CO140" s="41"/>
      <c r="CP140" s="32">
        <f t="shared" si="1211"/>
        <v>0</v>
      </c>
      <c r="CQ140" s="41"/>
      <c r="CR140" s="32">
        <f t="shared" si="1212"/>
        <v>0</v>
      </c>
      <c r="CS140" s="41"/>
      <c r="CT140" s="32">
        <f t="shared" si="1213"/>
        <v>0</v>
      </c>
      <c r="CU140" s="41"/>
      <c r="CV140" s="32">
        <f t="shared" si="1214"/>
        <v>0</v>
      </c>
      <c r="CW140" s="41"/>
      <c r="CX140" s="32">
        <f t="shared" si="1215"/>
        <v>0</v>
      </c>
      <c r="CY140" s="41"/>
      <c r="CZ140" s="32">
        <f t="shared" si="1216"/>
        <v>0</v>
      </c>
      <c r="DA140" s="41"/>
      <c r="DB140" s="32">
        <f t="shared" si="1217"/>
        <v>0</v>
      </c>
      <c r="DC140" s="41"/>
      <c r="DD140" s="32">
        <f t="shared" si="1218"/>
        <v>0</v>
      </c>
      <c r="DE140" s="41"/>
      <c r="DF140" s="32">
        <f t="shared" si="1219"/>
        <v>0</v>
      </c>
      <c r="DG140" s="41"/>
      <c r="DH140" s="32">
        <f t="shared" si="1220"/>
        <v>0</v>
      </c>
      <c r="DI140" s="41"/>
      <c r="DJ140" s="32">
        <f t="shared" si="1221"/>
        <v>0</v>
      </c>
      <c r="DK140" s="41"/>
      <c r="DL140" s="32">
        <v>0</v>
      </c>
      <c r="DM140" s="41"/>
      <c r="DN140" s="32">
        <f t="shared" si="1222"/>
        <v>0</v>
      </c>
      <c r="DO140" s="41"/>
      <c r="DP140" s="32">
        <f t="shared" si="1223"/>
        <v>0</v>
      </c>
      <c r="DQ140" s="41"/>
      <c r="DR140" s="32">
        <f t="shared" si="1224"/>
        <v>0</v>
      </c>
      <c r="DS140" s="41"/>
      <c r="DT140" s="32">
        <f t="shared" si="1225"/>
        <v>0</v>
      </c>
      <c r="DU140" s="60"/>
      <c r="DV140" s="32">
        <f t="shared" si="1226"/>
        <v>0</v>
      </c>
      <c r="DW140" s="41"/>
      <c r="DX140" s="32">
        <f t="shared" si="1227"/>
        <v>0</v>
      </c>
      <c r="DY140" s="41"/>
      <c r="DZ140" s="32">
        <f t="shared" si="1228"/>
        <v>0</v>
      </c>
      <c r="EA140" s="41"/>
      <c r="EB140" s="32">
        <f t="shared" si="1229"/>
        <v>0</v>
      </c>
      <c r="EC140" s="41"/>
      <c r="ED140" s="32">
        <f t="shared" si="1230"/>
        <v>0</v>
      </c>
      <c r="EE140" s="41"/>
      <c r="EF140" s="32">
        <f t="shared" si="1231"/>
        <v>0</v>
      </c>
      <c r="EG140" s="41"/>
      <c r="EH140" s="32">
        <f t="shared" si="1232"/>
        <v>0</v>
      </c>
      <c r="EI140" s="36">
        <f t="shared" si="1233"/>
        <v>0</v>
      </c>
      <c r="EJ140" s="36">
        <f t="shared" si="1233"/>
        <v>0</v>
      </c>
      <c r="EL140" s="45"/>
    </row>
    <row r="141" spans="1:142" s="59" customFormat="1" x14ac:dyDescent="0.25">
      <c r="A141" s="88">
        <v>33</v>
      </c>
      <c r="B141" s="68"/>
      <c r="C141" s="69" t="s">
        <v>287</v>
      </c>
      <c r="D141" s="76">
        <f t="shared" si="711"/>
        <v>10127</v>
      </c>
      <c r="E141" s="76">
        <v>10127</v>
      </c>
      <c r="F141" s="76">
        <v>9620</v>
      </c>
      <c r="G141" s="92"/>
      <c r="H141" s="90"/>
      <c r="I141" s="91"/>
      <c r="J141" s="85"/>
      <c r="K141" s="85"/>
      <c r="L141" s="85"/>
      <c r="M141" s="85"/>
      <c r="N141" s="81">
        <v>2.57</v>
      </c>
      <c r="O141" s="93">
        <f>SUM(O142)</f>
        <v>0</v>
      </c>
      <c r="P141" s="93">
        <f t="shared" ref="P141:CA141" si="1234">SUM(P142)</f>
        <v>0</v>
      </c>
      <c r="Q141" s="93">
        <f t="shared" si="1234"/>
        <v>0</v>
      </c>
      <c r="R141" s="93">
        <f t="shared" si="1234"/>
        <v>0</v>
      </c>
      <c r="S141" s="93">
        <f t="shared" si="1234"/>
        <v>0</v>
      </c>
      <c r="T141" s="93">
        <f t="shared" si="1234"/>
        <v>0</v>
      </c>
      <c r="U141" s="93">
        <f t="shared" si="1234"/>
        <v>0</v>
      </c>
      <c r="V141" s="93">
        <f t="shared" si="1234"/>
        <v>0</v>
      </c>
      <c r="W141" s="93">
        <f t="shared" si="1234"/>
        <v>0</v>
      </c>
      <c r="X141" s="93">
        <f t="shared" si="1234"/>
        <v>0</v>
      </c>
      <c r="Y141" s="93">
        <f t="shared" si="1234"/>
        <v>0</v>
      </c>
      <c r="Z141" s="93">
        <f t="shared" si="1234"/>
        <v>0</v>
      </c>
      <c r="AA141" s="93">
        <f t="shared" si="1234"/>
        <v>0</v>
      </c>
      <c r="AB141" s="93">
        <f t="shared" si="1234"/>
        <v>0</v>
      </c>
      <c r="AC141" s="93">
        <f t="shared" si="1234"/>
        <v>0</v>
      </c>
      <c r="AD141" s="93">
        <f t="shared" si="1234"/>
        <v>0</v>
      </c>
      <c r="AE141" s="93">
        <f t="shared" si="1234"/>
        <v>0</v>
      </c>
      <c r="AF141" s="93">
        <f t="shared" si="1234"/>
        <v>0</v>
      </c>
      <c r="AG141" s="93">
        <f t="shared" si="1234"/>
        <v>0</v>
      </c>
      <c r="AH141" s="93">
        <f t="shared" si="1234"/>
        <v>0</v>
      </c>
      <c r="AI141" s="93">
        <f t="shared" si="1234"/>
        <v>0</v>
      </c>
      <c r="AJ141" s="93">
        <f t="shared" si="1234"/>
        <v>0</v>
      </c>
      <c r="AK141" s="93">
        <f t="shared" si="1234"/>
        <v>1</v>
      </c>
      <c r="AL141" s="93">
        <f t="shared" si="1234"/>
        <v>18428.690279999999</v>
      </c>
      <c r="AM141" s="93">
        <f t="shared" si="1234"/>
        <v>0</v>
      </c>
      <c r="AN141" s="93">
        <f t="shared" si="1234"/>
        <v>0</v>
      </c>
      <c r="AO141" s="93">
        <v>0</v>
      </c>
      <c r="AP141" s="93">
        <f t="shared" si="1234"/>
        <v>0</v>
      </c>
      <c r="AQ141" s="93">
        <f t="shared" si="1234"/>
        <v>0</v>
      </c>
      <c r="AR141" s="93">
        <f t="shared" si="1234"/>
        <v>0</v>
      </c>
      <c r="AS141" s="93">
        <f t="shared" si="1234"/>
        <v>0</v>
      </c>
      <c r="AT141" s="93">
        <f t="shared" si="1234"/>
        <v>0</v>
      </c>
      <c r="AU141" s="93">
        <f t="shared" si="1234"/>
        <v>0</v>
      </c>
      <c r="AV141" s="93">
        <f t="shared" si="1234"/>
        <v>0</v>
      </c>
      <c r="AW141" s="93">
        <f t="shared" si="1234"/>
        <v>0</v>
      </c>
      <c r="AX141" s="93">
        <f t="shared" si="1234"/>
        <v>0</v>
      </c>
      <c r="AY141" s="93">
        <f t="shared" si="1234"/>
        <v>0</v>
      </c>
      <c r="AZ141" s="93">
        <f t="shared" si="1234"/>
        <v>0</v>
      </c>
      <c r="BA141" s="93">
        <f t="shared" si="1234"/>
        <v>12</v>
      </c>
      <c r="BB141" s="93">
        <f t="shared" si="1234"/>
        <v>149088.94</v>
      </c>
      <c r="BC141" s="93">
        <f t="shared" si="1234"/>
        <v>0</v>
      </c>
      <c r="BD141" s="93">
        <f t="shared" si="1234"/>
        <v>0</v>
      </c>
      <c r="BE141" s="93">
        <f t="shared" si="1234"/>
        <v>0</v>
      </c>
      <c r="BF141" s="93">
        <f t="shared" si="1234"/>
        <v>0</v>
      </c>
      <c r="BG141" s="93">
        <f t="shared" si="1234"/>
        <v>0</v>
      </c>
      <c r="BH141" s="93">
        <f t="shared" si="1234"/>
        <v>0</v>
      </c>
      <c r="BI141" s="93">
        <f t="shared" si="1234"/>
        <v>0</v>
      </c>
      <c r="BJ141" s="93">
        <f t="shared" si="1234"/>
        <v>0</v>
      </c>
      <c r="BK141" s="93">
        <f t="shared" si="1234"/>
        <v>0</v>
      </c>
      <c r="BL141" s="93">
        <f t="shared" si="1234"/>
        <v>0</v>
      </c>
      <c r="BM141" s="93">
        <f t="shared" si="1234"/>
        <v>0</v>
      </c>
      <c r="BN141" s="93">
        <f t="shared" si="1234"/>
        <v>0</v>
      </c>
      <c r="BO141" s="93">
        <f t="shared" si="1234"/>
        <v>0</v>
      </c>
      <c r="BP141" s="93">
        <f t="shared" si="1234"/>
        <v>0</v>
      </c>
      <c r="BQ141" s="93">
        <f t="shared" si="1234"/>
        <v>0</v>
      </c>
      <c r="BR141" s="93">
        <f t="shared" si="1234"/>
        <v>0</v>
      </c>
      <c r="BS141" s="93">
        <f t="shared" si="1234"/>
        <v>0</v>
      </c>
      <c r="BT141" s="93">
        <f t="shared" si="1234"/>
        <v>0</v>
      </c>
      <c r="BU141" s="93">
        <v>0</v>
      </c>
      <c r="BV141" s="93">
        <f t="shared" si="1234"/>
        <v>0</v>
      </c>
      <c r="BW141" s="93">
        <f t="shared" si="1234"/>
        <v>0</v>
      </c>
      <c r="BX141" s="93">
        <f t="shared" si="1234"/>
        <v>0</v>
      </c>
      <c r="BY141" s="93">
        <f t="shared" si="1234"/>
        <v>0</v>
      </c>
      <c r="BZ141" s="93">
        <f t="shared" si="1234"/>
        <v>0</v>
      </c>
      <c r="CA141" s="93">
        <f t="shared" si="1234"/>
        <v>0</v>
      </c>
      <c r="CB141" s="93">
        <f t="shared" ref="CB141:EJ141" si="1235">SUM(CB142)</f>
        <v>0</v>
      </c>
      <c r="CC141" s="93">
        <f t="shared" si="1235"/>
        <v>0</v>
      </c>
      <c r="CD141" s="93">
        <f t="shared" si="1235"/>
        <v>0</v>
      </c>
      <c r="CE141" s="93">
        <f t="shared" si="1235"/>
        <v>0</v>
      </c>
      <c r="CF141" s="93">
        <f t="shared" si="1235"/>
        <v>0</v>
      </c>
      <c r="CG141" s="93">
        <f t="shared" si="1235"/>
        <v>0</v>
      </c>
      <c r="CH141" s="93">
        <f t="shared" si="1235"/>
        <v>0</v>
      </c>
      <c r="CI141" s="93">
        <f t="shared" si="1235"/>
        <v>0</v>
      </c>
      <c r="CJ141" s="93">
        <f t="shared" si="1235"/>
        <v>0</v>
      </c>
      <c r="CK141" s="93">
        <f t="shared" si="1235"/>
        <v>0</v>
      </c>
      <c r="CL141" s="93">
        <f t="shared" si="1235"/>
        <v>0</v>
      </c>
      <c r="CM141" s="93">
        <f t="shared" si="1235"/>
        <v>0</v>
      </c>
      <c r="CN141" s="93">
        <f t="shared" si="1235"/>
        <v>0</v>
      </c>
      <c r="CO141" s="93">
        <f t="shared" si="1235"/>
        <v>0</v>
      </c>
      <c r="CP141" s="93">
        <f t="shared" si="1235"/>
        <v>0</v>
      </c>
      <c r="CQ141" s="93">
        <f t="shared" si="1235"/>
        <v>0</v>
      </c>
      <c r="CR141" s="93">
        <f t="shared" si="1235"/>
        <v>0</v>
      </c>
      <c r="CS141" s="93">
        <f t="shared" si="1235"/>
        <v>5</v>
      </c>
      <c r="CT141" s="93">
        <f t="shared" si="1235"/>
        <v>76259.883700000006</v>
      </c>
      <c r="CU141" s="93">
        <f t="shared" si="1235"/>
        <v>0</v>
      </c>
      <c r="CV141" s="93">
        <f t="shared" si="1235"/>
        <v>0</v>
      </c>
      <c r="CW141" s="93">
        <f t="shared" si="1235"/>
        <v>0</v>
      </c>
      <c r="CX141" s="93">
        <f t="shared" si="1235"/>
        <v>0</v>
      </c>
      <c r="CY141" s="93">
        <f t="shared" si="1235"/>
        <v>0</v>
      </c>
      <c r="CZ141" s="93">
        <f t="shared" si="1235"/>
        <v>0</v>
      </c>
      <c r="DA141" s="93">
        <f t="shared" si="1235"/>
        <v>0</v>
      </c>
      <c r="DB141" s="93">
        <f t="shared" si="1235"/>
        <v>0</v>
      </c>
      <c r="DC141" s="93">
        <f t="shared" si="1235"/>
        <v>0</v>
      </c>
      <c r="DD141" s="93">
        <f t="shared" si="1235"/>
        <v>0</v>
      </c>
      <c r="DE141" s="93">
        <f t="shared" si="1235"/>
        <v>0</v>
      </c>
      <c r="DF141" s="93">
        <f t="shared" si="1235"/>
        <v>0</v>
      </c>
      <c r="DG141" s="93">
        <f t="shared" si="1235"/>
        <v>0</v>
      </c>
      <c r="DH141" s="93">
        <f t="shared" si="1235"/>
        <v>0</v>
      </c>
      <c r="DI141" s="93">
        <v>0</v>
      </c>
      <c r="DJ141" s="93">
        <f t="shared" si="1235"/>
        <v>0</v>
      </c>
      <c r="DK141" s="93">
        <f t="shared" si="1235"/>
        <v>0</v>
      </c>
      <c r="DL141" s="93">
        <f t="shared" si="1235"/>
        <v>0</v>
      </c>
      <c r="DM141" s="93">
        <f t="shared" si="1235"/>
        <v>0</v>
      </c>
      <c r="DN141" s="93">
        <f t="shared" si="1235"/>
        <v>0</v>
      </c>
      <c r="DO141" s="93">
        <f t="shared" si="1235"/>
        <v>0</v>
      </c>
      <c r="DP141" s="93">
        <f t="shared" si="1235"/>
        <v>0</v>
      </c>
      <c r="DQ141" s="93">
        <f t="shared" si="1235"/>
        <v>0</v>
      </c>
      <c r="DR141" s="93">
        <f t="shared" si="1235"/>
        <v>0</v>
      </c>
      <c r="DS141" s="93">
        <f t="shared" si="1235"/>
        <v>0</v>
      </c>
      <c r="DT141" s="93">
        <f t="shared" si="1235"/>
        <v>0</v>
      </c>
      <c r="DU141" s="93">
        <f t="shared" si="1235"/>
        <v>3</v>
      </c>
      <c r="DV141" s="93">
        <f t="shared" si="1235"/>
        <v>49826.226450000002</v>
      </c>
      <c r="DW141" s="93">
        <f t="shared" si="1235"/>
        <v>0</v>
      </c>
      <c r="DX141" s="93">
        <f t="shared" si="1235"/>
        <v>0</v>
      </c>
      <c r="DY141" s="93">
        <f t="shared" si="1235"/>
        <v>0</v>
      </c>
      <c r="DZ141" s="93">
        <f t="shared" si="1235"/>
        <v>0</v>
      </c>
      <c r="EA141" s="93">
        <v>0</v>
      </c>
      <c r="EB141" s="93">
        <f t="shared" si="1235"/>
        <v>0</v>
      </c>
      <c r="EC141" s="93">
        <v>0</v>
      </c>
      <c r="ED141" s="93">
        <f t="shared" si="1235"/>
        <v>0</v>
      </c>
      <c r="EE141" s="93">
        <f t="shared" si="1235"/>
        <v>0</v>
      </c>
      <c r="EF141" s="93">
        <f t="shared" si="1235"/>
        <v>0</v>
      </c>
      <c r="EG141" s="93">
        <f t="shared" si="1235"/>
        <v>0</v>
      </c>
      <c r="EH141" s="93">
        <f t="shared" si="1235"/>
        <v>0</v>
      </c>
      <c r="EI141" s="83">
        <f t="shared" si="1235"/>
        <v>21</v>
      </c>
      <c r="EJ141" s="83">
        <f t="shared" si="1235"/>
        <v>293603.74043000001</v>
      </c>
      <c r="EL141" s="45"/>
    </row>
    <row r="142" spans="1:142" x14ac:dyDescent="0.25">
      <c r="B142" s="19">
        <v>99</v>
      </c>
      <c r="C142" s="40" t="s">
        <v>288</v>
      </c>
      <c r="D142" s="26">
        <f t="shared" si="711"/>
        <v>10127</v>
      </c>
      <c r="E142" s="26">
        <v>10127</v>
      </c>
      <c r="F142" s="26">
        <v>9620</v>
      </c>
      <c r="G142" s="27">
        <v>1.1000000000000001</v>
      </c>
      <c r="H142" s="38">
        <v>1</v>
      </c>
      <c r="I142" s="39"/>
      <c r="J142" s="26">
        <v>1.4</v>
      </c>
      <c r="K142" s="26">
        <v>1.68</v>
      </c>
      <c r="L142" s="26">
        <v>2.23</v>
      </c>
      <c r="M142" s="26">
        <v>2.39</v>
      </c>
      <c r="N142" s="30">
        <v>2.57</v>
      </c>
      <c r="O142" s="31">
        <v>0</v>
      </c>
      <c r="P142" s="32">
        <f>(O142/12*1*$D142*$G142*$H142*$J142*P$9)+(O142/12*5*$E142*$G142*$H142*$J142*P$10)+(O142/12*6*$F142*$G142*$H142*$J142*P$10)</f>
        <v>0</v>
      </c>
      <c r="Q142" s="31"/>
      <c r="R142" s="32">
        <f>(Q142/12*1*$D142*$G142*$H142*$J142*R$9)+(Q142/12*5*$E142*$G142*$H142*$J142*R$10)+(Q142/12*6*$F142*$G142*$H142*$J142*R$10)</f>
        <v>0</v>
      </c>
      <c r="S142" s="33"/>
      <c r="T142" s="32">
        <f>(S142/12*1*$D142*$G142*$H142*$J142*T$9)+(S142/12*5*$E142*$G142*$H142*$J142*T$10)+(S142/12*6*$F142*$G142*$H142*$J142*T$10)</f>
        <v>0</v>
      </c>
      <c r="U142" s="31">
        <v>0</v>
      </c>
      <c r="V142" s="32">
        <f>(U142/12*1*$D142*$G142*$H142*$J142*V$9)+(U142/12*5*$E142*$G142*$H142*$J142*V$10)+(U142/12*6*$F142*$G142*$H142*$J142*V$10)</f>
        <v>0</v>
      </c>
      <c r="W142" s="31">
        <v>0</v>
      </c>
      <c r="X142" s="32">
        <f>(W142/12*1*$D142*$G142*$H142*$J142*X$9)+(W142/12*5*$E142*$G142*$H142*$J142*X$10)+(W142/12*6*$F142*$G142*$H142*$J142*X$10)</f>
        <v>0</v>
      </c>
      <c r="Y142" s="31">
        <v>0</v>
      </c>
      <c r="Z142" s="32">
        <f>(Y142/12*1*$D142*$G142*$H142*$J142*Z$9)+(Y142/12*5*$E142*$G142*$H142*$J142*Z$10)+(Y142/12*6*$F142*$G142*$H142*$J142*Z$10)</f>
        <v>0</v>
      </c>
      <c r="AA142" s="31">
        <v>0</v>
      </c>
      <c r="AB142" s="32">
        <f>(AA142/12*1*$D142*$G142*$H142*$K142*AB$9)+(AA142/12*5*$E142*$G142*$H142*$K142*AB$10)+(AA142/12*6*$F142*$G142*$H142*$K142*AB$10)</f>
        <v>0</v>
      </c>
      <c r="AC142" s="31"/>
      <c r="AD142" s="32">
        <f>(AC142/12*1*$D142*$G142*$H142*$J142*AD$9)+(AC142/12*5*$E142*$G142*$H142*$J142*AD$10)+(AC142/12*6*$F142*$G142*$H142*$J142*AD$10)</f>
        <v>0</v>
      </c>
      <c r="AE142" s="31">
        <v>0</v>
      </c>
      <c r="AF142" s="32">
        <f>(AE142/12*1*$D142*$G142*$H142*$K142*AF$9)+(AE142/12*5*$E142*$G142*$H142*$K142*AF$10)+(AE142/12*6*$F142*$G142*$H142*$K142*AF$10)</f>
        <v>0</v>
      </c>
      <c r="AG142" s="31">
        <v>0</v>
      </c>
      <c r="AH142" s="32">
        <f>(AG142/12*1*$D142*$G142*$H142*$K142*AH$9)+(AG142/12*5*$E142*$G142*$H142*$K142*AH$10)+(AG142/12*6*$F142*$G142*$H142*$K142*AH$10)</f>
        <v>0</v>
      </c>
      <c r="AI142" s="31">
        <v>0</v>
      </c>
      <c r="AJ142" s="32">
        <f>(AI142/12*1*$D142*$G142*$H142*$K142*AJ$9)+(AI142/12*5*$E142*$G142*$H142*$K142*AJ$10)+(AI142/12*6*$F142*$G142*$H142*$K142*AJ$10)</f>
        <v>0</v>
      </c>
      <c r="AK142" s="31">
        <v>1</v>
      </c>
      <c r="AL142" s="32">
        <f>(AK142/12*1*$D142*$G142*$H142*$K142*AL$9)+(AK142/12*5*$E142*$G142*$H142*$K142*AL$10)+(AK142/12*6*$F142*$G142*$H142*$K142*AL$10)</f>
        <v>18428.690279999999</v>
      </c>
      <c r="AM142" s="34"/>
      <c r="AN142" s="32">
        <f>(AM142/12*1*$D142*$G142*$H142*$K142*AN$9)+(AM142/12*5*$E142*$G142*$H142*$K142*AN$10)+(AM142/12*6*$F142*$G142*$H142*$K142*AN$10)</f>
        <v>0</v>
      </c>
      <c r="AO142" s="31">
        <v>0</v>
      </c>
      <c r="AP142" s="32">
        <f>(AO142/12*1*$D142*$G142*$H142*$K142*AP$9)+(AO142/12*5*$E142*$G142*$H142*$K142*AP$10)+(AO142/12*6*$F142*$G142*$H142*$K142*AP$10)</f>
        <v>0</v>
      </c>
      <c r="AQ142" s="31">
        <v>0</v>
      </c>
      <c r="AR142" s="32">
        <f>(AQ142/12*1*$D142*$G142*$H142*$J142*AR$9)+(AQ142/12*5*$E142*$G142*$H142*$J142*AR$10)+(AQ142/12*6*$F142*$G142*$H142*$J142*AR$10)</f>
        <v>0</v>
      </c>
      <c r="AS142" s="31"/>
      <c r="AT142" s="32">
        <f>(AS142/12*1*$D142*$G142*$H142*$J142*AT$9)+(AS142/12*11*$E142*$G142*$H142*$J142*AT$10)</f>
        <v>0</v>
      </c>
      <c r="AU142" s="31"/>
      <c r="AV142" s="32">
        <f>(AU142/12*1*$D142*$G142*$H142*$J142*AV$9)+(AU142/12*5*$E142*$G142*$H142*$J142*AV$10)+(AU142/12*6*$F142*$G142*$H142*$J142*AV$10)</f>
        <v>0</v>
      </c>
      <c r="AW142" s="31"/>
      <c r="AX142" s="32">
        <f>(AW142/12*1*$D142*$G142*$H142*$K142*AX$9)+(AW142/12*5*$E142*$G142*$H142*$K142*AX$10)+(AW142/12*6*$F142*$G142*$H142*$K142*AX$10)</f>
        <v>0</v>
      </c>
      <c r="AY142" s="31">
        <v>0</v>
      </c>
      <c r="AZ142" s="32">
        <f>(AY142/12*1*$D142*$G142*$H142*$J142*AZ$9)+(AY142/12*5*$E142*$G142*$H142*$J142*AZ$10)+(AY142/12*6*$F142*$G142*$H142*$J142*AZ$10)</f>
        <v>0</v>
      </c>
      <c r="BA142" s="31">
        <v>12</v>
      </c>
      <c r="BB142" s="32">
        <f>(BA142/12*1*$D142*$G142*$H142*$J142*BB$9)+(BA142/12*5*$E142*$G142*$H142*$J142*BB$10)+(BA142/12*6*$F142*$G142*$H142*$J142*BB$10)</f>
        <v>149088.94</v>
      </c>
      <c r="BC142" s="31"/>
      <c r="BD142" s="32">
        <f>(BC142/12*1*$D142*$G142*$H142*$J142*BD$9)+(BC142/12*5*$E142*$G142*$H142*$J142*BD$10)+(BC142/12*6*$F142*$G142*$H142*$J142*BD$10)</f>
        <v>0</v>
      </c>
      <c r="BE142" s="31"/>
      <c r="BF142" s="32">
        <f>(BE142/12*1*$D142*$G142*$H142*$J142*BF$9)+(BE142/12*5*$E142*$G142*$H142*$J142*BF$10)+(BE142/12*6*$F142*$G142*$H142*$J142*BF$10)</f>
        <v>0</v>
      </c>
      <c r="BG142" s="31"/>
      <c r="BH142" s="32">
        <f>(BG142/12*1*$D142*$G142*$H142*$J142*BH$9)+(BG142/12*5*$E142*$G142*$H142*$J142*BH$10)+(BG142/12*6*$F142*$G142*$H142*$J142*BH$10)</f>
        <v>0</v>
      </c>
      <c r="BI142" s="31">
        <v>0</v>
      </c>
      <c r="BJ142" s="32">
        <f>(BI142/12*1*$D142*$G142*$H142*$J142*BJ$9)+(BI142/12*5*$E142*$G142*$H142*$J142*BJ$10)+(BI142/12*6*$F142*$G142*$H142*$J142*BJ$10)</f>
        <v>0</v>
      </c>
      <c r="BK142" s="31"/>
      <c r="BL142" s="32">
        <f>(BK142/12*1*$D142*$G142*$H142*$J142*BL$9)+(BK142/12*4*$E142*$G142*$H142*$J142*BL$10)+(BK142/12*1*$E142*$G142*$H142*$J142*BL$11)+(BK142/12*6*$F142*$G142*$H142*$J142*BL$11)</f>
        <v>0</v>
      </c>
      <c r="BM142" s="31"/>
      <c r="BN142" s="32">
        <f>(BM142/12*1*$D142*$G142*$H142*$J142*BN$9)+(BM142/12*5*$E142*$G142*$H142*$J142*BN$10)+(BM142/12*6*$F142*$G142*$H142*$J142*BN$10)</f>
        <v>0</v>
      </c>
      <c r="BO142" s="31"/>
      <c r="BP142" s="32">
        <f>(BO142/12*1*$D142*$G142*$H142*$J142*BP$9)+(BO142/12*4*$E142*$G142*$H142*$J142*BP$10)+(BO142/12*1*$E142*$G142*$H142*$J142*BP$11)+(BO142/12*6*$F142*$G142*$H142*$J142*BP$11)</f>
        <v>0</v>
      </c>
      <c r="BQ142" s="31"/>
      <c r="BR142" s="32">
        <f>(BQ142/12*1*$D142*$G142*$H142*$J142*BR$9)+(BQ142/12*5*$E142*$G142*$H142*$J142*BR$10)+(BQ142/12*6*$F142*$G142*$H142*$J142*BR$10)</f>
        <v>0</v>
      </c>
      <c r="BS142" s="31"/>
      <c r="BT142" s="32">
        <f>(BS142/12*1*$D142*$G142*$H142*$J142*BT$9)+(BS142/12*4*$E142*$G142*$H142*$J142*BT$10)+(BS142/12*1*$E142*$G142*$H142*$J142*BT$11)+(BS142/12*6*$F142*$G142*$H142*$J142*BT$11)</f>
        <v>0</v>
      </c>
      <c r="BU142" s="31"/>
      <c r="BV142" s="32">
        <f>(BU142/12*1*$D142*$G142*$H142*$J142*BV$9)+(BU142/12*5*$E142*$G142*$H142*$J142*BV$10)+(BU142/12*6*$F142*$G142*$H142*$J142*BV$10)</f>
        <v>0</v>
      </c>
      <c r="BW142" s="31">
        <v>0</v>
      </c>
      <c r="BX142" s="32">
        <f>(BW142/12*1*$D142*$G142*$H142*$J142*BX$9)+(BW142/12*5*$E142*$G142*$H142*$J142*BX$10)+(BW142/12*6*$F142*$G142*$H142*$J142*BX$10)</f>
        <v>0</v>
      </c>
      <c r="BY142" s="31">
        <v>0</v>
      </c>
      <c r="BZ142" s="32">
        <f>(BY142/12*1*$D142*$G142*$H142*$J142*BZ$9)+(BY142/12*5*$E142*$G142*$H142*$J142*BZ$10)+(BY142/12*6*$F142*$G142*$H142*$J142*BZ$10)</f>
        <v>0</v>
      </c>
      <c r="CA142" s="31">
        <v>0</v>
      </c>
      <c r="CB142" s="32">
        <f>(CA142/12*1*$D142*$G142*$H142*$K142*CB$9)+(CA142/12*4*$E142*$G142*$H142*$K142*CB$10)+(CA142/12*1*$E142*$G142*$H142*$K142*CB$11)+(CA142/12*6*$F142*$G142*$H142*$K142*CB$11)</f>
        <v>0</v>
      </c>
      <c r="CC142" s="31"/>
      <c r="CD142" s="32">
        <f>(CC142/12*1*$D142*$G142*$H142*$J142*CD$9)+(CC142/12*5*$E142*$G142*$H142*$J142*CD$10)+(CC142/12*6*$F142*$G142*$H142*$J142*CD$10)</f>
        <v>0</v>
      </c>
      <c r="CE142" s="31"/>
      <c r="CF142" s="32">
        <f>(CE142/12*1*$D142*$G142*$H142*$J142*CF$9)+(CE142/12*5*$E142*$G142*$H142*$J142*CF$10)+(CE142/12*6*$F142*$G142*$H142*$J142*CF$10)</f>
        <v>0</v>
      </c>
      <c r="CG142" s="31"/>
      <c r="CH142" s="32">
        <f>(CG142/12*1*$D142*$G142*$H142*$J142*CH$9)+(CG142/12*5*$E142*$G142*$H142*$J142*CH$10)+(CG142/12*6*$F142*$G142*$H142*$J142*CH$10)</f>
        <v>0</v>
      </c>
      <c r="CI142" s="31">
        <v>0</v>
      </c>
      <c r="CJ142" s="32">
        <f>(CI142/12*1*$D142*$G142*$H142*$K142*CJ$9)+(CI142/12*4*$E142*$G142*$H142*$K142*CJ$10)+(CI142/12*1*$E142*$G142*$H142*$K142*CJ$11)+(CI142/12*6*$F142*$G142*$H142*$K142*CJ$11)</f>
        <v>0</v>
      </c>
      <c r="CK142" s="31"/>
      <c r="CL142" s="32">
        <f>(CK142/12*1*$D142*$G142*$H142*$K142*CL$9)+(CK142/12*5*$E142*$G142*$H142*$K142*CL$10)+(CK142/12*6*$F142*$G142*$H142*$K142*CL$10)</f>
        <v>0</v>
      </c>
      <c r="CM142" s="31"/>
      <c r="CN142" s="32">
        <f>(CM142/12*1*$D142*$G142*$H142*$J142*CN$9)+(CM142/12*5*$E142*$G142*$H142*$J142*CN$10)+(CM142/12*6*$F142*$G142*$H142*$J142*CN$10)</f>
        <v>0</v>
      </c>
      <c r="CO142" s="31"/>
      <c r="CP142" s="32">
        <f>(CO142/12*1*$D142*$G142*$H142*$J142*CP$9)+(CO142/12*5*$E142*$G142*$H142*$J142*CP$10)+(CO142/12*6*$F142*$G142*$H142*$J142*CP$10)</f>
        <v>0</v>
      </c>
      <c r="CQ142" s="31">
        <v>0</v>
      </c>
      <c r="CR142" s="32">
        <f>(CQ142/12*1*$D142*$G142*$H142*$J142*CR$9)+(CQ142/12*5*$E142*$G142*$H142*$J142*CR$10)+(CQ142/12*6*$F142*$G142*$H142*$J142*CR$10)</f>
        <v>0</v>
      </c>
      <c r="CS142" s="31">
        <v>5</v>
      </c>
      <c r="CT142" s="32">
        <f>(CS142/12*1*$D142*$G142*$H142*$J142*CT$9)+(CS142/12*5*$E142*$G142*$H142*$J142*CT$10)+(CS142/12*6*$F142*$G142*$H142*$J142*CT$10)</f>
        <v>76259.883700000006</v>
      </c>
      <c r="CU142" s="31"/>
      <c r="CV142" s="32">
        <f>(CU142/12*1*$D142*$G142*$H142*$J142*CV$9)+(CU142/12*5*$E142*$G142*$H142*$J142*CV$10)+(CU142/12*6*$F142*$G142*$H142*$J142*CV$10)</f>
        <v>0</v>
      </c>
      <c r="CW142" s="31"/>
      <c r="CX142" s="32">
        <f>(CW142/12*1*$D142*$G142*$H142*$J142*CX$9)+(CW142/12*5*$E142*$G142*$H142*$J142*CX$10)+(CW142/12*6*$F142*$G142*$H142*$J142*CX$10)</f>
        <v>0</v>
      </c>
      <c r="CY142" s="31"/>
      <c r="CZ142" s="32">
        <f>(CY142/12*1*$D142*$G142*$H142*$J142*CZ$9)+(CY142/12*5*$E142*$G142*$H142*$J142*CZ$10)+(CY142/12*6*$F142*$G142*$H142*$J142*CZ$10)</f>
        <v>0</v>
      </c>
      <c r="DA142" s="31"/>
      <c r="DB142" s="32">
        <f>(DA142/12*1*$D142*$G142*$H142*$J142*DB$9)+(DA142/12*4*$E142*$G142*$H142*$J142*DB$10)+(DA142/12*1*$E142*$G142*$H142*$J142*DB$11)+(DA142/12*6*$F142*$G142*$H142*$J142*DB$11)</f>
        <v>0</v>
      </c>
      <c r="DC142" s="31"/>
      <c r="DD142" s="32">
        <f>(DC142/12*1*$D142*$G142*$H142*$J142*DD$9)+(DC142/12*5*$E142*$G142*$H142*$J142*DD$10)+(DC142/12*6*$F142*$G142*$H142*$J142*DD$10)</f>
        <v>0</v>
      </c>
      <c r="DE142" s="31">
        <v>0</v>
      </c>
      <c r="DF142" s="32">
        <f>(DE142/12*1*$D142*$G142*$H142*$K142*DF$9)+(DE142/12*5*$E142*$G142*$H142*$K142*DF$10)+(DE142/12*6*$F142*$G142*$H142*$K142*DF$10)</f>
        <v>0</v>
      </c>
      <c r="DG142" s="31">
        <v>0</v>
      </c>
      <c r="DH142" s="32">
        <f>(DG142/12*1*$D142*$G142*$H142*$K142*DH$9)+(DG142/12*5*$E142*$G142*$H142*$K142*DH$10)+(DG142/12*6*$F142*$G142*$H142*$K142*DH$10)</f>
        <v>0</v>
      </c>
      <c r="DI142" s="31">
        <v>0</v>
      </c>
      <c r="DJ142" s="32">
        <f>(DI142/12*1*$D142*$G142*$H142*$J142*DJ$9)+(DI142/12*5*$E142*$G142*$H142*$J142*DJ$10)+(DI142/12*6*$F142*$G142*$H142*$J142*DJ$10)</f>
        <v>0</v>
      </c>
      <c r="DK142" s="31">
        <v>0</v>
      </c>
      <c r="DL142" s="32">
        <v>0</v>
      </c>
      <c r="DM142" s="31">
        <v>0</v>
      </c>
      <c r="DN142" s="32">
        <f>(DM142/12*1*$D142*$G142*$H142*$K142*DN$9)+(DM142/12*5*$E142*$G142*$H142*$K142*DN$10)+(DM142/12*6*$F142*$G142*$H142*$K142*DN$10)</f>
        <v>0</v>
      </c>
      <c r="DO142" s="31"/>
      <c r="DP142" s="32">
        <f>(DO142/12*1*$D142*$G142*$H142*$K142*DP$9)+(DO142/12*5*$E142*$G142*$H142*$K142*DP$10)+(DO142/12*6*$F142*$G142*$H142*$K142*DP$10)</f>
        <v>0</v>
      </c>
      <c r="DQ142" s="31">
        <v>0</v>
      </c>
      <c r="DR142" s="32">
        <f>(DQ142/12*1*$D142*$G142*$H142*$K142*DR$9)+(DQ142/12*5*$E142*$G142*$H142*$K142*DR$10)+(DQ142/12*6*$F142*$G142*$H142*$K142*DR$10)</f>
        <v>0</v>
      </c>
      <c r="DS142" s="31"/>
      <c r="DT142" s="32">
        <f>(DS142/12*1*$D142*$G142*$H142*$K142*DT$9)+(DS142/12*5*$E142*$G142*$H142*$K142*DT$10)+(DS142/12*6*$F142*$G142*$H142*$K142*DT$10)</f>
        <v>0</v>
      </c>
      <c r="DU142" s="31">
        <v>3</v>
      </c>
      <c r="DV142" s="32">
        <f>(DU142/12*1*$D142*$G142*$H142*$J142*DV$9)+(DU142/12*5*$E142*$G142*$H142*$J142*DV$10)+(DU142/12*6*$F142*$G142*$H142*$J142*DV$10)</f>
        <v>49826.226450000002</v>
      </c>
      <c r="DW142" s="31">
        <v>0</v>
      </c>
      <c r="DX142" s="32">
        <f>(DW142/12*1*$D142*$G142*$H142*$J142*DX$9)+(DW142/12*5*$E142*$G142*$H142*$J142*DX$10)+(DW142/12*6*$F142*$G142*$H142*$J142*DX$10)</f>
        <v>0</v>
      </c>
      <c r="DY142" s="31"/>
      <c r="DZ142" s="32">
        <f>(DY142/12*1*$D142*$G142*$H142*$K142*DZ$9)+(DY142/12*5*$E142*$G142*$H142*$K142*DZ$10)+(DY142/12*6*$F142*$G142*$H142*$K142*DZ$10)</f>
        <v>0</v>
      </c>
      <c r="EA142" s="31"/>
      <c r="EB142" s="32">
        <f>(EA142/12*1*$D142*$G142*$H142*$K142*EB$9)+(EA142/12*5*$E142*$G142*$H142*$K142*EB$10)+(EA142/12*6*$F142*$G142*$H142*$K142*EB$10)</f>
        <v>0</v>
      </c>
      <c r="EC142" s="31"/>
      <c r="ED142" s="32">
        <f>(EC142/12*1*$D142*$G142*$H142*$K142*ED$9)+(EC142/12*5*$E142*$G142*$H142*$K142*ED$10)+(EC142/12*6*$F142*$G142*$H142*$K142*ED$10)</f>
        <v>0</v>
      </c>
      <c r="EE142" s="31">
        <v>0</v>
      </c>
      <c r="EF142" s="32">
        <f>(EE142/12*1*$D142*$G142*$H142*$L142*EF$9)+(EE142/12*5*$E142*$G142*$H142*$L142*EF$10)+(EE142/12*6*$F142*$G142*$H142*$L142*EF$10)</f>
        <v>0</v>
      </c>
      <c r="EG142" s="31">
        <v>0</v>
      </c>
      <c r="EH142" s="32">
        <f>(EG142/12*1*$D142*$G142*$H142*$M142*EH$9)+(EG142/12*5*$E142*$G142*$H142*$N142*EH$10)+(EG142/12*6*$F142*$G142*$H142*$N142*EH$10)</f>
        <v>0</v>
      </c>
      <c r="EI142" s="36">
        <f>SUM(S142,Y142,U142,O142,Q142,BW142,CS142,DI142,DW142,BY142,DU142,BI142,AY142,AQ142,AS142,AU142,BK142,CQ142,W142,EC142,DG142,CA142,EA142,CI142,DK142,DM142,DQ142,DO142,AE142,AG142,AI142,AK142,AA142,AM142,AO142,CK142,EE142,EG142,AW142,DY142,BO142,BA142,BC142,CU142,CW142,CY142,DA142,DC142,BQ142,BE142,BS142,BG142,BU142,CM142,CG142,CO142,AC142,CC142,DE142,,BM142,DS142,CE142)</f>
        <v>21</v>
      </c>
      <c r="EJ142" s="36">
        <f>SUM(T142,Z142,V142,P142,R142,BX142,CT142,DJ142,DX142,BZ142,DV142,BJ142,AZ142,AR142,AT142,AV142,BL142,CR142,X142,ED142,DH142,CB142,EB142,CJ142,DL142,DN142,DR142,DP142,AF142,AH142,AJ142,AL142,AB142,AN142,AP142,CL142,EF142,EH142,AX142,DZ142,BP142,BB142,BD142,CV142,CX142,CZ142,DB142,DD142,BR142,BF142,BT142,BH142,BV142,CN142,CH142,CP142,AD142,CD142,DF142,,BN142,DT142,CF142)</f>
        <v>293603.74043000001</v>
      </c>
      <c r="EL142" s="45"/>
    </row>
    <row r="143" spans="1:142" s="59" customFormat="1" x14ac:dyDescent="0.25">
      <c r="A143" s="88">
        <v>34</v>
      </c>
      <c r="B143" s="68"/>
      <c r="C143" s="69" t="s">
        <v>289</v>
      </c>
      <c r="D143" s="76">
        <f t="shared" si="711"/>
        <v>10127</v>
      </c>
      <c r="E143" s="76">
        <v>10127</v>
      </c>
      <c r="F143" s="76">
        <v>9620</v>
      </c>
      <c r="G143" s="92"/>
      <c r="H143" s="90"/>
      <c r="I143" s="91"/>
      <c r="J143" s="85"/>
      <c r="K143" s="85"/>
      <c r="L143" s="85"/>
      <c r="M143" s="85"/>
      <c r="N143" s="81">
        <v>2.57</v>
      </c>
      <c r="O143" s="93">
        <f>SUM(O144:O146)</f>
        <v>0</v>
      </c>
      <c r="P143" s="93">
        <f t="shared" ref="P143:CA143" si="1236">SUM(P144:P146)</f>
        <v>0</v>
      </c>
      <c r="Q143" s="93">
        <f t="shared" si="1236"/>
        <v>0</v>
      </c>
      <c r="R143" s="93">
        <f t="shared" si="1236"/>
        <v>0</v>
      </c>
      <c r="S143" s="93">
        <f t="shared" si="1236"/>
        <v>0</v>
      </c>
      <c r="T143" s="93">
        <f t="shared" si="1236"/>
        <v>0</v>
      </c>
      <c r="U143" s="93">
        <f t="shared" si="1236"/>
        <v>0</v>
      </c>
      <c r="V143" s="93">
        <f t="shared" si="1236"/>
        <v>0</v>
      </c>
      <c r="W143" s="93">
        <f t="shared" si="1236"/>
        <v>0</v>
      </c>
      <c r="X143" s="93">
        <f t="shared" si="1236"/>
        <v>0</v>
      </c>
      <c r="Y143" s="93">
        <f t="shared" si="1236"/>
        <v>0</v>
      </c>
      <c r="Z143" s="93">
        <f t="shared" si="1236"/>
        <v>0</v>
      </c>
      <c r="AA143" s="93">
        <f t="shared" si="1236"/>
        <v>0</v>
      </c>
      <c r="AB143" s="93">
        <f t="shared" si="1236"/>
        <v>0</v>
      </c>
      <c r="AC143" s="93">
        <f t="shared" si="1236"/>
        <v>0</v>
      </c>
      <c r="AD143" s="93">
        <f t="shared" si="1236"/>
        <v>0</v>
      </c>
      <c r="AE143" s="93">
        <f t="shared" si="1236"/>
        <v>0</v>
      </c>
      <c r="AF143" s="93">
        <f t="shared" si="1236"/>
        <v>0</v>
      </c>
      <c r="AG143" s="93">
        <f t="shared" si="1236"/>
        <v>0</v>
      </c>
      <c r="AH143" s="93">
        <f t="shared" si="1236"/>
        <v>0</v>
      </c>
      <c r="AI143" s="93">
        <f t="shared" si="1236"/>
        <v>0</v>
      </c>
      <c r="AJ143" s="93">
        <f t="shared" si="1236"/>
        <v>0</v>
      </c>
      <c r="AK143" s="93">
        <f t="shared" si="1236"/>
        <v>1</v>
      </c>
      <c r="AL143" s="93">
        <f t="shared" si="1236"/>
        <v>14742.952223999999</v>
      </c>
      <c r="AM143" s="93">
        <f t="shared" si="1236"/>
        <v>0</v>
      </c>
      <c r="AN143" s="93">
        <f t="shared" si="1236"/>
        <v>0</v>
      </c>
      <c r="AO143" s="93">
        <v>0</v>
      </c>
      <c r="AP143" s="93">
        <f t="shared" si="1236"/>
        <v>0</v>
      </c>
      <c r="AQ143" s="93">
        <f t="shared" si="1236"/>
        <v>0</v>
      </c>
      <c r="AR143" s="93">
        <f t="shared" si="1236"/>
        <v>0</v>
      </c>
      <c r="AS143" s="93">
        <f t="shared" si="1236"/>
        <v>0</v>
      </c>
      <c r="AT143" s="93">
        <f t="shared" si="1236"/>
        <v>0</v>
      </c>
      <c r="AU143" s="93">
        <f t="shared" si="1236"/>
        <v>0</v>
      </c>
      <c r="AV143" s="93">
        <f t="shared" si="1236"/>
        <v>0</v>
      </c>
      <c r="AW143" s="93">
        <f t="shared" si="1236"/>
        <v>0</v>
      </c>
      <c r="AX143" s="93">
        <f t="shared" si="1236"/>
        <v>0</v>
      </c>
      <c r="AY143" s="93">
        <f t="shared" si="1236"/>
        <v>0</v>
      </c>
      <c r="AZ143" s="93">
        <f t="shared" si="1236"/>
        <v>0</v>
      </c>
      <c r="BA143" s="93">
        <f t="shared" si="1236"/>
        <v>0</v>
      </c>
      <c r="BB143" s="93">
        <f t="shared" si="1236"/>
        <v>0</v>
      </c>
      <c r="BC143" s="93">
        <f t="shared" si="1236"/>
        <v>0</v>
      </c>
      <c r="BD143" s="93">
        <f t="shared" si="1236"/>
        <v>0</v>
      </c>
      <c r="BE143" s="93">
        <f t="shared" si="1236"/>
        <v>0</v>
      </c>
      <c r="BF143" s="93">
        <f t="shared" si="1236"/>
        <v>0</v>
      </c>
      <c r="BG143" s="93">
        <f t="shared" si="1236"/>
        <v>0</v>
      </c>
      <c r="BH143" s="93">
        <f t="shared" si="1236"/>
        <v>0</v>
      </c>
      <c r="BI143" s="93">
        <f t="shared" si="1236"/>
        <v>0</v>
      </c>
      <c r="BJ143" s="93">
        <f t="shared" si="1236"/>
        <v>0</v>
      </c>
      <c r="BK143" s="93">
        <f t="shared" si="1236"/>
        <v>0</v>
      </c>
      <c r="BL143" s="93">
        <f t="shared" si="1236"/>
        <v>0</v>
      </c>
      <c r="BM143" s="93">
        <f t="shared" si="1236"/>
        <v>0</v>
      </c>
      <c r="BN143" s="93">
        <f t="shared" si="1236"/>
        <v>0</v>
      </c>
      <c r="BO143" s="93">
        <f t="shared" si="1236"/>
        <v>0</v>
      </c>
      <c r="BP143" s="93">
        <f t="shared" si="1236"/>
        <v>0</v>
      </c>
      <c r="BQ143" s="93">
        <f t="shared" si="1236"/>
        <v>0</v>
      </c>
      <c r="BR143" s="93">
        <f t="shared" si="1236"/>
        <v>0</v>
      </c>
      <c r="BS143" s="93">
        <f t="shared" si="1236"/>
        <v>0</v>
      </c>
      <c r="BT143" s="93">
        <f t="shared" si="1236"/>
        <v>0</v>
      </c>
      <c r="BU143" s="93">
        <v>0</v>
      </c>
      <c r="BV143" s="93">
        <f t="shared" si="1236"/>
        <v>0</v>
      </c>
      <c r="BW143" s="93">
        <f t="shared" si="1236"/>
        <v>0</v>
      </c>
      <c r="BX143" s="93">
        <f t="shared" si="1236"/>
        <v>0</v>
      </c>
      <c r="BY143" s="93">
        <f t="shared" si="1236"/>
        <v>0</v>
      </c>
      <c r="BZ143" s="93">
        <f t="shared" si="1236"/>
        <v>0</v>
      </c>
      <c r="CA143" s="93">
        <f t="shared" si="1236"/>
        <v>0</v>
      </c>
      <c r="CB143" s="93">
        <f t="shared" ref="CB143:EJ143" si="1237">SUM(CB144:CB146)</f>
        <v>0</v>
      </c>
      <c r="CC143" s="93">
        <f t="shared" si="1237"/>
        <v>0</v>
      </c>
      <c r="CD143" s="93">
        <f t="shared" si="1237"/>
        <v>0</v>
      </c>
      <c r="CE143" s="93">
        <f t="shared" si="1237"/>
        <v>20</v>
      </c>
      <c r="CF143" s="93">
        <f t="shared" si="1237"/>
        <v>391833.26</v>
      </c>
      <c r="CG143" s="93">
        <f t="shared" si="1237"/>
        <v>0</v>
      </c>
      <c r="CH143" s="93">
        <f t="shared" si="1237"/>
        <v>0</v>
      </c>
      <c r="CI143" s="93">
        <f t="shared" si="1237"/>
        <v>0</v>
      </c>
      <c r="CJ143" s="93">
        <f t="shared" si="1237"/>
        <v>0</v>
      </c>
      <c r="CK143" s="93">
        <f t="shared" si="1237"/>
        <v>0</v>
      </c>
      <c r="CL143" s="93">
        <f t="shared" si="1237"/>
        <v>0</v>
      </c>
      <c r="CM143" s="93">
        <f t="shared" si="1237"/>
        <v>0</v>
      </c>
      <c r="CN143" s="93">
        <f t="shared" si="1237"/>
        <v>0</v>
      </c>
      <c r="CO143" s="93">
        <f t="shared" si="1237"/>
        <v>0</v>
      </c>
      <c r="CP143" s="93">
        <f t="shared" si="1237"/>
        <v>0</v>
      </c>
      <c r="CQ143" s="93">
        <f t="shared" si="1237"/>
        <v>0</v>
      </c>
      <c r="CR143" s="93">
        <f t="shared" si="1237"/>
        <v>0</v>
      </c>
      <c r="CS143" s="93">
        <f t="shared" si="1237"/>
        <v>0</v>
      </c>
      <c r="CT143" s="93">
        <f t="shared" si="1237"/>
        <v>0</v>
      </c>
      <c r="CU143" s="93">
        <f t="shared" si="1237"/>
        <v>0</v>
      </c>
      <c r="CV143" s="93">
        <f t="shared" si="1237"/>
        <v>0</v>
      </c>
      <c r="CW143" s="93">
        <f t="shared" si="1237"/>
        <v>0</v>
      </c>
      <c r="CX143" s="93">
        <f t="shared" si="1237"/>
        <v>0</v>
      </c>
      <c r="CY143" s="93">
        <f t="shared" si="1237"/>
        <v>0</v>
      </c>
      <c r="CZ143" s="93">
        <f t="shared" si="1237"/>
        <v>0</v>
      </c>
      <c r="DA143" s="93">
        <f t="shared" si="1237"/>
        <v>0</v>
      </c>
      <c r="DB143" s="93">
        <f t="shared" si="1237"/>
        <v>0</v>
      </c>
      <c r="DC143" s="93">
        <f t="shared" si="1237"/>
        <v>0</v>
      </c>
      <c r="DD143" s="93">
        <f t="shared" si="1237"/>
        <v>0</v>
      </c>
      <c r="DE143" s="93">
        <f t="shared" si="1237"/>
        <v>0</v>
      </c>
      <c r="DF143" s="93">
        <f t="shared" si="1237"/>
        <v>0</v>
      </c>
      <c r="DG143" s="93">
        <f t="shared" si="1237"/>
        <v>0</v>
      </c>
      <c r="DH143" s="93">
        <f t="shared" si="1237"/>
        <v>0</v>
      </c>
      <c r="DI143" s="93">
        <v>0</v>
      </c>
      <c r="DJ143" s="93">
        <f t="shared" si="1237"/>
        <v>0</v>
      </c>
      <c r="DK143" s="93">
        <f t="shared" si="1237"/>
        <v>0</v>
      </c>
      <c r="DL143" s="93">
        <f t="shared" si="1237"/>
        <v>0</v>
      </c>
      <c r="DM143" s="93">
        <f t="shared" si="1237"/>
        <v>0</v>
      </c>
      <c r="DN143" s="93">
        <f t="shared" si="1237"/>
        <v>0</v>
      </c>
      <c r="DO143" s="93">
        <f t="shared" si="1237"/>
        <v>0</v>
      </c>
      <c r="DP143" s="93">
        <f t="shared" si="1237"/>
        <v>0</v>
      </c>
      <c r="DQ143" s="93">
        <f t="shared" si="1237"/>
        <v>0</v>
      </c>
      <c r="DR143" s="93">
        <f t="shared" si="1237"/>
        <v>0</v>
      </c>
      <c r="DS143" s="93">
        <f t="shared" si="1237"/>
        <v>0</v>
      </c>
      <c r="DT143" s="93">
        <f t="shared" si="1237"/>
        <v>0</v>
      </c>
      <c r="DU143" s="93">
        <f t="shared" si="1237"/>
        <v>0</v>
      </c>
      <c r="DV143" s="93">
        <f t="shared" si="1237"/>
        <v>0</v>
      </c>
      <c r="DW143" s="93">
        <f t="shared" si="1237"/>
        <v>0</v>
      </c>
      <c r="DX143" s="93">
        <f t="shared" si="1237"/>
        <v>0</v>
      </c>
      <c r="DY143" s="93">
        <f t="shared" si="1237"/>
        <v>0</v>
      </c>
      <c r="DZ143" s="93">
        <f t="shared" si="1237"/>
        <v>0</v>
      </c>
      <c r="EA143" s="93">
        <v>0</v>
      </c>
      <c r="EB143" s="93">
        <f t="shared" ref="EB143" si="1238">SUM(EB144:EB146)</f>
        <v>0</v>
      </c>
      <c r="EC143" s="93">
        <v>0</v>
      </c>
      <c r="ED143" s="93">
        <f t="shared" ref="ED143" si="1239">SUM(ED144:ED146)</f>
        <v>0</v>
      </c>
      <c r="EE143" s="93">
        <f t="shared" si="1237"/>
        <v>0</v>
      </c>
      <c r="EF143" s="93">
        <f t="shared" si="1237"/>
        <v>0</v>
      </c>
      <c r="EG143" s="93">
        <f t="shared" si="1237"/>
        <v>1</v>
      </c>
      <c r="EH143" s="93">
        <f t="shared" si="1237"/>
        <v>32584.376586666665</v>
      </c>
      <c r="EI143" s="83">
        <f t="shared" si="1237"/>
        <v>22</v>
      </c>
      <c r="EJ143" s="83">
        <f t="shared" si="1237"/>
        <v>439160.5888106667</v>
      </c>
      <c r="EL143" s="45"/>
    </row>
    <row r="144" spans="1:142" ht="45" x14ac:dyDescent="0.25">
      <c r="B144" s="19">
        <v>100</v>
      </c>
      <c r="C144" s="25" t="s">
        <v>290</v>
      </c>
      <c r="D144" s="26">
        <f t="shared" ref="D144:D156" si="1240">D143</f>
        <v>10127</v>
      </c>
      <c r="E144" s="26">
        <v>10127</v>
      </c>
      <c r="F144" s="26">
        <v>9620</v>
      </c>
      <c r="G144" s="27">
        <v>0.88</v>
      </c>
      <c r="H144" s="38">
        <v>1</v>
      </c>
      <c r="I144" s="39"/>
      <c r="J144" s="26">
        <v>1.4</v>
      </c>
      <c r="K144" s="26">
        <v>1.68</v>
      </c>
      <c r="L144" s="26">
        <v>2.23</v>
      </c>
      <c r="M144" s="26">
        <v>2.39</v>
      </c>
      <c r="N144" s="30">
        <v>2.57</v>
      </c>
      <c r="O144" s="31">
        <v>0</v>
      </c>
      <c r="P144" s="32">
        <f t="shared" ref="P144:P146" si="1241">(O144/12*1*$D144*$G144*$H144*$J144*P$9)+(O144/12*5*$E144*$G144*$H144*$J144*P$10)+(O144/12*6*$F144*$G144*$H144*$J144*P$10)</f>
        <v>0</v>
      </c>
      <c r="Q144" s="31"/>
      <c r="R144" s="32">
        <f t="shared" ref="R144:R146" si="1242">(Q144/12*1*$D144*$G144*$H144*$J144*R$9)+(Q144/12*5*$E144*$G144*$H144*$J144*R$10)+(Q144/12*6*$F144*$G144*$H144*$J144*R$10)</f>
        <v>0</v>
      </c>
      <c r="S144" s="33"/>
      <c r="T144" s="32">
        <f t="shared" ref="T144:T146" si="1243">(S144/12*1*$D144*$G144*$H144*$J144*T$9)+(S144/12*5*$E144*$G144*$H144*$J144*T$10)+(S144/12*6*$F144*$G144*$H144*$J144*T$10)</f>
        <v>0</v>
      </c>
      <c r="U144" s="31">
        <v>0</v>
      </c>
      <c r="V144" s="32">
        <f t="shared" ref="V144:V146" si="1244">(U144/12*1*$D144*$G144*$H144*$J144*V$9)+(U144/12*5*$E144*$G144*$H144*$J144*V$10)+(U144/12*6*$F144*$G144*$H144*$J144*V$10)</f>
        <v>0</v>
      </c>
      <c r="W144" s="31">
        <v>0</v>
      </c>
      <c r="X144" s="32">
        <f t="shared" ref="X144:X146" si="1245">(W144/12*1*$D144*$G144*$H144*$J144*X$9)+(W144/12*5*$E144*$G144*$H144*$J144*X$10)+(W144/12*6*$F144*$G144*$H144*$J144*X$10)</f>
        <v>0</v>
      </c>
      <c r="Y144" s="31">
        <v>0</v>
      </c>
      <c r="Z144" s="32">
        <f t="shared" ref="Z144:Z146" si="1246">(Y144/12*1*$D144*$G144*$H144*$J144*Z$9)+(Y144/12*5*$E144*$G144*$H144*$J144*Z$10)+(Y144/12*6*$F144*$G144*$H144*$J144*Z$10)</f>
        <v>0</v>
      </c>
      <c r="AA144" s="31">
        <v>0</v>
      </c>
      <c r="AB144" s="32">
        <f t="shared" ref="AB144:AB146" si="1247">(AA144/12*1*$D144*$G144*$H144*$K144*AB$9)+(AA144/12*5*$E144*$G144*$H144*$K144*AB$10)+(AA144/12*6*$F144*$G144*$H144*$K144*AB$10)</f>
        <v>0</v>
      </c>
      <c r="AC144" s="31"/>
      <c r="AD144" s="32">
        <f t="shared" ref="AD144:AD146" si="1248">(AC144/12*1*$D144*$G144*$H144*$J144*AD$9)+(AC144/12*5*$E144*$G144*$H144*$J144*AD$10)+(AC144/12*6*$F144*$G144*$H144*$J144*AD$10)</f>
        <v>0</v>
      </c>
      <c r="AE144" s="31">
        <v>0</v>
      </c>
      <c r="AF144" s="32">
        <f t="shared" ref="AF144:AF146" si="1249">(AE144/12*1*$D144*$G144*$H144*$K144*AF$9)+(AE144/12*5*$E144*$G144*$H144*$K144*AF$10)+(AE144/12*6*$F144*$G144*$H144*$K144*AF$10)</f>
        <v>0</v>
      </c>
      <c r="AG144" s="31">
        <v>0</v>
      </c>
      <c r="AH144" s="32">
        <f t="shared" ref="AH144:AH146" si="1250">(AG144/12*1*$D144*$G144*$H144*$K144*AH$9)+(AG144/12*5*$E144*$G144*$H144*$K144*AH$10)+(AG144/12*6*$F144*$G144*$H144*$K144*AH$10)</f>
        <v>0</v>
      </c>
      <c r="AI144" s="31">
        <v>0</v>
      </c>
      <c r="AJ144" s="32">
        <f t="shared" ref="AJ144:AJ146" si="1251">(AI144/12*1*$D144*$G144*$H144*$K144*AJ$9)+(AI144/12*5*$E144*$G144*$H144*$K144*AJ$10)+(AI144/12*6*$F144*$G144*$H144*$K144*AJ$10)</f>
        <v>0</v>
      </c>
      <c r="AK144" s="31">
        <v>1</v>
      </c>
      <c r="AL144" s="32">
        <f t="shared" ref="AL144:AL146" si="1252">(AK144/12*1*$D144*$G144*$H144*$K144*AL$9)+(AK144/12*5*$E144*$G144*$H144*$K144*AL$10)+(AK144/12*6*$F144*$G144*$H144*$K144*AL$10)</f>
        <v>14742.952223999999</v>
      </c>
      <c r="AM144" s="34"/>
      <c r="AN144" s="32">
        <f t="shared" ref="AN144:AN146" si="1253">(AM144/12*1*$D144*$G144*$H144*$K144*AN$9)+(AM144/12*5*$E144*$G144*$H144*$K144*AN$10)+(AM144/12*6*$F144*$G144*$H144*$K144*AN$10)</f>
        <v>0</v>
      </c>
      <c r="AO144" s="31">
        <v>0</v>
      </c>
      <c r="AP144" s="32">
        <f t="shared" ref="AP144:AP146" si="1254">(AO144/12*1*$D144*$G144*$H144*$K144*AP$9)+(AO144/12*5*$E144*$G144*$H144*$K144*AP$10)+(AO144/12*6*$F144*$G144*$H144*$K144*AP$10)</f>
        <v>0</v>
      </c>
      <c r="AQ144" s="31">
        <v>0</v>
      </c>
      <c r="AR144" s="32">
        <f t="shared" ref="AR144:AR146" si="1255">(AQ144/12*1*$D144*$G144*$H144*$J144*AR$9)+(AQ144/12*5*$E144*$G144*$H144*$J144*AR$10)+(AQ144/12*6*$F144*$G144*$H144*$J144*AR$10)</f>
        <v>0</v>
      </c>
      <c r="AS144" s="31"/>
      <c r="AT144" s="32">
        <f t="shared" ref="AT144:AT146" si="1256">(AS144/12*1*$D144*$G144*$H144*$J144*AT$9)+(AS144/12*11*$E144*$G144*$H144*$J144*AT$10)</f>
        <v>0</v>
      </c>
      <c r="AU144" s="31"/>
      <c r="AV144" s="32">
        <f t="shared" ref="AV144:AV146" si="1257">(AU144/12*1*$D144*$G144*$H144*$J144*AV$9)+(AU144/12*5*$E144*$G144*$H144*$J144*AV$10)+(AU144/12*6*$F144*$G144*$H144*$J144*AV$10)</f>
        <v>0</v>
      </c>
      <c r="AW144" s="31"/>
      <c r="AX144" s="32">
        <f t="shared" ref="AX144:AX146" si="1258">(AW144/12*1*$D144*$G144*$H144*$K144*AX$9)+(AW144/12*5*$E144*$G144*$H144*$K144*AX$10)+(AW144/12*6*$F144*$G144*$H144*$K144*AX$10)</f>
        <v>0</v>
      </c>
      <c r="AY144" s="31">
        <v>0</v>
      </c>
      <c r="AZ144" s="32">
        <f t="shared" ref="AZ144:AZ146" si="1259">(AY144/12*1*$D144*$G144*$H144*$J144*AZ$9)+(AY144/12*5*$E144*$G144*$H144*$J144*AZ$10)+(AY144/12*6*$F144*$G144*$H144*$J144*AZ$10)</f>
        <v>0</v>
      </c>
      <c r="BA144" s="31"/>
      <c r="BB144" s="32">
        <f t="shared" ref="BB144:BB146" si="1260">(BA144/12*1*$D144*$G144*$H144*$J144*BB$9)+(BA144/12*5*$E144*$G144*$H144*$J144*BB$10)+(BA144/12*6*$F144*$G144*$H144*$J144*BB$10)</f>
        <v>0</v>
      </c>
      <c r="BC144" s="31"/>
      <c r="BD144" s="32">
        <f t="shared" ref="BD144:BD146" si="1261">(BC144/12*1*$D144*$G144*$H144*$J144*BD$9)+(BC144/12*5*$E144*$G144*$H144*$J144*BD$10)+(BC144/12*6*$F144*$G144*$H144*$J144*BD$10)</f>
        <v>0</v>
      </c>
      <c r="BE144" s="31"/>
      <c r="BF144" s="32">
        <f t="shared" ref="BF144:BF146" si="1262">(BE144/12*1*$D144*$G144*$H144*$J144*BF$9)+(BE144/12*5*$E144*$G144*$H144*$J144*BF$10)+(BE144/12*6*$F144*$G144*$H144*$J144*BF$10)</f>
        <v>0</v>
      </c>
      <c r="BG144" s="31"/>
      <c r="BH144" s="32">
        <f t="shared" ref="BH144:BH146" si="1263">(BG144/12*1*$D144*$G144*$H144*$J144*BH$9)+(BG144/12*5*$E144*$G144*$H144*$J144*BH$10)+(BG144/12*6*$F144*$G144*$H144*$J144*BH$10)</f>
        <v>0</v>
      </c>
      <c r="BI144" s="31"/>
      <c r="BJ144" s="32">
        <f t="shared" ref="BJ144:BJ146" si="1264">(BI144/12*1*$D144*$G144*$H144*$J144*BJ$9)+(BI144/12*5*$E144*$G144*$H144*$J144*BJ$10)+(BI144/12*6*$F144*$G144*$H144*$J144*BJ$10)</f>
        <v>0</v>
      </c>
      <c r="BK144" s="31"/>
      <c r="BL144" s="32">
        <f t="shared" ref="BL144:BL146" si="1265">(BK144/12*1*$D144*$G144*$H144*$J144*BL$9)+(BK144/12*4*$E144*$G144*$H144*$J144*BL$10)+(BK144/12*1*$E144*$G144*$H144*$J144*BL$11)+(BK144/12*6*$F144*$G144*$H144*$J144*BL$11)</f>
        <v>0</v>
      </c>
      <c r="BM144" s="31"/>
      <c r="BN144" s="32">
        <f t="shared" ref="BN144:BN146" si="1266">(BM144/12*1*$D144*$G144*$H144*$J144*BN$9)+(BM144/12*5*$E144*$G144*$H144*$J144*BN$10)+(BM144/12*6*$F144*$G144*$H144*$J144*BN$10)</f>
        <v>0</v>
      </c>
      <c r="BO144" s="31"/>
      <c r="BP144" s="32">
        <f t="shared" ref="BP144:BP146" si="1267">(BO144/12*1*$D144*$G144*$H144*$J144*BP$9)+(BO144/12*4*$E144*$G144*$H144*$J144*BP$10)+(BO144/12*1*$E144*$G144*$H144*$J144*BP$11)+(BO144/12*6*$F144*$G144*$H144*$J144*BP$11)</f>
        <v>0</v>
      </c>
      <c r="BQ144" s="31"/>
      <c r="BR144" s="32">
        <f t="shared" ref="BR144:BR146" si="1268">(BQ144/12*1*$D144*$G144*$H144*$J144*BR$9)+(BQ144/12*5*$E144*$G144*$H144*$J144*BR$10)+(BQ144/12*6*$F144*$G144*$H144*$J144*BR$10)</f>
        <v>0</v>
      </c>
      <c r="BS144" s="31"/>
      <c r="BT144" s="32">
        <f t="shared" ref="BT144:BT146" si="1269">(BS144/12*1*$D144*$G144*$H144*$J144*BT$9)+(BS144/12*4*$E144*$G144*$H144*$J144*BT$10)+(BS144/12*1*$E144*$G144*$H144*$J144*BT$11)+(BS144/12*6*$F144*$G144*$H144*$J144*BT$11)</f>
        <v>0</v>
      </c>
      <c r="BU144" s="31"/>
      <c r="BV144" s="32">
        <f t="shared" ref="BV144:BV146" si="1270">(BU144/12*1*$D144*$G144*$H144*$J144*BV$9)+(BU144/12*5*$E144*$G144*$H144*$J144*BV$10)+(BU144/12*6*$F144*$G144*$H144*$J144*BV$10)</f>
        <v>0</v>
      </c>
      <c r="BW144" s="31">
        <v>0</v>
      </c>
      <c r="BX144" s="32">
        <f t="shared" ref="BX144:BX146" si="1271">(BW144/12*1*$D144*$G144*$H144*$J144*BX$9)+(BW144/12*5*$E144*$G144*$H144*$J144*BX$10)+(BW144/12*6*$F144*$G144*$H144*$J144*BX$10)</f>
        <v>0</v>
      </c>
      <c r="BY144" s="31">
        <v>0</v>
      </c>
      <c r="BZ144" s="32">
        <f t="shared" ref="BZ144:BZ146" si="1272">(BY144/12*1*$D144*$G144*$H144*$J144*BZ$9)+(BY144/12*5*$E144*$G144*$H144*$J144*BZ$10)+(BY144/12*6*$F144*$G144*$H144*$J144*BZ$10)</f>
        <v>0</v>
      </c>
      <c r="CA144" s="31"/>
      <c r="CB144" s="32">
        <f t="shared" ref="CB144:CB146" si="1273">(CA144/12*1*$D144*$G144*$H144*$K144*CB$9)+(CA144/12*4*$E144*$G144*$H144*$K144*CB$10)+(CA144/12*1*$E144*$G144*$H144*$K144*CB$11)+(CA144/12*6*$F144*$G144*$H144*$K144*CB$11)</f>
        <v>0</v>
      </c>
      <c r="CC144" s="31"/>
      <c r="CD144" s="32">
        <f t="shared" ref="CD144:CD146" si="1274">(CC144/12*1*$D144*$G144*$H144*$J144*CD$9)+(CC144/12*5*$E144*$G144*$H144*$J144*CD$10)+(CC144/12*6*$F144*$G144*$H144*$J144*CD$10)</f>
        <v>0</v>
      </c>
      <c r="CE144" s="31"/>
      <c r="CF144" s="32">
        <f t="shared" ref="CF144:CF146" si="1275">(CE144/12*1*$D144*$G144*$H144*$J144*CF$9)+(CE144/12*5*$E144*$G144*$H144*$J144*CF$10)+(CE144/12*6*$F144*$G144*$H144*$J144*CF$10)</f>
        <v>0</v>
      </c>
      <c r="CG144" s="31"/>
      <c r="CH144" s="32">
        <f t="shared" ref="CH144:CH146" si="1276">(CG144/12*1*$D144*$G144*$H144*$J144*CH$9)+(CG144/12*5*$E144*$G144*$H144*$J144*CH$10)+(CG144/12*6*$F144*$G144*$H144*$J144*CH$10)</f>
        <v>0</v>
      </c>
      <c r="CI144" s="31">
        <v>0</v>
      </c>
      <c r="CJ144" s="32">
        <f t="shared" ref="CJ144:CJ146" si="1277">(CI144/12*1*$D144*$G144*$H144*$K144*CJ$9)+(CI144/12*4*$E144*$G144*$H144*$K144*CJ$10)+(CI144/12*1*$E144*$G144*$H144*$K144*CJ$11)+(CI144/12*6*$F144*$G144*$H144*$K144*CJ$11)</f>
        <v>0</v>
      </c>
      <c r="CK144" s="31"/>
      <c r="CL144" s="32">
        <f t="shared" ref="CL144:CL146" si="1278">(CK144/12*1*$D144*$G144*$H144*$K144*CL$9)+(CK144/12*5*$E144*$G144*$H144*$K144*CL$10)+(CK144/12*6*$F144*$G144*$H144*$K144*CL$10)</f>
        <v>0</v>
      </c>
      <c r="CM144" s="31"/>
      <c r="CN144" s="32">
        <f t="shared" ref="CN144:CN146" si="1279">(CM144/12*1*$D144*$G144*$H144*$J144*CN$9)+(CM144/12*5*$E144*$G144*$H144*$J144*CN$10)+(CM144/12*6*$F144*$G144*$H144*$J144*CN$10)</f>
        <v>0</v>
      </c>
      <c r="CO144" s="31"/>
      <c r="CP144" s="32">
        <f t="shared" ref="CP144:CP146" si="1280">(CO144/12*1*$D144*$G144*$H144*$J144*CP$9)+(CO144/12*5*$E144*$G144*$H144*$J144*CP$10)+(CO144/12*6*$F144*$G144*$H144*$J144*CP$10)</f>
        <v>0</v>
      </c>
      <c r="CQ144" s="31">
        <v>0</v>
      </c>
      <c r="CR144" s="32">
        <f t="shared" ref="CR144:CR146" si="1281">(CQ144/12*1*$D144*$G144*$H144*$J144*CR$9)+(CQ144/12*5*$E144*$G144*$H144*$J144*CR$10)+(CQ144/12*6*$F144*$G144*$H144*$J144*CR$10)</f>
        <v>0</v>
      </c>
      <c r="CS144" s="31">
        <v>0</v>
      </c>
      <c r="CT144" s="32">
        <f>(CS144/12*1*$D144*$G144*$H144*$J144*CT$9)+(CS144/12*5*$E144*$G144*$H144*$J144*CT$10)+(CS144/12*6*$F144*$G144*$H144*$J144*CT$10)</f>
        <v>0</v>
      </c>
      <c r="CU144" s="31"/>
      <c r="CV144" s="32">
        <f>(CU144/12*1*$D144*$G144*$H144*$J144*CV$9)+(CU144/12*5*$E144*$G144*$H144*$J144*CV$10)+(CU144/12*6*$F144*$G144*$H144*$J144*CV$10)</f>
        <v>0</v>
      </c>
      <c r="CW144" s="31"/>
      <c r="CX144" s="32">
        <f t="shared" ref="CX144:CX146" si="1282">(CW144/12*1*$D144*$G144*$H144*$J144*CX$9)+(CW144/12*5*$E144*$G144*$H144*$J144*CX$10)+(CW144/12*6*$F144*$G144*$H144*$J144*CX$10)</f>
        <v>0</v>
      </c>
      <c r="CY144" s="31"/>
      <c r="CZ144" s="32">
        <f t="shared" ref="CZ144:CZ146" si="1283">(CY144/12*1*$D144*$G144*$H144*$J144*CZ$9)+(CY144/12*5*$E144*$G144*$H144*$J144*CZ$10)+(CY144/12*6*$F144*$G144*$H144*$J144*CZ$10)</f>
        <v>0</v>
      </c>
      <c r="DA144" s="31"/>
      <c r="DB144" s="32">
        <f t="shared" ref="DB144:DB146" si="1284">(DA144/12*1*$D144*$G144*$H144*$J144*DB$9)+(DA144/12*4*$E144*$G144*$H144*$J144*DB$10)+(DA144/12*1*$E144*$G144*$H144*$J144*DB$11)+(DA144/12*6*$F144*$G144*$H144*$J144*DB$11)</f>
        <v>0</v>
      </c>
      <c r="DC144" s="31"/>
      <c r="DD144" s="32">
        <f t="shared" ref="DD144:DD146" si="1285">(DC144/12*1*$D144*$G144*$H144*$J144*DD$9)+(DC144/12*5*$E144*$G144*$H144*$J144*DD$10)+(DC144/12*6*$F144*$G144*$H144*$J144*DD$10)</f>
        <v>0</v>
      </c>
      <c r="DE144" s="31"/>
      <c r="DF144" s="32">
        <f t="shared" ref="DF144:DF146" si="1286">(DE144/12*1*$D144*$G144*$H144*$K144*DF$9)+(DE144/12*5*$E144*$G144*$H144*$K144*DF$10)+(DE144/12*6*$F144*$G144*$H144*$K144*DF$10)</f>
        <v>0</v>
      </c>
      <c r="DG144" s="31">
        <v>0</v>
      </c>
      <c r="DH144" s="32">
        <f t="shared" ref="DH144:DH146" si="1287">(DG144/12*1*$D144*$G144*$H144*$K144*DH$9)+(DG144/12*5*$E144*$G144*$H144*$K144*DH$10)+(DG144/12*6*$F144*$G144*$H144*$K144*DH$10)</f>
        <v>0</v>
      </c>
      <c r="DI144" s="31">
        <v>0</v>
      </c>
      <c r="DJ144" s="32">
        <f t="shared" ref="DJ144:DJ146" si="1288">(DI144/12*1*$D144*$G144*$H144*$J144*DJ$9)+(DI144/12*5*$E144*$G144*$H144*$J144*DJ$10)+(DI144/12*6*$F144*$G144*$H144*$J144*DJ$10)</f>
        <v>0</v>
      </c>
      <c r="DK144" s="31">
        <v>0</v>
      </c>
      <c r="DL144" s="32">
        <v>0</v>
      </c>
      <c r="DM144" s="31">
        <v>0</v>
      </c>
      <c r="DN144" s="32">
        <f>(DM144/12*1*$D144*$G144*$H144*$K144*DN$9)+(DM144/12*5*$E144*$G144*$H144*$K144*DN$10)+(DM144/12*6*$F144*$G144*$H144*$K144*DN$10)</f>
        <v>0</v>
      </c>
      <c r="DO144" s="31"/>
      <c r="DP144" s="32">
        <f>(DO144/12*1*$D144*$G144*$H144*$K144*DP$9)+(DO144/12*5*$E144*$G144*$H144*$K144*DP$10)+(DO144/12*6*$F144*$G144*$H144*$K144*DP$10)</f>
        <v>0</v>
      </c>
      <c r="DQ144" s="31">
        <v>0</v>
      </c>
      <c r="DR144" s="32">
        <f t="shared" ref="DR144:DR146" si="1289">(DQ144/12*1*$D144*$G144*$H144*$K144*DR$9)+(DQ144/12*5*$E144*$G144*$H144*$K144*DR$10)+(DQ144/12*6*$F144*$G144*$H144*$K144*DR$10)</f>
        <v>0</v>
      </c>
      <c r="DS144" s="31"/>
      <c r="DT144" s="32">
        <f t="shared" ref="DT144:DT146" si="1290">(DS144/12*1*$D144*$G144*$H144*$K144*DT$9)+(DS144/12*5*$E144*$G144*$H144*$K144*DT$10)+(DS144/12*6*$F144*$G144*$H144*$K144*DT$10)</f>
        <v>0</v>
      </c>
      <c r="DU144" s="31"/>
      <c r="DV144" s="32">
        <f t="shared" ref="DV144:DV146" si="1291">(DU144/12*1*$D144*$G144*$H144*$J144*DV$9)+(DU144/12*5*$E144*$G144*$H144*$J144*DV$10)+(DU144/12*6*$F144*$G144*$H144*$J144*DV$10)</f>
        <v>0</v>
      </c>
      <c r="DW144" s="31">
        <v>0</v>
      </c>
      <c r="DX144" s="32">
        <f t="shared" ref="DX144:DX146" si="1292">(DW144/12*1*$D144*$G144*$H144*$J144*DX$9)+(DW144/12*5*$E144*$G144*$H144*$J144*DX$10)+(DW144/12*6*$F144*$G144*$H144*$J144*DX$10)</f>
        <v>0</v>
      </c>
      <c r="DY144" s="31"/>
      <c r="DZ144" s="32">
        <f t="shared" ref="DZ144:DZ146" si="1293">(DY144/12*1*$D144*$G144*$H144*$K144*DZ$9)+(DY144/12*5*$E144*$G144*$H144*$K144*DZ$10)+(DY144/12*6*$F144*$G144*$H144*$K144*DZ$10)</f>
        <v>0</v>
      </c>
      <c r="EA144" s="31"/>
      <c r="EB144" s="32">
        <f t="shared" ref="EB144:EB146" si="1294">(EA144/12*1*$D144*$G144*$H144*$K144*EB$9)+(EA144/12*5*$E144*$G144*$H144*$K144*EB$10)+(EA144/12*6*$F144*$G144*$H144*$K144*EB$10)</f>
        <v>0</v>
      </c>
      <c r="EC144" s="31">
        <v>0</v>
      </c>
      <c r="ED144" s="32">
        <f t="shared" ref="ED144:ED146" si="1295">(EC144/12*1*$D144*$G144*$H144*$K144*ED$9)+(EC144/12*5*$E144*$G144*$H144*$K144*ED$10)+(EC144/12*6*$F144*$G144*$H144*$K144*ED$10)</f>
        <v>0</v>
      </c>
      <c r="EE144" s="31">
        <v>0</v>
      </c>
      <c r="EF144" s="32">
        <f t="shared" ref="EF144:EF146" si="1296">(EE144/12*1*$D144*$G144*$H144*$L144*EF$9)+(EE144/12*5*$E144*$G144*$H144*$L144*EF$10)+(EE144/12*6*$F144*$G144*$H144*$L144*EF$10)</f>
        <v>0</v>
      </c>
      <c r="EG144" s="31">
        <v>1</v>
      </c>
      <c r="EH144" s="32">
        <f t="shared" ref="EH144:EH146" si="1297">(EG144/12*1*$D144*$G144*$H144*$M144*EH$9)+(EG144/12*5*$E144*$G144*$H144*$N144*EH$10)+(EG144/12*6*$F144*$G144*$H144*$N144*EH$10)</f>
        <v>32584.376586666665</v>
      </c>
      <c r="EI144" s="36">
        <f t="shared" ref="EI144:EJ146" si="1298">SUM(S144,Y144,U144,O144,Q144,BW144,CS144,DI144,DW144,BY144,DU144,BI144,AY144,AQ144,AS144,AU144,BK144,CQ144,W144,EC144,DG144,CA144,EA144,CI144,DK144,DM144,DQ144,DO144,AE144,AG144,AI144,AK144,AA144,AM144,AO144,CK144,EE144,EG144,AW144,DY144,BO144,BA144,BC144,CU144,CW144,CY144,DA144,DC144,BQ144,BE144,BS144,BG144,BU144,CM144,CG144,CO144,AC144,CC144,DE144,,BM144,DS144,CE144)</f>
        <v>2</v>
      </c>
      <c r="EJ144" s="36">
        <f t="shared" si="1298"/>
        <v>47327.328810666666</v>
      </c>
      <c r="EL144" s="45"/>
    </row>
    <row r="145" spans="1:142" ht="30" x14ac:dyDescent="0.25">
      <c r="B145" s="19">
        <v>101</v>
      </c>
      <c r="C145" s="25" t="s">
        <v>291</v>
      </c>
      <c r="D145" s="26">
        <f t="shared" si="1240"/>
        <v>10127</v>
      </c>
      <c r="E145" s="26">
        <v>10127</v>
      </c>
      <c r="F145" s="26">
        <v>9620</v>
      </c>
      <c r="G145" s="27">
        <v>0.92</v>
      </c>
      <c r="H145" s="28">
        <v>1</v>
      </c>
      <c r="I145" s="29"/>
      <c r="J145" s="26">
        <v>1.4</v>
      </c>
      <c r="K145" s="26">
        <v>1.68</v>
      </c>
      <c r="L145" s="26">
        <v>2.23</v>
      </c>
      <c r="M145" s="26">
        <v>2.39</v>
      </c>
      <c r="N145" s="30">
        <v>2.57</v>
      </c>
      <c r="O145" s="31"/>
      <c r="P145" s="32">
        <f t="shared" si="1241"/>
        <v>0</v>
      </c>
      <c r="Q145" s="31"/>
      <c r="R145" s="32">
        <f t="shared" si="1242"/>
        <v>0</v>
      </c>
      <c r="S145" s="33"/>
      <c r="T145" s="32">
        <f t="shared" si="1243"/>
        <v>0</v>
      </c>
      <c r="U145" s="31"/>
      <c r="V145" s="32">
        <f t="shared" si="1244"/>
        <v>0</v>
      </c>
      <c r="W145" s="31"/>
      <c r="X145" s="32">
        <f t="shared" si="1245"/>
        <v>0</v>
      </c>
      <c r="Y145" s="31"/>
      <c r="Z145" s="32">
        <f t="shared" si="1246"/>
        <v>0</v>
      </c>
      <c r="AA145" s="31"/>
      <c r="AB145" s="32">
        <f t="shared" si="1247"/>
        <v>0</v>
      </c>
      <c r="AC145" s="31"/>
      <c r="AD145" s="32">
        <f t="shared" si="1248"/>
        <v>0</v>
      </c>
      <c r="AE145" s="31"/>
      <c r="AF145" s="32">
        <f t="shared" si="1249"/>
        <v>0</v>
      </c>
      <c r="AG145" s="31"/>
      <c r="AH145" s="32">
        <f t="shared" si="1250"/>
        <v>0</v>
      </c>
      <c r="AI145" s="31"/>
      <c r="AJ145" s="32">
        <f t="shared" si="1251"/>
        <v>0</v>
      </c>
      <c r="AK145" s="31"/>
      <c r="AL145" s="32">
        <f t="shared" si="1252"/>
        <v>0</v>
      </c>
      <c r="AM145" s="34"/>
      <c r="AN145" s="32">
        <f t="shared" si="1253"/>
        <v>0</v>
      </c>
      <c r="AO145" s="31"/>
      <c r="AP145" s="32">
        <f t="shared" si="1254"/>
        <v>0</v>
      </c>
      <c r="AQ145" s="31"/>
      <c r="AR145" s="32">
        <f t="shared" si="1255"/>
        <v>0</v>
      </c>
      <c r="AS145" s="31"/>
      <c r="AT145" s="32">
        <f t="shared" si="1256"/>
        <v>0</v>
      </c>
      <c r="AU145" s="31"/>
      <c r="AV145" s="32">
        <f t="shared" si="1257"/>
        <v>0</v>
      </c>
      <c r="AW145" s="31"/>
      <c r="AX145" s="32">
        <f t="shared" si="1258"/>
        <v>0</v>
      </c>
      <c r="AY145" s="31"/>
      <c r="AZ145" s="32">
        <f t="shared" si="1259"/>
        <v>0</v>
      </c>
      <c r="BA145" s="31"/>
      <c r="BB145" s="32">
        <f t="shared" si="1260"/>
        <v>0</v>
      </c>
      <c r="BC145" s="31"/>
      <c r="BD145" s="32">
        <f t="shared" si="1261"/>
        <v>0</v>
      </c>
      <c r="BE145" s="31"/>
      <c r="BF145" s="32">
        <f t="shared" si="1262"/>
        <v>0</v>
      </c>
      <c r="BG145" s="31"/>
      <c r="BH145" s="32">
        <f t="shared" si="1263"/>
        <v>0</v>
      </c>
      <c r="BI145" s="31"/>
      <c r="BJ145" s="32">
        <f t="shared" si="1264"/>
        <v>0</v>
      </c>
      <c r="BK145" s="31"/>
      <c r="BL145" s="32">
        <f t="shared" si="1265"/>
        <v>0</v>
      </c>
      <c r="BM145" s="31"/>
      <c r="BN145" s="32">
        <f t="shared" si="1266"/>
        <v>0</v>
      </c>
      <c r="BO145" s="31"/>
      <c r="BP145" s="32">
        <f t="shared" si="1267"/>
        <v>0</v>
      </c>
      <c r="BQ145" s="31"/>
      <c r="BR145" s="32">
        <f t="shared" si="1268"/>
        <v>0</v>
      </c>
      <c r="BS145" s="31"/>
      <c r="BT145" s="32">
        <f t="shared" si="1269"/>
        <v>0</v>
      </c>
      <c r="BU145" s="31"/>
      <c r="BV145" s="32">
        <f t="shared" si="1270"/>
        <v>0</v>
      </c>
      <c r="BW145" s="31"/>
      <c r="BX145" s="32">
        <f t="shared" si="1271"/>
        <v>0</v>
      </c>
      <c r="BY145" s="31"/>
      <c r="BZ145" s="32">
        <f t="shared" si="1272"/>
        <v>0</v>
      </c>
      <c r="CA145" s="31"/>
      <c r="CB145" s="32">
        <f t="shared" si="1273"/>
        <v>0</v>
      </c>
      <c r="CC145" s="31"/>
      <c r="CD145" s="32">
        <f t="shared" si="1274"/>
        <v>0</v>
      </c>
      <c r="CE145" s="31"/>
      <c r="CF145" s="32">
        <f t="shared" si="1275"/>
        <v>0</v>
      </c>
      <c r="CG145" s="31"/>
      <c r="CH145" s="32">
        <f t="shared" si="1276"/>
        <v>0</v>
      </c>
      <c r="CI145" s="31"/>
      <c r="CJ145" s="32">
        <f t="shared" si="1277"/>
        <v>0</v>
      </c>
      <c r="CK145" s="31"/>
      <c r="CL145" s="32">
        <f t="shared" si="1278"/>
        <v>0</v>
      </c>
      <c r="CM145" s="31"/>
      <c r="CN145" s="32">
        <f t="shared" si="1279"/>
        <v>0</v>
      </c>
      <c r="CO145" s="31"/>
      <c r="CP145" s="32">
        <f t="shared" si="1280"/>
        <v>0</v>
      </c>
      <c r="CQ145" s="31"/>
      <c r="CR145" s="32">
        <f t="shared" si="1281"/>
        <v>0</v>
      </c>
      <c r="CS145" s="31"/>
      <c r="CT145" s="32">
        <f>(CS145/12*1*$D145*$G145*$H145*$J145*CT$9)+(CS145/12*5*$E145*$G145*$H145*$J145*CT$10)+(CS145/12*6*$F145*$G145*$H145*$J145*CT$10)</f>
        <v>0</v>
      </c>
      <c r="CU145" s="31"/>
      <c r="CV145" s="32">
        <f>(CU145/12*1*$D145*$G145*$H145*$J145*CV$9)+(CU145/12*5*$E145*$G145*$H145*$J145*CV$10)+(CU145/12*6*$F145*$G145*$H145*$J145*CV$10)</f>
        <v>0</v>
      </c>
      <c r="CW145" s="31"/>
      <c r="CX145" s="32">
        <f t="shared" si="1282"/>
        <v>0</v>
      </c>
      <c r="CY145" s="31"/>
      <c r="CZ145" s="32">
        <f t="shared" si="1283"/>
        <v>0</v>
      </c>
      <c r="DA145" s="31"/>
      <c r="DB145" s="32">
        <f t="shared" si="1284"/>
        <v>0</v>
      </c>
      <c r="DC145" s="31"/>
      <c r="DD145" s="32">
        <f t="shared" si="1285"/>
        <v>0</v>
      </c>
      <c r="DE145" s="31"/>
      <c r="DF145" s="32">
        <f t="shared" si="1286"/>
        <v>0</v>
      </c>
      <c r="DG145" s="31"/>
      <c r="DH145" s="32">
        <f t="shared" si="1287"/>
        <v>0</v>
      </c>
      <c r="DI145" s="31"/>
      <c r="DJ145" s="32">
        <f t="shared" si="1288"/>
        <v>0</v>
      </c>
      <c r="DK145" s="31"/>
      <c r="DL145" s="32">
        <v>0</v>
      </c>
      <c r="DM145" s="31"/>
      <c r="DN145" s="32">
        <f>(DM145/12*1*$D145*$G145*$H145*$K145*DN$9)+(DM145/12*5*$E145*$G145*$H145*$K145*DN$10)+(DM145/12*6*$F145*$G145*$H145*$K145*DN$10)</f>
        <v>0</v>
      </c>
      <c r="DO145" s="31"/>
      <c r="DP145" s="32">
        <f>(DO145/12*1*$D145*$G145*$H145*$K145*DP$9)+(DO145/12*5*$E145*$G145*$H145*$K145*DP$10)+(DO145/12*6*$F145*$G145*$H145*$K145*DP$10)</f>
        <v>0</v>
      </c>
      <c r="DQ145" s="31"/>
      <c r="DR145" s="32">
        <f t="shared" si="1289"/>
        <v>0</v>
      </c>
      <c r="DS145" s="31"/>
      <c r="DT145" s="32">
        <f t="shared" si="1290"/>
        <v>0</v>
      </c>
      <c r="DU145" s="31"/>
      <c r="DV145" s="32">
        <f t="shared" si="1291"/>
        <v>0</v>
      </c>
      <c r="DW145" s="31"/>
      <c r="DX145" s="32">
        <f t="shared" si="1292"/>
        <v>0</v>
      </c>
      <c r="DY145" s="31"/>
      <c r="DZ145" s="32">
        <f t="shared" si="1293"/>
        <v>0</v>
      </c>
      <c r="EA145" s="31"/>
      <c r="EB145" s="32">
        <f t="shared" si="1294"/>
        <v>0</v>
      </c>
      <c r="EC145" s="31"/>
      <c r="ED145" s="32">
        <f t="shared" si="1295"/>
        <v>0</v>
      </c>
      <c r="EE145" s="31"/>
      <c r="EF145" s="32">
        <f t="shared" si="1296"/>
        <v>0</v>
      </c>
      <c r="EG145" s="31"/>
      <c r="EH145" s="32">
        <f t="shared" si="1297"/>
        <v>0</v>
      </c>
      <c r="EI145" s="36">
        <f t="shared" si="1298"/>
        <v>0</v>
      </c>
      <c r="EJ145" s="36">
        <f t="shared" si="1298"/>
        <v>0</v>
      </c>
      <c r="EL145" s="45"/>
    </row>
    <row r="146" spans="1:142" ht="30" x14ac:dyDescent="0.25">
      <c r="B146" s="19">
        <v>102</v>
      </c>
      <c r="C146" s="25" t="s">
        <v>292</v>
      </c>
      <c r="D146" s="26">
        <f t="shared" si="1240"/>
        <v>10127</v>
      </c>
      <c r="E146" s="26">
        <v>10127</v>
      </c>
      <c r="F146" s="26">
        <v>9620</v>
      </c>
      <c r="G146" s="27">
        <v>1.56</v>
      </c>
      <c r="H146" s="28">
        <v>1</v>
      </c>
      <c r="I146" s="29"/>
      <c r="J146" s="26">
        <v>1.4</v>
      </c>
      <c r="K146" s="26">
        <v>1.68</v>
      </c>
      <c r="L146" s="26">
        <v>2.23</v>
      </c>
      <c r="M146" s="26">
        <v>2.39</v>
      </c>
      <c r="N146" s="30">
        <v>2.57</v>
      </c>
      <c r="O146" s="31"/>
      <c r="P146" s="32">
        <f t="shared" si="1241"/>
        <v>0</v>
      </c>
      <c r="Q146" s="31"/>
      <c r="R146" s="32">
        <f t="shared" si="1242"/>
        <v>0</v>
      </c>
      <c r="S146" s="33"/>
      <c r="T146" s="32">
        <f t="shared" si="1243"/>
        <v>0</v>
      </c>
      <c r="U146" s="31"/>
      <c r="V146" s="32">
        <f t="shared" si="1244"/>
        <v>0</v>
      </c>
      <c r="W146" s="31"/>
      <c r="X146" s="32">
        <f t="shared" si="1245"/>
        <v>0</v>
      </c>
      <c r="Y146" s="31"/>
      <c r="Z146" s="32">
        <f t="shared" si="1246"/>
        <v>0</v>
      </c>
      <c r="AA146" s="31"/>
      <c r="AB146" s="32">
        <f t="shared" si="1247"/>
        <v>0</v>
      </c>
      <c r="AC146" s="31"/>
      <c r="AD146" s="32">
        <f t="shared" si="1248"/>
        <v>0</v>
      </c>
      <c r="AE146" s="31"/>
      <c r="AF146" s="32">
        <f t="shared" si="1249"/>
        <v>0</v>
      </c>
      <c r="AG146" s="31"/>
      <c r="AH146" s="32">
        <f t="shared" si="1250"/>
        <v>0</v>
      </c>
      <c r="AI146" s="31"/>
      <c r="AJ146" s="32">
        <f t="shared" si="1251"/>
        <v>0</v>
      </c>
      <c r="AK146" s="31"/>
      <c r="AL146" s="32">
        <f t="shared" si="1252"/>
        <v>0</v>
      </c>
      <c r="AM146" s="34"/>
      <c r="AN146" s="32">
        <f t="shared" si="1253"/>
        <v>0</v>
      </c>
      <c r="AO146" s="31"/>
      <c r="AP146" s="32">
        <f t="shared" si="1254"/>
        <v>0</v>
      </c>
      <c r="AQ146" s="31"/>
      <c r="AR146" s="32">
        <f t="shared" si="1255"/>
        <v>0</v>
      </c>
      <c r="AS146" s="31"/>
      <c r="AT146" s="32">
        <f t="shared" si="1256"/>
        <v>0</v>
      </c>
      <c r="AU146" s="31"/>
      <c r="AV146" s="32">
        <f t="shared" si="1257"/>
        <v>0</v>
      </c>
      <c r="AW146" s="31"/>
      <c r="AX146" s="32">
        <f t="shared" si="1258"/>
        <v>0</v>
      </c>
      <c r="AY146" s="31"/>
      <c r="AZ146" s="32">
        <f t="shared" si="1259"/>
        <v>0</v>
      </c>
      <c r="BA146" s="31"/>
      <c r="BB146" s="32">
        <f t="shared" si="1260"/>
        <v>0</v>
      </c>
      <c r="BC146" s="31"/>
      <c r="BD146" s="32">
        <f t="shared" si="1261"/>
        <v>0</v>
      </c>
      <c r="BE146" s="31"/>
      <c r="BF146" s="32">
        <f t="shared" si="1262"/>
        <v>0</v>
      </c>
      <c r="BG146" s="31"/>
      <c r="BH146" s="32">
        <f t="shared" si="1263"/>
        <v>0</v>
      </c>
      <c r="BI146" s="31"/>
      <c r="BJ146" s="32">
        <f t="shared" si="1264"/>
        <v>0</v>
      </c>
      <c r="BK146" s="31"/>
      <c r="BL146" s="32">
        <f t="shared" si="1265"/>
        <v>0</v>
      </c>
      <c r="BM146" s="31"/>
      <c r="BN146" s="32">
        <f t="shared" si="1266"/>
        <v>0</v>
      </c>
      <c r="BO146" s="31"/>
      <c r="BP146" s="32">
        <f t="shared" si="1267"/>
        <v>0</v>
      </c>
      <c r="BQ146" s="31"/>
      <c r="BR146" s="32">
        <f t="shared" si="1268"/>
        <v>0</v>
      </c>
      <c r="BS146" s="31"/>
      <c r="BT146" s="32">
        <f t="shared" si="1269"/>
        <v>0</v>
      </c>
      <c r="BU146" s="31"/>
      <c r="BV146" s="32">
        <f t="shared" si="1270"/>
        <v>0</v>
      </c>
      <c r="BW146" s="31"/>
      <c r="BX146" s="32">
        <f t="shared" si="1271"/>
        <v>0</v>
      </c>
      <c r="BY146" s="31"/>
      <c r="BZ146" s="32">
        <f t="shared" si="1272"/>
        <v>0</v>
      </c>
      <c r="CA146" s="31"/>
      <c r="CB146" s="32">
        <f t="shared" si="1273"/>
        <v>0</v>
      </c>
      <c r="CC146" s="31"/>
      <c r="CD146" s="32">
        <f t="shared" si="1274"/>
        <v>0</v>
      </c>
      <c r="CE146" s="31">
        <v>20</v>
      </c>
      <c r="CF146" s="32">
        <f t="shared" si="1275"/>
        <v>391833.26</v>
      </c>
      <c r="CG146" s="31"/>
      <c r="CH146" s="32">
        <f t="shared" si="1276"/>
        <v>0</v>
      </c>
      <c r="CI146" s="31"/>
      <c r="CJ146" s="32">
        <f t="shared" si="1277"/>
        <v>0</v>
      </c>
      <c r="CK146" s="31"/>
      <c r="CL146" s="32">
        <f t="shared" si="1278"/>
        <v>0</v>
      </c>
      <c r="CM146" s="31"/>
      <c r="CN146" s="32">
        <f t="shared" si="1279"/>
        <v>0</v>
      </c>
      <c r="CO146" s="31"/>
      <c r="CP146" s="32">
        <f t="shared" si="1280"/>
        <v>0</v>
      </c>
      <c r="CQ146" s="31"/>
      <c r="CR146" s="32">
        <f t="shared" si="1281"/>
        <v>0</v>
      </c>
      <c r="CS146" s="31"/>
      <c r="CT146" s="32">
        <f>(CS146/12*1*$D146*$G146*$H146*$J146*CT$9)+(CS146/12*5*$E146*$G146*$H146*$J146*CT$10)+(CS146/12*6*$F146*$G146*$H146*$J146*CT$10)</f>
        <v>0</v>
      </c>
      <c r="CU146" s="31"/>
      <c r="CV146" s="32">
        <f>(CU146/12*1*$D146*$G146*$H146*$J146*CV$9)+(CU146/12*5*$E146*$G146*$H146*$J146*CV$10)+(CU146/12*6*$F146*$G146*$H146*$J146*CV$10)</f>
        <v>0</v>
      </c>
      <c r="CW146" s="31"/>
      <c r="CX146" s="32">
        <f t="shared" si="1282"/>
        <v>0</v>
      </c>
      <c r="CY146" s="31"/>
      <c r="CZ146" s="32">
        <f t="shared" si="1283"/>
        <v>0</v>
      </c>
      <c r="DA146" s="31"/>
      <c r="DB146" s="32">
        <f t="shared" si="1284"/>
        <v>0</v>
      </c>
      <c r="DC146" s="31"/>
      <c r="DD146" s="32">
        <f t="shared" si="1285"/>
        <v>0</v>
      </c>
      <c r="DE146" s="31"/>
      <c r="DF146" s="32">
        <f t="shared" si="1286"/>
        <v>0</v>
      </c>
      <c r="DG146" s="31"/>
      <c r="DH146" s="32">
        <f t="shared" si="1287"/>
        <v>0</v>
      </c>
      <c r="DI146" s="31"/>
      <c r="DJ146" s="32">
        <f t="shared" si="1288"/>
        <v>0</v>
      </c>
      <c r="DK146" s="31"/>
      <c r="DL146" s="32">
        <v>0</v>
      </c>
      <c r="DM146" s="31"/>
      <c r="DN146" s="32">
        <f>(DM146/12*1*$D146*$G146*$H146*$K146*DN$9)+(DM146/12*5*$E146*$G146*$H146*$K146*DN$10)+(DM146/12*6*$F146*$G146*$H146*$K146*DN$10)</f>
        <v>0</v>
      </c>
      <c r="DO146" s="31"/>
      <c r="DP146" s="32">
        <f>(DO146/12*1*$D146*$G146*$H146*$K146*DP$9)+(DO146/12*5*$E146*$G146*$H146*$K146*DP$10)+(DO146/12*6*$F146*$G146*$H146*$K146*DP$10)</f>
        <v>0</v>
      </c>
      <c r="DQ146" s="31"/>
      <c r="DR146" s="32">
        <f t="shared" si="1289"/>
        <v>0</v>
      </c>
      <c r="DS146" s="31"/>
      <c r="DT146" s="32">
        <f t="shared" si="1290"/>
        <v>0</v>
      </c>
      <c r="DU146" s="31"/>
      <c r="DV146" s="32">
        <f t="shared" si="1291"/>
        <v>0</v>
      </c>
      <c r="DW146" s="31"/>
      <c r="DX146" s="32">
        <f t="shared" si="1292"/>
        <v>0</v>
      </c>
      <c r="DY146" s="31"/>
      <c r="DZ146" s="32">
        <f t="shared" si="1293"/>
        <v>0</v>
      </c>
      <c r="EA146" s="31"/>
      <c r="EB146" s="32">
        <f t="shared" si="1294"/>
        <v>0</v>
      </c>
      <c r="EC146" s="31"/>
      <c r="ED146" s="32">
        <f t="shared" si="1295"/>
        <v>0</v>
      </c>
      <c r="EE146" s="31"/>
      <c r="EF146" s="32">
        <f t="shared" si="1296"/>
        <v>0</v>
      </c>
      <c r="EG146" s="31"/>
      <c r="EH146" s="32">
        <f t="shared" si="1297"/>
        <v>0</v>
      </c>
      <c r="EI146" s="36">
        <f t="shared" si="1298"/>
        <v>20</v>
      </c>
      <c r="EJ146" s="36">
        <f t="shared" si="1298"/>
        <v>391833.26</v>
      </c>
      <c r="EL146" s="45"/>
    </row>
    <row r="147" spans="1:142" s="59" customFormat="1" x14ac:dyDescent="0.25">
      <c r="A147" s="88">
        <v>35</v>
      </c>
      <c r="B147" s="68"/>
      <c r="C147" s="69" t="s">
        <v>293</v>
      </c>
      <c r="D147" s="76">
        <f t="shared" si="1240"/>
        <v>10127</v>
      </c>
      <c r="E147" s="76">
        <v>10127</v>
      </c>
      <c r="F147" s="76">
        <v>9620</v>
      </c>
      <c r="G147" s="92">
        <v>1.4</v>
      </c>
      <c r="H147" s="90">
        <v>1</v>
      </c>
      <c r="I147" s="91"/>
      <c r="J147" s="85">
        <v>1.4</v>
      </c>
      <c r="K147" s="85">
        <v>1.68</v>
      </c>
      <c r="L147" s="85">
        <v>2.23</v>
      </c>
      <c r="M147" s="85">
        <v>2.39</v>
      </c>
      <c r="N147" s="81">
        <v>2.57</v>
      </c>
      <c r="O147" s="83">
        <f>SUM(O148:O151)</f>
        <v>0</v>
      </c>
      <c r="P147" s="83">
        <f t="shared" ref="P147:CA147" si="1299">SUM(P148:P151)</f>
        <v>0</v>
      </c>
      <c r="Q147" s="83">
        <f t="shared" si="1299"/>
        <v>0</v>
      </c>
      <c r="R147" s="83">
        <f t="shared" si="1299"/>
        <v>0</v>
      </c>
      <c r="S147" s="83">
        <f t="shared" si="1299"/>
        <v>0</v>
      </c>
      <c r="T147" s="83">
        <f t="shared" si="1299"/>
        <v>0</v>
      </c>
      <c r="U147" s="83">
        <f t="shared" si="1299"/>
        <v>0</v>
      </c>
      <c r="V147" s="83">
        <f t="shared" si="1299"/>
        <v>0</v>
      </c>
      <c r="W147" s="83">
        <f t="shared" si="1299"/>
        <v>29</v>
      </c>
      <c r="X147" s="83">
        <f t="shared" si="1299"/>
        <v>473266.22616000002</v>
      </c>
      <c r="Y147" s="83">
        <f t="shared" si="1299"/>
        <v>0</v>
      </c>
      <c r="Z147" s="83">
        <f t="shared" si="1299"/>
        <v>0</v>
      </c>
      <c r="AA147" s="83">
        <f t="shared" si="1299"/>
        <v>0</v>
      </c>
      <c r="AB147" s="83">
        <f t="shared" si="1299"/>
        <v>0</v>
      </c>
      <c r="AC147" s="83">
        <f t="shared" si="1299"/>
        <v>15</v>
      </c>
      <c r="AD147" s="83">
        <f t="shared" si="1299"/>
        <v>226170.28979999997</v>
      </c>
      <c r="AE147" s="83">
        <f t="shared" si="1299"/>
        <v>243</v>
      </c>
      <c r="AF147" s="83">
        <f t="shared" si="1299"/>
        <v>4396750.433712</v>
      </c>
      <c r="AG147" s="83">
        <f t="shared" si="1299"/>
        <v>45</v>
      </c>
      <c r="AH147" s="83">
        <f t="shared" si="1299"/>
        <v>814213.0432800001</v>
      </c>
      <c r="AI147" s="83">
        <f t="shared" si="1299"/>
        <v>81</v>
      </c>
      <c r="AJ147" s="83">
        <f t="shared" si="1299"/>
        <v>1465583.4779040001</v>
      </c>
      <c r="AK147" s="83">
        <f t="shared" si="1299"/>
        <v>185</v>
      </c>
      <c r="AL147" s="83">
        <f t="shared" si="1299"/>
        <v>3352848.8961240002</v>
      </c>
      <c r="AM147" s="83">
        <f t="shared" si="1299"/>
        <v>0</v>
      </c>
      <c r="AN147" s="83">
        <f t="shared" si="1299"/>
        <v>0</v>
      </c>
      <c r="AO147" s="83">
        <v>25</v>
      </c>
      <c r="AP147" s="83">
        <f t="shared" si="1299"/>
        <v>452340.57960000006</v>
      </c>
      <c r="AQ147" s="83">
        <f t="shared" si="1299"/>
        <v>0</v>
      </c>
      <c r="AR147" s="83">
        <f t="shared" si="1299"/>
        <v>0</v>
      </c>
      <c r="AS147" s="83">
        <f t="shared" si="1299"/>
        <v>0</v>
      </c>
      <c r="AT147" s="83">
        <f t="shared" si="1299"/>
        <v>0</v>
      </c>
      <c r="AU147" s="83">
        <f t="shared" si="1299"/>
        <v>0</v>
      </c>
      <c r="AV147" s="83">
        <f t="shared" si="1299"/>
        <v>0</v>
      </c>
      <c r="AW147" s="83">
        <f t="shared" si="1299"/>
        <v>0</v>
      </c>
      <c r="AX147" s="83">
        <f t="shared" si="1299"/>
        <v>0</v>
      </c>
      <c r="AY147" s="83">
        <f t="shared" si="1299"/>
        <v>81</v>
      </c>
      <c r="AZ147" s="83">
        <f t="shared" si="1299"/>
        <v>1432468.64124</v>
      </c>
      <c r="BA147" s="83">
        <f t="shared" si="1299"/>
        <v>0</v>
      </c>
      <c r="BB147" s="83">
        <f t="shared" si="1299"/>
        <v>0</v>
      </c>
      <c r="BC147" s="83">
        <f t="shared" si="1299"/>
        <v>4</v>
      </c>
      <c r="BD147" s="83">
        <f t="shared" si="1299"/>
        <v>90131.040999999997</v>
      </c>
      <c r="BE147" s="83">
        <f t="shared" si="1299"/>
        <v>0</v>
      </c>
      <c r="BF147" s="83">
        <f t="shared" si="1299"/>
        <v>0</v>
      </c>
      <c r="BG147" s="83">
        <f t="shared" si="1299"/>
        <v>0</v>
      </c>
      <c r="BH147" s="83">
        <f t="shared" si="1299"/>
        <v>0</v>
      </c>
      <c r="BI147" s="83">
        <f t="shared" si="1299"/>
        <v>190</v>
      </c>
      <c r="BJ147" s="83">
        <f t="shared" si="1299"/>
        <v>2577057.2100000004</v>
      </c>
      <c r="BK147" s="83">
        <f t="shared" si="1299"/>
        <v>0</v>
      </c>
      <c r="BL147" s="83">
        <f t="shared" si="1299"/>
        <v>0</v>
      </c>
      <c r="BM147" s="83">
        <f t="shared" si="1299"/>
        <v>0</v>
      </c>
      <c r="BN147" s="83">
        <f t="shared" si="1299"/>
        <v>0</v>
      </c>
      <c r="BO147" s="83">
        <f t="shared" si="1299"/>
        <v>278</v>
      </c>
      <c r="BP147" s="83">
        <f t="shared" si="1299"/>
        <v>3536870.3097000006</v>
      </c>
      <c r="BQ147" s="83">
        <f t="shared" si="1299"/>
        <v>189</v>
      </c>
      <c r="BR147" s="83">
        <f t="shared" si="1299"/>
        <v>2609458.8064999999</v>
      </c>
      <c r="BS147" s="83">
        <f t="shared" si="1299"/>
        <v>0</v>
      </c>
      <c r="BT147" s="83">
        <f t="shared" si="1299"/>
        <v>0</v>
      </c>
      <c r="BU147" s="83">
        <v>20</v>
      </c>
      <c r="BV147" s="83">
        <f t="shared" si="1299"/>
        <v>271269.18</v>
      </c>
      <c r="BW147" s="83">
        <f t="shared" si="1299"/>
        <v>34</v>
      </c>
      <c r="BX147" s="83">
        <f t="shared" si="1299"/>
        <v>461157.60600000003</v>
      </c>
      <c r="BY147" s="83">
        <f t="shared" si="1299"/>
        <v>0</v>
      </c>
      <c r="BZ147" s="83">
        <f t="shared" si="1299"/>
        <v>0</v>
      </c>
      <c r="CA147" s="83">
        <f t="shared" si="1299"/>
        <v>171</v>
      </c>
      <c r="CB147" s="83">
        <f t="shared" ref="CB147:EJ147" si="1300">SUM(CB148:CB151)</f>
        <v>3145261.6868400006</v>
      </c>
      <c r="CC147" s="83">
        <f t="shared" si="1300"/>
        <v>0</v>
      </c>
      <c r="CD147" s="83">
        <f t="shared" si="1300"/>
        <v>0</v>
      </c>
      <c r="CE147" s="83">
        <f t="shared" si="1300"/>
        <v>0</v>
      </c>
      <c r="CF147" s="83">
        <f t="shared" si="1300"/>
        <v>0</v>
      </c>
      <c r="CG147" s="83">
        <f t="shared" si="1300"/>
        <v>2</v>
      </c>
      <c r="CH147" s="83">
        <f t="shared" si="1300"/>
        <v>29857.463999999996</v>
      </c>
      <c r="CI147" s="83">
        <f t="shared" si="1300"/>
        <v>124</v>
      </c>
      <c r="CJ147" s="83">
        <f t="shared" si="1300"/>
        <v>2383324.2342000003</v>
      </c>
      <c r="CK147" s="83">
        <f t="shared" si="1300"/>
        <v>14</v>
      </c>
      <c r="CL147" s="83">
        <f t="shared" si="1300"/>
        <v>251574.42360959999</v>
      </c>
      <c r="CM147" s="83">
        <f t="shared" si="1300"/>
        <v>2</v>
      </c>
      <c r="CN147" s="83">
        <f t="shared" si="1300"/>
        <v>29857.463999999996</v>
      </c>
      <c r="CO147" s="83">
        <f t="shared" si="1300"/>
        <v>40</v>
      </c>
      <c r="CP147" s="83">
        <f t="shared" si="1300"/>
        <v>597149.28</v>
      </c>
      <c r="CQ147" s="83">
        <f t="shared" si="1300"/>
        <v>0</v>
      </c>
      <c r="CR147" s="83">
        <f t="shared" si="1300"/>
        <v>0</v>
      </c>
      <c r="CS147" s="83">
        <f t="shared" si="1300"/>
        <v>46</v>
      </c>
      <c r="CT147" s="83">
        <f t="shared" si="1300"/>
        <v>688834.73131199996</v>
      </c>
      <c r="CU147" s="83">
        <f t="shared" si="1300"/>
        <v>150</v>
      </c>
      <c r="CV147" s="83">
        <f t="shared" si="1300"/>
        <v>2239309.7999999998</v>
      </c>
      <c r="CW147" s="83">
        <f t="shared" si="1300"/>
        <v>78</v>
      </c>
      <c r="CX147" s="83">
        <f t="shared" si="1300"/>
        <v>1169002.6530000002</v>
      </c>
      <c r="CY147" s="83">
        <f t="shared" si="1300"/>
        <v>40</v>
      </c>
      <c r="CZ147" s="83">
        <f t="shared" si="1300"/>
        <v>597149.28</v>
      </c>
      <c r="DA147" s="83">
        <f t="shared" si="1300"/>
        <v>300</v>
      </c>
      <c r="DB147" s="83">
        <f t="shared" si="1300"/>
        <v>3965696.2800000003</v>
      </c>
      <c r="DC147" s="83">
        <f t="shared" si="1300"/>
        <v>145</v>
      </c>
      <c r="DD147" s="83">
        <f t="shared" si="1300"/>
        <v>2164666.1399999997</v>
      </c>
      <c r="DE147" s="83">
        <f t="shared" si="1300"/>
        <v>9</v>
      </c>
      <c r="DF147" s="83">
        <f t="shared" si="1300"/>
        <v>161230.30560000002</v>
      </c>
      <c r="DG147" s="83">
        <f t="shared" si="1300"/>
        <v>36</v>
      </c>
      <c r="DH147" s="83">
        <f t="shared" si="1300"/>
        <v>705885.45431040018</v>
      </c>
      <c r="DI147" s="83">
        <f t="shared" si="1300"/>
        <v>16</v>
      </c>
      <c r="DJ147" s="83">
        <f t="shared" si="1300"/>
        <v>260908.24031999998</v>
      </c>
      <c r="DK147" s="83">
        <f t="shared" si="1300"/>
        <v>10</v>
      </c>
      <c r="DL147" s="83">
        <f t="shared" si="1300"/>
        <v>200950.68999999994</v>
      </c>
      <c r="DM147" s="83">
        <f t="shared" si="1300"/>
        <v>8</v>
      </c>
      <c r="DN147" s="83">
        <f t="shared" si="1300"/>
        <v>156863.43429120001</v>
      </c>
      <c r="DO147" s="83">
        <f t="shared" si="1300"/>
        <v>32</v>
      </c>
      <c r="DP147" s="83">
        <f t="shared" si="1300"/>
        <v>627453.73716480006</v>
      </c>
      <c r="DQ147" s="83">
        <f t="shared" si="1300"/>
        <v>86</v>
      </c>
      <c r="DR147" s="83">
        <f t="shared" si="1300"/>
        <v>1681541.3160000001</v>
      </c>
      <c r="DS147" s="83">
        <f t="shared" si="1300"/>
        <v>46</v>
      </c>
      <c r="DT147" s="83">
        <f t="shared" si="1300"/>
        <v>901964.74717440014</v>
      </c>
      <c r="DU147" s="83">
        <f t="shared" si="1300"/>
        <v>40</v>
      </c>
      <c r="DV147" s="83">
        <f t="shared" si="1300"/>
        <v>652270.60080000013</v>
      </c>
      <c r="DW147" s="83">
        <f t="shared" si="1300"/>
        <v>53</v>
      </c>
      <c r="DX147" s="83">
        <f t="shared" si="1300"/>
        <v>864258.54606000008</v>
      </c>
      <c r="DY147" s="83">
        <f t="shared" si="1300"/>
        <v>50</v>
      </c>
      <c r="DZ147" s="83">
        <f t="shared" si="1300"/>
        <v>977640.30000000016</v>
      </c>
      <c r="EA147" s="83">
        <v>37</v>
      </c>
      <c r="EB147" s="83">
        <f t="shared" ref="EB147" si="1301">SUM(EB148:EB151)</f>
        <v>971591.75568000006</v>
      </c>
      <c r="EC147" s="83">
        <v>1</v>
      </c>
      <c r="ED147" s="83">
        <f t="shared" ref="ED147" si="1302">SUM(ED148:ED151)</f>
        <v>26565.477119999996</v>
      </c>
      <c r="EE147" s="83">
        <f t="shared" si="1300"/>
        <v>0</v>
      </c>
      <c r="EF147" s="83">
        <f t="shared" si="1300"/>
        <v>0</v>
      </c>
      <c r="EG147" s="83">
        <f t="shared" si="1300"/>
        <v>7</v>
      </c>
      <c r="EH147" s="83">
        <f t="shared" si="1300"/>
        <v>279929.41704000003</v>
      </c>
      <c r="EI147" s="83">
        <f t="shared" si="1300"/>
        <v>2962</v>
      </c>
      <c r="EJ147" s="83">
        <f t="shared" si="1300"/>
        <v>47890323.199542411</v>
      </c>
      <c r="EL147" s="45"/>
    </row>
    <row r="148" spans="1:142" x14ac:dyDescent="0.25">
      <c r="B148" s="19">
        <v>103</v>
      </c>
      <c r="C148" s="40" t="s">
        <v>294</v>
      </c>
      <c r="D148" s="26">
        <f t="shared" si="1240"/>
        <v>10127</v>
      </c>
      <c r="E148" s="26">
        <v>10127</v>
      </c>
      <c r="F148" s="26">
        <v>9620</v>
      </c>
      <c r="G148" s="27">
        <v>1.08</v>
      </c>
      <c r="H148" s="28">
        <v>1</v>
      </c>
      <c r="I148" s="29"/>
      <c r="J148" s="26">
        <v>1.4</v>
      </c>
      <c r="K148" s="26">
        <v>1.68</v>
      </c>
      <c r="L148" s="26">
        <v>2.23</v>
      </c>
      <c r="M148" s="26">
        <v>2.39</v>
      </c>
      <c r="N148" s="30">
        <v>2.57</v>
      </c>
      <c r="O148" s="31"/>
      <c r="P148" s="32">
        <f t="shared" ref="P148:P151" si="1303">(O148/12*1*$D148*$G148*$H148*$J148*P$9)+(O148/12*5*$E148*$G148*$H148*$J148*P$10)+(O148/12*6*$F148*$G148*$H148*$J148*P$10)</f>
        <v>0</v>
      </c>
      <c r="Q148" s="31"/>
      <c r="R148" s="32">
        <f t="shared" ref="R148:R151" si="1304">(Q148/12*1*$D148*$G148*$H148*$J148*R$9)+(Q148/12*5*$E148*$G148*$H148*$J148*R$10)+(Q148/12*6*$F148*$G148*$H148*$J148*R$10)</f>
        <v>0</v>
      </c>
      <c r="S148" s="51"/>
      <c r="T148" s="32">
        <f t="shared" ref="T148:T151" si="1305">(S148/12*1*$D148*$G148*$H148*$J148*T$9)+(S148/12*5*$E148*$G148*$H148*$J148*T$10)+(S148/12*6*$F148*$G148*$H148*$J148*T$10)</f>
        <v>0</v>
      </c>
      <c r="U148" s="31">
        <v>0</v>
      </c>
      <c r="V148" s="32">
        <f t="shared" ref="V148:V151" si="1306">(U148/12*1*$D148*$G148*$H148*$J148*V$9)+(U148/12*5*$E148*$G148*$H148*$J148*V$10)+(U148/12*6*$F148*$G148*$H148*$J148*V$10)</f>
        <v>0</v>
      </c>
      <c r="W148" s="31">
        <v>29</v>
      </c>
      <c r="X148" s="32">
        <f t="shared" ref="X148:X151" si="1307">(W148/12*1*$D148*$G148*$H148*$J148*X$9)+(W148/12*5*$E148*$G148*$H148*$J148*X$10)+(W148/12*6*$F148*$G148*$H148*$J148*X$10)</f>
        <v>473266.22616000002</v>
      </c>
      <c r="Y148" s="31">
        <v>0</v>
      </c>
      <c r="Z148" s="32">
        <f t="shared" ref="Z148:Z151" si="1308">(Y148/12*1*$D148*$G148*$H148*$J148*Z$9)+(Y148/12*5*$E148*$G148*$H148*$J148*Z$10)+(Y148/12*6*$F148*$G148*$H148*$J148*Z$10)</f>
        <v>0</v>
      </c>
      <c r="AA148" s="31">
        <v>0</v>
      </c>
      <c r="AB148" s="32">
        <f t="shared" ref="AB148:AB151" si="1309">(AA148/12*1*$D148*$G148*$H148*$K148*AB$9)+(AA148/12*5*$E148*$G148*$H148*$K148*AB$10)+(AA148/12*6*$F148*$G148*$H148*$K148*AB$10)</f>
        <v>0</v>
      </c>
      <c r="AC148" s="31">
        <v>15</v>
      </c>
      <c r="AD148" s="32">
        <f t="shared" ref="AD148:AD151" si="1310">(AC148/12*1*$D148*$G148*$H148*$J148*AD$9)+(AC148/12*5*$E148*$G148*$H148*$J148*AD$10)+(AC148/12*6*$F148*$G148*$H148*$J148*AD$10)</f>
        <v>226170.28979999997</v>
      </c>
      <c r="AE148" s="31">
        <f>234+9</f>
        <v>243</v>
      </c>
      <c r="AF148" s="32">
        <f t="shared" ref="AF148:AF151" si="1311">(AE148/12*1*$D148*$G148*$H148*$K148*AF$9)+(AE148/12*5*$E148*$G148*$H148*$K148*AF$10)+(AE148/12*6*$F148*$G148*$H148*$K148*AF$10)</f>
        <v>4396750.433712</v>
      </c>
      <c r="AG148" s="31">
        <v>45</v>
      </c>
      <c r="AH148" s="32">
        <f t="shared" ref="AH148:AH151" si="1312">(AG148/12*1*$D148*$G148*$H148*$K148*AH$9)+(AG148/12*5*$E148*$G148*$H148*$K148*AH$10)+(AG148/12*6*$F148*$G148*$H148*$K148*AH$10)</f>
        <v>814213.0432800001</v>
      </c>
      <c r="AI148" s="31">
        <v>81</v>
      </c>
      <c r="AJ148" s="32">
        <f t="shared" ref="AJ148:AJ151" si="1313">(AI148/12*1*$D148*$G148*$H148*$K148*AJ$9)+(AI148/12*5*$E148*$G148*$H148*$K148*AJ$10)+(AI148/12*6*$F148*$G148*$H148*$K148*AJ$10)</f>
        <v>1465583.4779040001</v>
      </c>
      <c r="AK148" s="31">
        <v>184</v>
      </c>
      <c r="AL148" s="32">
        <f t="shared" ref="AL148:AL151" si="1314">(AK148/12*1*$D148*$G148*$H148*$K148*AL$9)+(AK148/12*5*$E148*$G148*$H148*$K148*AL$10)+(AK148/12*6*$F148*$G148*$H148*$K148*AL$10)</f>
        <v>3329226.665856</v>
      </c>
      <c r="AM148" s="34"/>
      <c r="AN148" s="32">
        <f t="shared" ref="AN148:AN151" si="1315">(AM148/12*1*$D148*$G148*$H148*$K148*AN$9)+(AM148/12*5*$E148*$G148*$H148*$K148*AN$10)+(AM148/12*6*$F148*$G148*$H148*$K148*AN$10)</f>
        <v>0</v>
      </c>
      <c r="AO148" s="31">
        <v>25</v>
      </c>
      <c r="AP148" s="32">
        <f t="shared" ref="AP148:AP151" si="1316">(AO148/12*1*$D148*$G148*$H148*$K148*AP$9)+(AO148/12*5*$E148*$G148*$H148*$K148*AP$10)+(AO148/12*6*$F148*$G148*$H148*$K148*AP$10)</f>
        <v>452340.57960000006</v>
      </c>
      <c r="AQ148" s="31">
        <v>0</v>
      </c>
      <c r="AR148" s="32">
        <f t="shared" ref="AR148:AR151" si="1317">(AQ148/12*1*$D148*$G148*$H148*$J148*AR$9)+(AQ148/12*5*$E148*$G148*$H148*$J148*AR$10)+(AQ148/12*6*$F148*$G148*$H148*$J148*AR$10)</f>
        <v>0</v>
      </c>
      <c r="AS148" s="31"/>
      <c r="AT148" s="32">
        <f t="shared" ref="AT148:AT151" si="1318">(AS148/12*1*$D148*$G148*$H148*$J148*AT$9)+(AS148/12*11*$E148*$G148*$H148*$J148*AT$10)</f>
        <v>0</v>
      </c>
      <c r="AU148" s="31"/>
      <c r="AV148" s="32">
        <f t="shared" ref="AV148:AV151" si="1319">(AU148/12*1*$D148*$G148*$H148*$J148*AV$9)+(AU148/12*5*$E148*$G148*$H148*$J148*AV$10)+(AU148/12*6*$F148*$G148*$H148*$J148*AV$10)</f>
        <v>0</v>
      </c>
      <c r="AW148" s="31"/>
      <c r="AX148" s="32">
        <f t="shared" ref="AX148:AX151" si="1320">(AW148/12*1*$D148*$G148*$H148*$K148*AX$9)+(AW148/12*5*$E148*$G148*$H148*$K148*AX$10)+(AW148/12*6*$F148*$G148*$H148*$K148*AX$10)</f>
        <v>0</v>
      </c>
      <c r="AY148" s="31">
        <v>81</v>
      </c>
      <c r="AZ148" s="32">
        <f t="shared" ref="AZ148:AZ151" si="1321">(AY148/12*1*$D148*$G148*$H148*$J148*AZ$9)+(AY148/12*5*$E148*$G148*$H148*$J148*AZ$10)+(AY148/12*6*$F148*$G148*$H148*$J148*AZ$10)</f>
        <v>1432468.64124</v>
      </c>
      <c r="BA148" s="31"/>
      <c r="BB148" s="32">
        <f t="shared" ref="BB148:BB151" si="1322">(BA148/12*1*$D148*$G148*$H148*$J148*BB$9)+(BA148/12*5*$E148*$G148*$H148*$J148*BB$10)+(BA148/12*6*$F148*$G148*$H148*$J148*BB$10)</f>
        <v>0</v>
      </c>
      <c r="BC148" s="31"/>
      <c r="BD148" s="32">
        <f t="shared" ref="BD148:BD151" si="1323">(BC148/12*1*$D148*$G148*$H148*$J148*BD$9)+(BC148/12*5*$E148*$G148*$H148*$J148*BD$10)+(BC148/12*6*$F148*$G148*$H148*$J148*BD$10)</f>
        <v>0</v>
      </c>
      <c r="BE148" s="31"/>
      <c r="BF148" s="32">
        <f t="shared" ref="BF148:BF151" si="1324">(BE148/12*1*$D148*$G148*$H148*$J148*BF$9)+(BE148/12*5*$E148*$G148*$H148*$J148*BF$10)+(BE148/12*6*$F148*$G148*$H148*$J148*BF$10)</f>
        <v>0</v>
      </c>
      <c r="BG148" s="31"/>
      <c r="BH148" s="32">
        <f t="shared" ref="BH148:BH151" si="1325">(BG148/12*1*$D148*$G148*$H148*$J148*BH$9)+(BG148/12*5*$E148*$G148*$H148*$J148*BH$10)+(BG148/12*6*$F148*$G148*$H148*$J148*BH$10)</f>
        <v>0</v>
      </c>
      <c r="BI148" s="31">
        <v>190</v>
      </c>
      <c r="BJ148" s="32">
        <f t="shared" ref="BJ148:BJ151" si="1326">(BI148/12*1*$D148*$G148*$H148*$J148*BJ$9)+(BI148/12*5*$E148*$G148*$H148*$J148*BJ$10)+(BI148/12*6*$F148*$G148*$H148*$J148*BJ$10)</f>
        <v>2577057.2100000004</v>
      </c>
      <c r="BK148" s="31"/>
      <c r="BL148" s="32">
        <f t="shared" ref="BL148:BL151" si="1327">(BK148/12*1*$D148*$G148*$H148*$J148*BL$9)+(BK148/12*4*$E148*$G148*$H148*$J148*BL$10)+(BK148/12*1*$E148*$G148*$H148*$J148*BL$11)+(BK148/12*6*$F148*$G148*$H148*$J148*BL$11)</f>
        <v>0</v>
      </c>
      <c r="BM148" s="31"/>
      <c r="BN148" s="32">
        <f t="shared" ref="BN148:BN151" si="1328">(BM148/12*1*$D148*$G148*$H148*$J148*BN$9)+(BM148/12*5*$E148*$G148*$H148*$J148*BN$10)+(BM148/12*6*$F148*$G148*$H148*$J148*BN$10)</f>
        <v>0</v>
      </c>
      <c r="BO148" s="31">
        <v>277</v>
      </c>
      <c r="BP148" s="32">
        <f t="shared" ref="BP148:BP151" si="1329">(BO148/12*1*$D148*$G148*$H148*$J148*BP$9)+(BO148/12*4*$E148*$G148*$H148*$J148*BP$10)+(BO148/12*1*$E148*$G148*$H148*$J148*BP$11)+(BO148/12*6*$F148*$G148*$H148*$J148*BP$11)</f>
        <v>3520278.5436000004</v>
      </c>
      <c r="BQ148" s="31">
        <v>185</v>
      </c>
      <c r="BR148" s="32">
        <f t="shared" ref="BR148:BR151" si="1330">(BQ148/12*1*$D148*$G148*$H148*$J148*BR$9)+(BQ148/12*5*$E148*$G148*$H148*$J148*BR$10)+(BQ148/12*6*$F148*$G148*$H148*$J148*BR$10)</f>
        <v>2509239.915</v>
      </c>
      <c r="BS148" s="31"/>
      <c r="BT148" s="32">
        <f t="shared" ref="BT148:BT151" si="1331">(BS148/12*1*$D148*$G148*$H148*$J148*BT$9)+(BS148/12*4*$E148*$G148*$H148*$J148*BT$10)+(BS148/12*1*$E148*$G148*$H148*$J148*BT$11)+(BS148/12*6*$F148*$G148*$H148*$J148*BT$11)</f>
        <v>0</v>
      </c>
      <c r="BU148" s="31">
        <v>20</v>
      </c>
      <c r="BV148" s="32">
        <f t="shared" ref="BV148:BV151" si="1332">(BU148/12*1*$D148*$G148*$H148*$J148*BV$9)+(BU148/12*5*$E148*$G148*$H148*$J148*BV$10)+(BU148/12*6*$F148*$G148*$H148*$J148*BV$10)</f>
        <v>271269.18</v>
      </c>
      <c r="BW148" s="31">
        <v>34</v>
      </c>
      <c r="BX148" s="32">
        <f t="shared" ref="BX148:BX151" si="1333">(BW148/12*1*$D148*$G148*$H148*$J148*BX$9)+(BW148/12*5*$E148*$G148*$H148*$J148*BX$10)+(BW148/12*6*$F148*$G148*$H148*$J148*BX$10)</f>
        <v>461157.60600000003</v>
      </c>
      <c r="BY148" s="31">
        <v>0</v>
      </c>
      <c r="BZ148" s="32">
        <f t="shared" ref="BZ148:BZ151" si="1334">(BY148/12*1*$D148*$G148*$H148*$J148*BZ$9)+(BY148/12*5*$E148*$G148*$H148*$J148*BZ$10)+(BY148/12*6*$F148*$G148*$H148*$J148*BZ$10)</f>
        <v>0</v>
      </c>
      <c r="CA148" s="31">
        <v>169</v>
      </c>
      <c r="CB148" s="32">
        <f t="shared" ref="CB148:CB151" si="1335">(CA148/12*1*$D148*$G148*$H148*$K148*CB$9)+(CA148/12*4*$E148*$G148*$H148*$K148*CB$10)+(CA148/12*1*$E148*$G148*$H148*$K148*CB$11)+(CA148/12*6*$F148*$G148*$H148*$K148*CB$11)</f>
        <v>3097405.6495200004</v>
      </c>
      <c r="CC148" s="31"/>
      <c r="CD148" s="32">
        <f t="shared" ref="CD148:CD151" si="1336">(CC148/12*1*$D148*$G148*$H148*$J148*CD$9)+(CC148/12*5*$E148*$G148*$H148*$J148*CD$10)+(CC148/12*6*$F148*$G148*$H148*$J148*CD$10)</f>
        <v>0</v>
      </c>
      <c r="CE148" s="31"/>
      <c r="CF148" s="32">
        <f t="shared" ref="CF148:CF151" si="1337">(CE148/12*1*$D148*$G148*$H148*$J148*CF$9)+(CE148/12*5*$E148*$G148*$H148*$J148*CF$10)+(CE148/12*6*$F148*$G148*$H148*$J148*CF$10)</f>
        <v>0</v>
      </c>
      <c r="CG148" s="31">
        <v>2</v>
      </c>
      <c r="CH148" s="32">
        <f t="shared" ref="CH148:CH151" si="1338">(CG148/12*1*$D148*$G148*$H148*$J148*CH$9)+(CG148/12*5*$E148*$G148*$H148*$J148*CH$10)+(CG148/12*6*$F148*$G148*$H148*$J148*CH$10)</f>
        <v>29857.463999999996</v>
      </c>
      <c r="CI148" s="31">
        <v>118</v>
      </c>
      <c r="CJ148" s="32">
        <f t="shared" ref="CJ148:CJ151" si="1339">(CI148/12*1*$D148*$G148*$H148*$K148*CJ$9)+(CI148/12*4*$E148*$G148*$H148*$K148*CJ$10)+(CI148/12*1*$E148*$G148*$H148*$K148*CJ$11)+(CI148/12*6*$F148*$G148*$H148*$K148*CJ$11)</f>
        <v>2234958.3547200002</v>
      </c>
      <c r="CK148" s="31">
        <v>14</v>
      </c>
      <c r="CL148" s="32">
        <f t="shared" ref="CL148:CL151" si="1340">(CK148/12*1*$D148*$G148*$H148*$K148*CL$9)+(CK148/12*5*$E148*$G148*$H148*$K148*CL$10)+(CK148/12*6*$F148*$G148*$H148*$K148*CL$10)</f>
        <v>251574.42360959999</v>
      </c>
      <c r="CM148" s="31">
        <v>2</v>
      </c>
      <c r="CN148" s="32">
        <f t="shared" ref="CN148:CN151" si="1341">(CM148/12*1*$D148*$G148*$H148*$J148*CN$9)+(CM148/12*5*$E148*$G148*$H148*$J148*CN$10)+(CM148/12*6*$F148*$G148*$H148*$J148*CN$10)</f>
        <v>29857.463999999996</v>
      </c>
      <c r="CO148" s="43">
        <v>40</v>
      </c>
      <c r="CP148" s="32">
        <f t="shared" ref="CP148:CP151" si="1342">(CO148/12*1*$D148*$G148*$H148*$J148*CP$9)+(CO148/12*5*$E148*$G148*$H148*$J148*CP$10)+(CO148/12*6*$F148*$G148*$H148*$J148*CP$10)</f>
        <v>597149.28</v>
      </c>
      <c r="CQ148" s="31">
        <v>0</v>
      </c>
      <c r="CR148" s="32">
        <f t="shared" ref="CR148:CR151" si="1343">(CQ148/12*1*$D148*$G148*$H148*$J148*CR$9)+(CQ148/12*5*$E148*$G148*$H148*$J148*CR$10)+(CQ148/12*6*$F148*$G148*$H148*$J148*CR$10)</f>
        <v>0</v>
      </c>
      <c r="CS148" s="31">
        <v>46</v>
      </c>
      <c r="CT148" s="32">
        <f>(CS148/12*1*$D148*$G148*$H148*$J148*CT$9)+(CS148/12*5*$E148*$G148*$H148*$J148*CT$10)+(CS148/12*6*$F148*$G148*$H148*$J148*CT$10)</f>
        <v>688834.73131199996</v>
      </c>
      <c r="CU148" s="31">
        <v>150</v>
      </c>
      <c r="CV148" s="32">
        <f>(CU148/12*1*$D148*$G148*$H148*$J148*CV$9)+(CU148/12*5*$E148*$G148*$H148*$J148*CV$10)+(CU148/12*6*$F148*$G148*$H148*$J148*CV$10)</f>
        <v>2239309.7999999998</v>
      </c>
      <c r="CW148" s="31">
        <v>77</v>
      </c>
      <c r="CX148" s="32">
        <f t="shared" ref="CX148:CX151" si="1344">(CW148/12*1*$D148*$G148*$H148*$J148*CX$9)+(CW148/12*5*$E148*$G148*$H148*$J148*CX$10)+(CW148/12*6*$F148*$G148*$H148*$J148*CX$10)</f>
        <v>1149512.3640000001</v>
      </c>
      <c r="CY148" s="31">
        <v>40</v>
      </c>
      <c r="CZ148" s="32">
        <f t="shared" ref="CZ148:CZ151" si="1345">(CY148/12*1*$D148*$G148*$H148*$J148*CZ$9)+(CY148/12*5*$E148*$G148*$H148*$J148*CZ$10)+(CY148/12*6*$F148*$G148*$H148*$J148*CZ$10)</f>
        <v>597149.28</v>
      </c>
      <c r="DA148" s="31">
        <v>300</v>
      </c>
      <c r="DB148" s="32">
        <f t="shared" ref="DB148:DB151" si="1346">(DA148/12*1*$D148*$G148*$H148*$J148*DB$9)+(DA148/12*4*$E148*$G148*$H148*$J148*DB$10)+(DA148/12*1*$E148*$G148*$H148*$J148*DB$11)+(DA148/12*6*$F148*$G148*$H148*$J148*DB$11)</f>
        <v>3965696.2800000003</v>
      </c>
      <c r="DC148" s="31">
        <v>145</v>
      </c>
      <c r="DD148" s="32">
        <f t="shared" ref="DD148:DD151" si="1347">(DC148/12*1*$D148*$G148*$H148*$J148*DD$9)+(DC148/12*5*$E148*$G148*$H148*$J148*DD$10)+(DC148/12*6*$F148*$G148*$H148*$J148*DD$10)</f>
        <v>2164666.1399999997</v>
      </c>
      <c r="DE148" s="31">
        <v>9</v>
      </c>
      <c r="DF148" s="32">
        <f t="shared" ref="DF148:DF151" si="1348">(DE148/12*1*$D148*$G148*$H148*$K148*DF$9)+(DE148/12*5*$E148*$G148*$H148*$K148*DF$10)+(DE148/12*6*$F148*$G148*$H148*$K148*DF$10)</f>
        <v>161230.30560000002</v>
      </c>
      <c r="DG148" s="31">
        <f>30+6</f>
        <v>36</v>
      </c>
      <c r="DH148" s="32">
        <f t="shared" ref="DH148:DH151" si="1349">(DG148/12*1*$D148*$G148*$H148*$K148*DH$9)+(DG148/12*5*$E148*$G148*$H148*$K148*DH$10)+(DG148/12*6*$F148*$G148*$H148*$K148*DH$10)</f>
        <v>705885.45431040018</v>
      </c>
      <c r="DI148" s="31">
        <v>16</v>
      </c>
      <c r="DJ148" s="32">
        <f t="shared" ref="DJ148:DJ151" si="1350">(DI148/12*1*$D148*$G148*$H148*$J148*DJ$9)+(DI148/12*5*$E148*$G148*$H148*$J148*DJ$10)+(DI148/12*6*$F148*$G148*$H148*$J148*DJ$10)</f>
        <v>260908.24031999998</v>
      </c>
      <c r="DK148" s="31">
        <v>10</v>
      </c>
      <c r="DL148" s="32">
        <v>200950.68999999994</v>
      </c>
      <c r="DM148" s="31">
        <v>8</v>
      </c>
      <c r="DN148" s="32">
        <f>(DM148/12*1*$D148*$G148*$H148*$K148*DN$9)+(DM148/12*5*$E148*$G148*$H148*$K148*DN$10)+(DM148/12*6*$F148*$G148*$H148*$K148*DN$10)</f>
        <v>156863.43429120001</v>
      </c>
      <c r="DO148" s="31">
        <v>32</v>
      </c>
      <c r="DP148" s="32">
        <f>(DO148/12*1*$D148*$G148*$H148*$K148*DP$9)+(DO148/12*5*$E148*$G148*$H148*$K148*DP$10)+(DO148/12*6*$F148*$G148*$H148*$K148*DP$10)</f>
        <v>627453.73716480006</v>
      </c>
      <c r="DQ148" s="31">
        <v>86</v>
      </c>
      <c r="DR148" s="32">
        <f t="shared" ref="DR148:DR151" si="1351">(DQ148/12*1*$D148*$G148*$H148*$K148*DR$9)+(DQ148/12*5*$E148*$G148*$H148*$K148*DR$10)+(DQ148/12*6*$F148*$G148*$H148*$K148*DR$10)</f>
        <v>1681541.3160000001</v>
      </c>
      <c r="DS148" s="31">
        <v>46</v>
      </c>
      <c r="DT148" s="32">
        <f t="shared" ref="DT148:DT151" si="1352">(DS148/12*1*$D148*$G148*$H148*$K148*DT$9)+(DS148/12*5*$E148*$G148*$H148*$K148*DT$10)+(DS148/12*6*$F148*$G148*$H148*$K148*DT$10)</f>
        <v>901964.74717440014</v>
      </c>
      <c r="DU148" s="31">
        <f>23+17</f>
        <v>40</v>
      </c>
      <c r="DV148" s="32">
        <f t="shared" ref="DV148:DV151" si="1353">(DU148/12*1*$D148*$G148*$H148*$J148*DV$9)+(DU148/12*5*$E148*$G148*$H148*$J148*DV$10)+(DU148/12*6*$F148*$G148*$H148*$J148*DV$10)</f>
        <v>652270.60080000013</v>
      </c>
      <c r="DW148" s="31">
        <v>53</v>
      </c>
      <c r="DX148" s="32">
        <f t="shared" ref="DX148:DX151" si="1354">(DW148/12*1*$D148*$G148*$H148*$J148*DX$9)+(DW148/12*5*$E148*$G148*$H148*$J148*DX$10)+(DW148/12*6*$F148*$G148*$H148*$J148*DX$10)</f>
        <v>864258.54606000008</v>
      </c>
      <c r="DY148" s="31">
        <v>50</v>
      </c>
      <c r="DZ148" s="32">
        <f t="shared" ref="DZ148:DZ151" si="1355">(DY148/12*1*$D148*$G148*$H148*$K148*DZ$9)+(DY148/12*5*$E148*$G148*$H148*$K148*DZ$10)+(DY148/12*6*$F148*$G148*$H148*$K148*DZ$10)</f>
        <v>977640.30000000016</v>
      </c>
      <c r="EA148" s="31">
        <v>37</v>
      </c>
      <c r="EB148" s="32">
        <f t="shared" ref="EB148:EB151" si="1356">(EA148/12*1*$D148*$G148*$H148*$K148*EB$9)+(EA148/12*5*$E148*$G148*$H148*$K148*EB$10)+(EA148/12*6*$F148*$G148*$H148*$K148*EB$10)</f>
        <v>971591.75568000006</v>
      </c>
      <c r="EC148" s="31">
        <v>1</v>
      </c>
      <c r="ED148" s="32">
        <f t="shared" ref="ED148:ED151" si="1357">(EC148/12*1*$D148*$G148*$H148*$K148*ED$9)+(EC148/12*5*$E148*$G148*$H148*$K148*ED$10)+(EC148/12*6*$F148*$G148*$H148*$K148*ED$10)</f>
        <v>26565.477119999996</v>
      </c>
      <c r="EE148" s="31">
        <v>0</v>
      </c>
      <c r="EF148" s="32">
        <f t="shared" ref="EF148:EF151" si="1358">(EE148/12*1*$D148*$G148*$H148*$L148*EF$9)+(EE148/12*5*$E148*$G148*$H148*$L148*EF$10)+(EE148/12*6*$F148*$G148*$H148*$L148*EF$10)</f>
        <v>0</v>
      </c>
      <c r="EG148" s="31">
        <v>7</v>
      </c>
      <c r="EH148" s="32">
        <f t="shared" ref="EH148:EH151" si="1359">(EG148/12*1*$D148*$G148*$H148*$M148*EH$9)+(EG148/12*5*$E148*$G148*$H148*$N148*EH$10)+(EG148/12*6*$F148*$G148*$H148*$N148*EH$10)</f>
        <v>279929.41704000003</v>
      </c>
      <c r="EI148" s="36">
        <f t="shared" ref="EI148:EJ151" si="1360">SUM(S148,Y148,U148,O148,Q148,BW148,CS148,DI148,DW148,BY148,DU148,BI148,AY148,AQ148,AS148,AU148,BK148,CQ148,W148,EC148,DG148,CA148,EA148,CI148,DK148,DM148,DQ148,DO148,AE148,AG148,AI148,AK148,AA148,AM148,AO148,CK148,EE148,EG148,AW148,DY148,BO148,BA148,BC148,CU148,CW148,CY148,DA148,DC148,BQ148,BE148,BS148,BG148,BU148,CM148,CG148,CO148,AC148,CC148,DE148,,BM148,DS148,CE148)</f>
        <v>2943</v>
      </c>
      <c r="EJ148" s="36">
        <f t="shared" si="1360"/>
        <v>47444047.064874411</v>
      </c>
      <c r="EL148" s="45"/>
    </row>
    <row r="149" spans="1:142" ht="90" x14ac:dyDescent="0.25">
      <c r="B149" s="19">
        <v>104</v>
      </c>
      <c r="C149" s="40" t="s">
        <v>295</v>
      </c>
      <c r="D149" s="26">
        <f t="shared" si="1240"/>
        <v>10127</v>
      </c>
      <c r="E149" s="26">
        <v>10127</v>
      </c>
      <c r="F149" s="26">
        <v>9620</v>
      </c>
      <c r="G149" s="27">
        <v>1.41</v>
      </c>
      <c r="H149" s="38">
        <v>1</v>
      </c>
      <c r="I149" s="39"/>
      <c r="J149" s="26">
        <v>1.4</v>
      </c>
      <c r="K149" s="26">
        <v>1.68</v>
      </c>
      <c r="L149" s="26">
        <v>2.23</v>
      </c>
      <c r="M149" s="26">
        <v>2.39</v>
      </c>
      <c r="N149" s="30">
        <v>2.57</v>
      </c>
      <c r="O149" s="31"/>
      <c r="P149" s="32">
        <f t="shared" si="1303"/>
        <v>0</v>
      </c>
      <c r="Q149" s="31"/>
      <c r="R149" s="32">
        <f t="shared" si="1304"/>
        <v>0</v>
      </c>
      <c r="S149" s="33"/>
      <c r="T149" s="32">
        <f t="shared" si="1305"/>
        <v>0</v>
      </c>
      <c r="U149" s="31">
        <v>0</v>
      </c>
      <c r="V149" s="32">
        <f t="shared" si="1306"/>
        <v>0</v>
      </c>
      <c r="W149" s="31">
        <v>0</v>
      </c>
      <c r="X149" s="32">
        <f t="shared" si="1307"/>
        <v>0</v>
      </c>
      <c r="Y149" s="31">
        <v>0</v>
      </c>
      <c r="Z149" s="32">
        <f t="shared" si="1308"/>
        <v>0</v>
      </c>
      <c r="AA149" s="31"/>
      <c r="AB149" s="32">
        <f t="shared" si="1309"/>
        <v>0</v>
      </c>
      <c r="AC149" s="31"/>
      <c r="AD149" s="32">
        <f t="shared" si="1310"/>
        <v>0</v>
      </c>
      <c r="AE149" s="31">
        <v>0</v>
      </c>
      <c r="AF149" s="32">
        <f t="shared" si="1311"/>
        <v>0</v>
      </c>
      <c r="AG149" s="31"/>
      <c r="AH149" s="32">
        <f t="shared" si="1312"/>
        <v>0</v>
      </c>
      <c r="AI149" s="31">
        <v>0</v>
      </c>
      <c r="AJ149" s="32">
        <f t="shared" si="1313"/>
        <v>0</v>
      </c>
      <c r="AK149" s="31">
        <v>1</v>
      </c>
      <c r="AL149" s="32">
        <f t="shared" si="1314"/>
        <v>23622.230267999996</v>
      </c>
      <c r="AM149" s="34"/>
      <c r="AN149" s="32">
        <f t="shared" si="1315"/>
        <v>0</v>
      </c>
      <c r="AO149" s="31"/>
      <c r="AP149" s="32">
        <f t="shared" si="1316"/>
        <v>0</v>
      </c>
      <c r="AQ149" s="31">
        <v>0</v>
      </c>
      <c r="AR149" s="32">
        <f t="shared" si="1317"/>
        <v>0</v>
      </c>
      <c r="AS149" s="31"/>
      <c r="AT149" s="32">
        <f t="shared" si="1318"/>
        <v>0</v>
      </c>
      <c r="AU149" s="31"/>
      <c r="AV149" s="32">
        <f t="shared" si="1319"/>
        <v>0</v>
      </c>
      <c r="AW149" s="31"/>
      <c r="AX149" s="32">
        <f t="shared" si="1320"/>
        <v>0</v>
      </c>
      <c r="AY149" s="31"/>
      <c r="AZ149" s="32">
        <f t="shared" si="1321"/>
        <v>0</v>
      </c>
      <c r="BA149" s="31"/>
      <c r="BB149" s="32">
        <f t="shared" si="1322"/>
        <v>0</v>
      </c>
      <c r="BC149" s="31">
        <v>2</v>
      </c>
      <c r="BD149" s="32">
        <f t="shared" si="1323"/>
        <v>31850.818999999996</v>
      </c>
      <c r="BE149" s="31"/>
      <c r="BF149" s="32">
        <f t="shared" si="1324"/>
        <v>0</v>
      </c>
      <c r="BG149" s="31"/>
      <c r="BH149" s="32">
        <f t="shared" si="1325"/>
        <v>0</v>
      </c>
      <c r="BI149" s="31">
        <v>0</v>
      </c>
      <c r="BJ149" s="32">
        <f t="shared" si="1326"/>
        <v>0</v>
      </c>
      <c r="BK149" s="31"/>
      <c r="BL149" s="32">
        <f t="shared" si="1327"/>
        <v>0</v>
      </c>
      <c r="BM149" s="31"/>
      <c r="BN149" s="32">
        <f t="shared" si="1328"/>
        <v>0</v>
      </c>
      <c r="BO149" s="31">
        <v>1</v>
      </c>
      <c r="BP149" s="32">
        <f t="shared" si="1329"/>
        <v>16591.766099999997</v>
      </c>
      <c r="BQ149" s="31">
        <v>2</v>
      </c>
      <c r="BR149" s="32">
        <f t="shared" si="1330"/>
        <v>35415.698499999999</v>
      </c>
      <c r="BS149" s="31"/>
      <c r="BT149" s="32">
        <f t="shared" si="1331"/>
        <v>0</v>
      </c>
      <c r="BU149" s="31"/>
      <c r="BV149" s="32">
        <f t="shared" si="1332"/>
        <v>0</v>
      </c>
      <c r="BW149" s="31">
        <v>0</v>
      </c>
      <c r="BX149" s="32">
        <f t="shared" si="1333"/>
        <v>0</v>
      </c>
      <c r="BY149" s="31">
        <v>0</v>
      </c>
      <c r="BZ149" s="32">
        <f t="shared" si="1334"/>
        <v>0</v>
      </c>
      <c r="CA149" s="31">
        <v>2</v>
      </c>
      <c r="CB149" s="32">
        <f t="shared" si="1335"/>
        <v>47856.037320000003</v>
      </c>
      <c r="CC149" s="31"/>
      <c r="CD149" s="32">
        <f t="shared" si="1336"/>
        <v>0</v>
      </c>
      <c r="CE149" s="31"/>
      <c r="CF149" s="32">
        <f t="shared" si="1337"/>
        <v>0</v>
      </c>
      <c r="CG149" s="31"/>
      <c r="CH149" s="32">
        <f t="shared" si="1338"/>
        <v>0</v>
      </c>
      <c r="CI149" s="31">
        <v>6</v>
      </c>
      <c r="CJ149" s="32">
        <f t="shared" si="1339"/>
        <v>148365.87948</v>
      </c>
      <c r="CK149" s="31"/>
      <c r="CL149" s="32">
        <f t="shared" si="1340"/>
        <v>0</v>
      </c>
      <c r="CM149" s="31"/>
      <c r="CN149" s="32">
        <f t="shared" si="1341"/>
        <v>0</v>
      </c>
      <c r="CO149" s="31"/>
      <c r="CP149" s="32">
        <f t="shared" si="1342"/>
        <v>0</v>
      </c>
      <c r="CQ149" s="31"/>
      <c r="CR149" s="32">
        <f t="shared" si="1343"/>
        <v>0</v>
      </c>
      <c r="CS149" s="31">
        <v>0</v>
      </c>
      <c r="CT149" s="32">
        <f>(CS149/12*1*$D149*$G149*$H149*$J149*CT$9)+(CS149/12*5*$E149*$G149*$H149*$J149*CT$10)+(CS149/12*6*$F149*$G149*$H149*$J149*CT$10)</f>
        <v>0</v>
      </c>
      <c r="CU149" s="31"/>
      <c r="CV149" s="32">
        <f>(CU149/12*1*$D149*$G149*$H149*$J149*CV$9)+(CU149/12*5*$E149*$G149*$H149*$J149*CV$10)+(CU149/12*6*$F149*$G149*$H149*$J149*CV$10)</f>
        <v>0</v>
      </c>
      <c r="CW149" s="31">
        <v>1</v>
      </c>
      <c r="CX149" s="32">
        <f t="shared" si="1344"/>
        <v>19490.288999999997</v>
      </c>
      <c r="CY149" s="31"/>
      <c r="CZ149" s="32">
        <f t="shared" si="1345"/>
        <v>0</v>
      </c>
      <c r="DA149" s="31"/>
      <c r="DB149" s="32">
        <f t="shared" si="1346"/>
        <v>0</v>
      </c>
      <c r="DC149" s="31"/>
      <c r="DD149" s="32">
        <f t="shared" si="1347"/>
        <v>0</v>
      </c>
      <c r="DE149" s="31">
        <v>0</v>
      </c>
      <c r="DF149" s="32">
        <f t="shared" si="1348"/>
        <v>0</v>
      </c>
      <c r="DG149" s="31">
        <v>0</v>
      </c>
      <c r="DH149" s="32">
        <f t="shared" si="1349"/>
        <v>0</v>
      </c>
      <c r="DI149" s="31">
        <v>0</v>
      </c>
      <c r="DJ149" s="32">
        <f t="shared" si="1350"/>
        <v>0</v>
      </c>
      <c r="DK149" s="31"/>
      <c r="DL149" s="32">
        <v>0</v>
      </c>
      <c r="DM149" s="31"/>
      <c r="DN149" s="32">
        <f>(DM149/12*1*$D149*$G149*$H149*$K149*DN$9)+(DM149/12*5*$E149*$G149*$H149*$K149*DN$10)+(DM149/12*6*$F149*$G149*$H149*$K149*DN$10)</f>
        <v>0</v>
      </c>
      <c r="DO149" s="31"/>
      <c r="DP149" s="32">
        <f>(DO149/12*1*$D149*$G149*$H149*$K149*DP$9)+(DO149/12*5*$E149*$G149*$H149*$K149*DP$10)+(DO149/12*6*$F149*$G149*$H149*$K149*DP$10)</f>
        <v>0</v>
      </c>
      <c r="DQ149" s="31"/>
      <c r="DR149" s="32">
        <f t="shared" si="1351"/>
        <v>0</v>
      </c>
      <c r="DS149" s="31"/>
      <c r="DT149" s="32">
        <f t="shared" si="1352"/>
        <v>0</v>
      </c>
      <c r="DU149" s="31"/>
      <c r="DV149" s="32">
        <f t="shared" si="1353"/>
        <v>0</v>
      </c>
      <c r="DW149" s="31"/>
      <c r="DX149" s="32">
        <f t="shared" si="1354"/>
        <v>0</v>
      </c>
      <c r="DY149" s="31"/>
      <c r="DZ149" s="32">
        <f t="shared" si="1355"/>
        <v>0</v>
      </c>
      <c r="EA149" s="31"/>
      <c r="EB149" s="32">
        <f t="shared" si="1356"/>
        <v>0</v>
      </c>
      <c r="EC149" s="31">
        <v>0</v>
      </c>
      <c r="ED149" s="32">
        <f t="shared" si="1357"/>
        <v>0</v>
      </c>
      <c r="EE149" s="31">
        <v>0</v>
      </c>
      <c r="EF149" s="32">
        <f t="shared" si="1358"/>
        <v>0</v>
      </c>
      <c r="EG149" s="31">
        <v>0</v>
      </c>
      <c r="EH149" s="32">
        <f t="shared" si="1359"/>
        <v>0</v>
      </c>
      <c r="EI149" s="36">
        <f t="shared" si="1360"/>
        <v>15</v>
      </c>
      <c r="EJ149" s="36">
        <f t="shared" si="1360"/>
        <v>323192.71966800001</v>
      </c>
      <c r="EL149" s="45"/>
    </row>
    <row r="150" spans="1:142" x14ac:dyDescent="0.25">
      <c r="B150" s="19">
        <v>105</v>
      </c>
      <c r="C150" s="40" t="s">
        <v>296</v>
      </c>
      <c r="D150" s="26">
        <f t="shared" si="1240"/>
        <v>10127</v>
      </c>
      <c r="E150" s="26">
        <v>10127</v>
      </c>
      <c r="F150" s="26">
        <v>9620</v>
      </c>
      <c r="G150" s="37">
        <v>2.58</v>
      </c>
      <c r="H150" s="38">
        <v>1</v>
      </c>
      <c r="I150" s="39"/>
      <c r="J150" s="26">
        <v>1.4</v>
      </c>
      <c r="K150" s="26">
        <v>1.68</v>
      </c>
      <c r="L150" s="26">
        <v>2.23</v>
      </c>
      <c r="M150" s="26">
        <v>2.39</v>
      </c>
      <c r="N150" s="30">
        <v>2.57</v>
      </c>
      <c r="O150" s="41"/>
      <c r="P150" s="32">
        <f t="shared" si="1303"/>
        <v>0</v>
      </c>
      <c r="Q150" s="41"/>
      <c r="R150" s="32">
        <f t="shared" si="1304"/>
        <v>0</v>
      </c>
      <c r="S150" s="33"/>
      <c r="T150" s="32">
        <f t="shared" si="1305"/>
        <v>0</v>
      </c>
      <c r="U150" s="41"/>
      <c r="V150" s="32">
        <f t="shared" si="1306"/>
        <v>0</v>
      </c>
      <c r="W150" s="41"/>
      <c r="X150" s="32">
        <f t="shared" si="1307"/>
        <v>0</v>
      </c>
      <c r="Y150" s="41"/>
      <c r="Z150" s="32">
        <f t="shared" si="1308"/>
        <v>0</v>
      </c>
      <c r="AA150" s="41"/>
      <c r="AB150" s="32">
        <f t="shared" si="1309"/>
        <v>0</v>
      </c>
      <c r="AC150" s="41"/>
      <c r="AD150" s="32">
        <f t="shared" si="1310"/>
        <v>0</v>
      </c>
      <c r="AE150" s="41"/>
      <c r="AF150" s="32">
        <f t="shared" si="1311"/>
        <v>0</v>
      </c>
      <c r="AG150" s="41"/>
      <c r="AH150" s="32">
        <f t="shared" si="1312"/>
        <v>0</v>
      </c>
      <c r="AI150" s="41"/>
      <c r="AJ150" s="32">
        <f t="shared" si="1313"/>
        <v>0</v>
      </c>
      <c r="AK150" s="41"/>
      <c r="AL150" s="32">
        <f t="shared" si="1314"/>
        <v>0</v>
      </c>
      <c r="AM150" s="42"/>
      <c r="AN150" s="32">
        <f t="shared" si="1315"/>
        <v>0</v>
      </c>
      <c r="AO150" s="41"/>
      <c r="AP150" s="32">
        <f t="shared" si="1316"/>
        <v>0</v>
      </c>
      <c r="AQ150" s="41"/>
      <c r="AR150" s="32">
        <f t="shared" si="1317"/>
        <v>0</v>
      </c>
      <c r="AS150" s="41"/>
      <c r="AT150" s="32">
        <f t="shared" si="1318"/>
        <v>0</v>
      </c>
      <c r="AU150" s="41"/>
      <c r="AV150" s="32">
        <f t="shared" si="1319"/>
        <v>0</v>
      </c>
      <c r="AW150" s="41"/>
      <c r="AX150" s="32">
        <f t="shared" si="1320"/>
        <v>0</v>
      </c>
      <c r="AY150" s="41"/>
      <c r="AZ150" s="32">
        <f t="shared" si="1321"/>
        <v>0</v>
      </c>
      <c r="BA150" s="41"/>
      <c r="BB150" s="32">
        <f t="shared" si="1322"/>
        <v>0</v>
      </c>
      <c r="BC150" s="41">
        <v>2</v>
      </c>
      <c r="BD150" s="32">
        <f t="shared" si="1323"/>
        <v>58280.222000000002</v>
      </c>
      <c r="BE150" s="41"/>
      <c r="BF150" s="32">
        <f t="shared" si="1324"/>
        <v>0</v>
      </c>
      <c r="BG150" s="41"/>
      <c r="BH150" s="32">
        <f t="shared" si="1325"/>
        <v>0</v>
      </c>
      <c r="BI150" s="41"/>
      <c r="BJ150" s="32">
        <f t="shared" si="1326"/>
        <v>0</v>
      </c>
      <c r="BK150" s="41"/>
      <c r="BL150" s="32">
        <f t="shared" si="1327"/>
        <v>0</v>
      </c>
      <c r="BM150" s="31"/>
      <c r="BN150" s="32">
        <f t="shared" si="1328"/>
        <v>0</v>
      </c>
      <c r="BO150" s="41"/>
      <c r="BP150" s="32">
        <f t="shared" si="1329"/>
        <v>0</v>
      </c>
      <c r="BQ150" s="41">
        <v>2</v>
      </c>
      <c r="BR150" s="32">
        <f t="shared" si="1330"/>
        <v>64803.192999999999</v>
      </c>
      <c r="BS150" s="41"/>
      <c r="BT150" s="32">
        <f t="shared" si="1331"/>
        <v>0</v>
      </c>
      <c r="BU150" s="41"/>
      <c r="BV150" s="32">
        <f t="shared" si="1332"/>
        <v>0</v>
      </c>
      <c r="BW150" s="41"/>
      <c r="BX150" s="32">
        <f t="shared" si="1333"/>
        <v>0</v>
      </c>
      <c r="BY150" s="41"/>
      <c r="BZ150" s="32">
        <f t="shared" si="1334"/>
        <v>0</v>
      </c>
      <c r="CA150" s="41"/>
      <c r="CB150" s="32">
        <f t="shared" si="1335"/>
        <v>0</v>
      </c>
      <c r="CC150" s="41"/>
      <c r="CD150" s="32">
        <f t="shared" si="1336"/>
        <v>0</v>
      </c>
      <c r="CE150" s="31"/>
      <c r="CF150" s="32">
        <f t="shared" si="1337"/>
        <v>0</v>
      </c>
      <c r="CG150" s="41"/>
      <c r="CH150" s="32">
        <f t="shared" si="1338"/>
        <v>0</v>
      </c>
      <c r="CI150" s="41"/>
      <c r="CJ150" s="32">
        <f t="shared" si="1339"/>
        <v>0</v>
      </c>
      <c r="CK150" s="41"/>
      <c r="CL150" s="32">
        <f t="shared" si="1340"/>
        <v>0</v>
      </c>
      <c r="CM150" s="41"/>
      <c r="CN150" s="32">
        <f t="shared" si="1341"/>
        <v>0</v>
      </c>
      <c r="CO150" s="41"/>
      <c r="CP150" s="32">
        <f t="shared" si="1342"/>
        <v>0</v>
      </c>
      <c r="CQ150" s="41"/>
      <c r="CR150" s="32">
        <f t="shared" si="1343"/>
        <v>0</v>
      </c>
      <c r="CS150" s="41"/>
      <c r="CT150" s="32">
        <f>(CS150/12*1*$D150*$G150*$H150*$J150*CT$9)+(CS150/12*5*$E150*$G150*$H150*$J150*CT$10)+(CS150/12*6*$F150*$G150*$H150*$J150*CT$10)</f>
        <v>0</v>
      </c>
      <c r="CU150" s="41"/>
      <c r="CV150" s="32">
        <f>(CU150/12*1*$D150*$G150*$H150*$J150*CV$9)+(CU150/12*5*$E150*$G150*$H150*$J150*CV$10)+(CU150/12*6*$F150*$G150*$H150*$J150*CV$10)</f>
        <v>0</v>
      </c>
      <c r="CW150" s="41"/>
      <c r="CX150" s="32">
        <f t="shared" si="1344"/>
        <v>0</v>
      </c>
      <c r="CY150" s="41"/>
      <c r="CZ150" s="32">
        <f t="shared" si="1345"/>
        <v>0</v>
      </c>
      <c r="DA150" s="41"/>
      <c r="DB150" s="32">
        <f t="shared" si="1346"/>
        <v>0</v>
      </c>
      <c r="DC150" s="41"/>
      <c r="DD150" s="32">
        <f t="shared" si="1347"/>
        <v>0</v>
      </c>
      <c r="DE150" s="41"/>
      <c r="DF150" s="32">
        <f t="shared" si="1348"/>
        <v>0</v>
      </c>
      <c r="DG150" s="41"/>
      <c r="DH150" s="32">
        <f t="shared" si="1349"/>
        <v>0</v>
      </c>
      <c r="DI150" s="41"/>
      <c r="DJ150" s="32">
        <f t="shared" si="1350"/>
        <v>0</v>
      </c>
      <c r="DK150" s="41"/>
      <c r="DL150" s="32">
        <v>0</v>
      </c>
      <c r="DM150" s="41"/>
      <c r="DN150" s="32">
        <f>(DM150/12*1*$D150*$G150*$H150*$K150*DN$9)+(DM150/12*5*$E150*$G150*$H150*$K150*DN$10)+(DM150/12*6*$F150*$G150*$H150*$K150*DN$10)</f>
        <v>0</v>
      </c>
      <c r="DO150" s="31"/>
      <c r="DP150" s="32">
        <f>(DO150/12*1*$D150*$G150*$H150*$K150*DP$9)+(DO150/12*5*$E150*$G150*$H150*$K150*DP$10)+(DO150/12*6*$F150*$G150*$H150*$K150*DP$10)</f>
        <v>0</v>
      </c>
      <c r="DQ150" s="41"/>
      <c r="DR150" s="32">
        <f t="shared" si="1351"/>
        <v>0</v>
      </c>
      <c r="DS150" s="41"/>
      <c r="DT150" s="32">
        <f t="shared" si="1352"/>
        <v>0</v>
      </c>
      <c r="DU150" s="60"/>
      <c r="DV150" s="32">
        <f t="shared" si="1353"/>
        <v>0</v>
      </c>
      <c r="DW150" s="41"/>
      <c r="DX150" s="32">
        <f t="shared" si="1354"/>
        <v>0</v>
      </c>
      <c r="DY150" s="41"/>
      <c r="DZ150" s="32">
        <f t="shared" si="1355"/>
        <v>0</v>
      </c>
      <c r="EA150" s="41"/>
      <c r="EB150" s="32">
        <f t="shared" si="1356"/>
        <v>0</v>
      </c>
      <c r="EC150" s="41"/>
      <c r="ED150" s="32">
        <f t="shared" si="1357"/>
        <v>0</v>
      </c>
      <c r="EE150" s="41"/>
      <c r="EF150" s="32">
        <f t="shared" si="1358"/>
        <v>0</v>
      </c>
      <c r="EG150" s="41"/>
      <c r="EH150" s="32">
        <f t="shared" si="1359"/>
        <v>0</v>
      </c>
      <c r="EI150" s="36">
        <f t="shared" si="1360"/>
        <v>4</v>
      </c>
      <c r="EJ150" s="36">
        <f t="shared" si="1360"/>
        <v>123083.41500000001</v>
      </c>
      <c r="EL150" s="45"/>
    </row>
    <row r="151" spans="1:142" ht="45" x14ac:dyDescent="0.25">
      <c r="B151" s="19">
        <v>106</v>
      </c>
      <c r="C151" s="40" t="s">
        <v>297</v>
      </c>
      <c r="D151" s="26">
        <f t="shared" si="1240"/>
        <v>10127</v>
      </c>
      <c r="E151" s="26">
        <v>10127</v>
      </c>
      <c r="F151" s="26">
        <v>9620</v>
      </c>
      <c r="G151" s="37">
        <v>12.27</v>
      </c>
      <c r="H151" s="28">
        <v>1</v>
      </c>
      <c r="I151" s="29"/>
      <c r="J151" s="26">
        <v>1.4</v>
      </c>
      <c r="K151" s="26">
        <v>1.68</v>
      </c>
      <c r="L151" s="26">
        <v>2.23</v>
      </c>
      <c r="M151" s="26">
        <v>2.39</v>
      </c>
      <c r="N151" s="30">
        <v>2.57</v>
      </c>
      <c r="O151" s="41"/>
      <c r="P151" s="32">
        <f t="shared" si="1303"/>
        <v>0</v>
      </c>
      <c r="Q151" s="41"/>
      <c r="R151" s="32">
        <f t="shared" si="1304"/>
        <v>0</v>
      </c>
      <c r="S151" s="33"/>
      <c r="T151" s="32">
        <f t="shared" si="1305"/>
        <v>0</v>
      </c>
      <c r="U151" s="41"/>
      <c r="V151" s="32">
        <f t="shared" si="1306"/>
        <v>0</v>
      </c>
      <c r="W151" s="41"/>
      <c r="X151" s="32">
        <f t="shared" si="1307"/>
        <v>0</v>
      </c>
      <c r="Y151" s="41"/>
      <c r="Z151" s="32">
        <f t="shared" si="1308"/>
        <v>0</v>
      </c>
      <c r="AA151" s="41"/>
      <c r="AB151" s="32">
        <f t="shared" si="1309"/>
        <v>0</v>
      </c>
      <c r="AC151" s="41"/>
      <c r="AD151" s="32">
        <f t="shared" si="1310"/>
        <v>0</v>
      </c>
      <c r="AE151" s="41"/>
      <c r="AF151" s="32">
        <f t="shared" si="1311"/>
        <v>0</v>
      </c>
      <c r="AG151" s="41"/>
      <c r="AH151" s="32">
        <f t="shared" si="1312"/>
        <v>0</v>
      </c>
      <c r="AI151" s="41"/>
      <c r="AJ151" s="32">
        <f t="shared" si="1313"/>
        <v>0</v>
      </c>
      <c r="AK151" s="41"/>
      <c r="AL151" s="32">
        <f t="shared" si="1314"/>
        <v>0</v>
      </c>
      <c r="AM151" s="42"/>
      <c r="AN151" s="32">
        <f t="shared" si="1315"/>
        <v>0</v>
      </c>
      <c r="AO151" s="41"/>
      <c r="AP151" s="32">
        <f t="shared" si="1316"/>
        <v>0</v>
      </c>
      <c r="AQ151" s="41"/>
      <c r="AR151" s="32">
        <f t="shared" si="1317"/>
        <v>0</v>
      </c>
      <c r="AS151" s="41"/>
      <c r="AT151" s="32">
        <f t="shared" si="1318"/>
        <v>0</v>
      </c>
      <c r="AU151" s="41"/>
      <c r="AV151" s="32">
        <f t="shared" si="1319"/>
        <v>0</v>
      </c>
      <c r="AW151" s="41"/>
      <c r="AX151" s="32">
        <f t="shared" si="1320"/>
        <v>0</v>
      </c>
      <c r="AY151" s="41"/>
      <c r="AZ151" s="32">
        <f t="shared" si="1321"/>
        <v>0</v>
      </c>
      <c r="BA151" s="41"/>
      <c r="BB151" s="32">
        <f t="shared" si="1322"/>
        <v>0</v>
      </c>
      <c r="BC151" s="41"/>
      <c r="BD151" s="32">
        <f t="shared" si="1323"/>
        <v>0</v>
      </c>
      <c r="BE151" s="41"/>
      <c r="BF151" s="32">
        <f t="shared" si="1324"/>
        <v>0</v>
      </c>
      <c r="BG151" s="41"/>
      <c r="BH151" s="32">
        <f t="shared" si="1325"/>
        <v>0</v>
      </c>
      <c r="BI151" s="41"/>
      <c r="BJ151" s="32">
        <f t="shared" si="1326"/>
        <v>0</v>
      </c>
      <c r="BK151" s="41"/>
      <c r="BL151" s="32">
        <f t="shared" si="1327"/>
        <v>0</v>
      </c>
      <c r="BM151" s="41"/>
      <c r="BN151" s="32">
        <f t="shared" si="1328"/>
        <v>0</v>
      </c>
      <c r="BO151" s="41"/>
      <c r="BP151" s="32">
        <f t="shared" si="1329"/>
        <v>0</v>
      </c>
      <c r="BQ151" s="41"/>
      <c r="BR151" s="32">
        <f t="shared" si="1330"/>
        <v>0</v>
      </c>
      <c r="BS151" s="41"/>
      <c r="BT151" s="32">
        <f t="shared" si="1331"/>
        <v>0</v>
      </c>
      <c r="BU151" s="41"/>
      <c r="BV151" s="32">
        <f t="shared" si="1332"/>
        <v>0</v>
      </c>
      <c r="BW151" s="41"/>
      <c r="BX151" s="32">
        <f t="shared" si="1333"/>
        <v>0</v>
      </c>
      <c r="BY151" s="41"/>
      <c r="BZ151" s="32">
        <f t="shared" si="1334"/>
        <v>0</v>
      </c>
      <c r="CA151" s="41"/>
      <c r="CB151" s="32">
        <f t="shared" si="1335"/>
        <v>0</v>
      </c>
      <c r="CC151" s="41"/>
      <c r="CD151" s="32">
        <f t="shared" si="1336"/>
        <v>0</v>
      </c>
      <c r="CE151" s="41"/>
      <c r="CF151" s="32">
        <f t="shared" si="1337"/>
        <v>0</v>
      </c>
      <c r="CG151" s="41"/>
      <c r="CH151" s="32">
        <f t="shared" si="1338"/>
        <v>0</v>
      </c>
      <c r="CI151" s="41"/>
      <c r="CJ151" s="32">
        <f t="shared" si="1339"/>
        <v>0</v>
      </c>
      <c r="CK151" s="41"/>
      <c r="CL151" s="32">
        <f t="shared" si="1340"/>
        <v>0</v>
      </c>
      <c r="CM151" s="41"/>
      <c r="CN151" s="32">
        <f t="shared" si="1341"/>
        <v>0</v>
      </c>
      <c r="CO151" s="41"/>
      <c r="CP151" s="32">
        <f t="shared" si="1342"/>
        <v>0</v>
      </c>
      <c r="CQ151" s="41"/>
      <c r="CR151" s="32">
        <f t="shared" si="1343"/>
        <v>0</v>
      </c>
      <c r="CS151" s="41"/>
      <c r="CT151" s="32">
        <f>(CS151/12*1*$D151*$G151*$H151*$J151*CT$9)+(CS151/12*5*$E151*$G151*$H151*$J151*CT$10)+(CS151/12*6*$F151*$G151*$H151*$J151*CT$10)</f>
        <v>0</v>
      </c>
      <c r="CU151" s="41"/>
      <c r="CV151" s="32">
        <f>(CU151/12*1*$D151*$G151*$H151*$J151*CV$9)+(CU151/12*5*$E151*$G151*$H151*$J151*CV$10)+(CU151/12*6*$F151*$G151*$H151*$J151*CV$10)</f>
        <v>0</v>
      </c>
      <c r="CW151" s="41"/>
      <c r="CX151" s="32">
        <f t="shared" si="1344"/>
        <v>0</v>
      </c>
      <c r="CY151" s="41"/>
      <c r="CZ151" s="32">
        <f t="shared" si="1345"/>
        <v>0</v>
      </c>
      <c r="DA151" s="41"/>
      <c r="DB151" s="32">
        <f t="shared" si="1346"/>
        <v>0</v>
      </c>
      <c r="DC151" s="41"/>
      <c r="DD151" s="32">
        <f t="shared" si="1347"/>
        <v>0</v>
      </c>
      <c r="DE151" s="41"/>
      <c r="DF151" s="32">
        <f t="shared" si="1348"/>
        <v>0</v>
      </c>
      <c r="DG151" s="41"/>
      <c r="DH151" s="32">
        <f t="shared" si="1349"/>
        <v>0</v>
      </c>
      <c r="DI151" s="41"/>
      <c r="DJ151" s="32">
        <f t="shared" si="1350"/>
        <v>0</v>
      </c>
      <c r="DK151" s="41"/>
      <c r="DL151" s="32">
        <v>0</v>
      </c>
      <c r="DM151" s="41"/>
      <c r="DN151" s="32">
        <f>(DM151/12*1*$D151*$G151*$H151*$K151*DN$9)+(DM151/12*5*$E151*$G151*$H151*$K151*DN$10)+(DM151/12*6*$F151*$G151*$H151*$K151*DN$10)</f>
        <v>0</v>
      </c>
      <c r="DO151" s="41"/>
      <c r="DP151" s="32">
        <f>(DO151/12*1*$D151*$G151*$H151*$K151*DP$9)+(DO151/12*5*$E151*$G151*$H151*$K151*DP$10)+(DO151/12*6*$F151*$G151*$H151*$K151*DP$10)</f>
        <v>0</v>
      </c>
      <c r="DQ151" s="41"/>
      <c r="DR151" s="32">
        <f t="shared" si="1351"/>
        <v>0</v>
      </c>
      <c r="DS151" s="41"/>
      <c r="DT151" s="32">
        <f t="shared" si="1352"/>
        <v>0</v>
      </c>
      <c r="DU151" s="60"/>
      <c r="DV151" s="32">
        <f t="shared" si="1353"/>
        <v>0</v>
      </c>
      <c r="DW151" s="41"/>
      <c r="DX151" s="32">
        <f t="shared" si="1354"/>
        <v>0</v>
      </c>
      <c r="DY151" s="41"/>
      <c r="DZ151" s="32">
        <f t="shared" si="1355"/>
        <v>0</v>
      </c>
      <c r="EA151" s="41"/>
      <c r="EB151" s="32">
        <f t="shared" si="1356"/>
        <v>0</v>
      </c>
      <c r="EC151" s="41"/>
      <c r="ED151" s="32">
        <f t="shared" si="1357"/>
        <v>0</v>
      </c>
      <c r="EE151" s="41"/>
      <c r="EF151" s="32">
        <f t="shared" si="1358"/>
        <v>0</v>
      </c>
      <c r="EG151" s="41"/>
      <c r="EH151" s="32">
        <f t="shared" si="1359"/>
        <v>0</v>
      </c>
      <c r="EI151" s="36">
        <f t="shared" si="1360"/>
        <v>0</v>
      </c>
      <c r="EJ151" s="36">
        <f t="shared" si="1360"/>
        <v>0</v>
      </c>
      <c r="EL151" s="45"/>
    </row>
    <row r="152" spans="1:142" s="59" customFormat="1" x14ac:dyDescent="0.25">
      <c r="A152" s="88">
        <v>36</v>
      </c>
      <c r="B152" s="68"/>
      <c r="C152" s="69" t="s">
        <v>298</v>
      </c>
      <c r="D152" s="76">
        <f t="shared" si="1240"/>
        <v>10127</v>
      </c>
      <c r="E152" s="76">
        <v>10127</v>
      </c>
      <c r="F152" s="76">
        <v>9620</v>
      </c>
      <c r="G152" s="85"/>
      <c r="H152" s="90"/>
      <c r="I152" s="91"/>
      <c r="J152" s="85"/>
      <c r="K152" s="85"/>
      <c r="L152" s="85"/>
      <c r="M152" s="85"/>
      <c r="N152" s="81">
        <v>2.57</v>
      </c>
      <c r="O152" s="93">
        <f>SUM(O153:O156)</f>
        <v>0</v>
      </c>
      <c r="P152" s="93">
        <f t="shared" ref="P152:CA152" si="1361">SUM(P153:P156)</f>
        <v>0</v>
      </c>
      <c r="Q152" s="93">
        <f t="shared" si="1361"/>
        <v>0</v>
      </c>
      <c r="R152" s="93">
        <f t="shared" si="1361"/>
        <v>0</v>
      </c>
      <c r="S152" s="93">
        <f t="shared" si="1361"/>
        <v>0</v>
      </c>
      <c r="T152" s="93">
        <f t="shared" si="1361"/>
        <v>0</v>
      </c>
      <c r="U152" s="93">
        <f t="shared" si="1361"/>
        <v>0</v>
      </c>
      <c r="V152" s="93">
        <f t="shared" si="1361"/>
        <v>0</v>
      </c>
      <c r="W152" s="93">
        <f t="shared" si="1361"/>
        <v>0</v>
      </c>
      <c r="X152" s="93">
        <f t="shared" si="1361"/>
        <v>0</v>
      </c>
      <c r="Y152" s="93">
        <f t="shared" si="1361"/>
        <v>0</v>
      </c>
      <c r="Z152" s="93">
        <f t="shared" si="1361"/>
        <v>0</v>
      </c>
      <c r="AA152" s="93">
        <f t="shared" si="1361"/>
        <v>0</v>
      </c>
      <c r="AB152" s="93">
        <f t="shared" si="1361"/>
        <v>0</v>
      </c>
      <c r="AC152" s="93">
        <f t="shared" si="1361"/>
        <v>0</v>
      </c>
      <c r="AD152" s="93">
        <f t="shared" si="1361"/>
        <v>0</v>
      </c>
      <c r="AE152" s="93">
        <f t="shared" si="1361"/>
        <v>0</v>
      </c>
      <c r="AF152" s="93">
        <f t="shared" si="1361"/>
        <v>0</v>
      </c>
      <c r="AG152" s="93">
        <f t="shared" si="1361"/>
        <v>0</v>
      </c>
      <c r="AH152" s="93">
        <f t="shared" si="1361"/>
        <v>0</v>
      </c>
      <c r="AI152" s="93">
        <f t="shared" si="1361"/>
        <v>0</v>
      </c>
      <c r="AJ152" s="93">
        <f t="shared" si="1361"/>
        <v>0</v>
      </c>
      <c r="AK152" s="93">
        <f t="shared" si="1361"/>
        <v>0</v>
      </c>
      <c r="AL152" s="93">
        <f t="shared" si="1361"/>
        <v>0</v>
      </c>
      <c r="AM152" s="93">
        <f t="shared" si="1361"/>
        <v>0</v>
      </c>
      <c r="AN152" s="93">
        <f t="shared" si="1361"/>
        <v>0</v>
      </c>
      <c r="AO152" s="93">
        <v>0</v>
      </c>
      <c r="AP152" s="93">
        <f t="shared" si="1361"/>
        <v>0</v>
      </c>
      <c r="AQ152" s="93">
        <f t="shared" si="1361"/>
        <v>0</v>
      </c>
      <c r="AR152" s="93">
        <f t="shared" si="1361"/>
        <v>0</v>
      </c>
      <c r="AS152" s="93">
        <f t="shared" si="1361"/>
        <v>0</v>
      </c>
      <c r="AT152" s="93">
        <f t="shared" si="1361"/>
        <v>0</v>
      </c>
      <c r="AU152" s="93">
        <f t="shared" si="1361"/>
        <v>0</v>
      </c>
      <c r="AV152" s="93">
        <f t="shared" si="1361"/>
        <v>0</v>
      </c>
      <c r="AW152" s="93">
        <f t="shared" si="1361"/>
        <v>0</v>
      </c>
      <c r="AX152" s="93">
        <f t="shared" si="1361"/>
        <v>0</v>
      </c>
      <c r="AY152" s="93">
        <f t="shared" si="1361"/>
        <v>0</v>
      </c>
      <c r="AZ152" s="93">
        <f t="shared" si="1361"/>
        <v>0</v>
      </c>
      <c r="BA152" s="93">
        <f t="shared" si="1361"/>
        <v>0</v>
      </c>
      <c r="BB152" s="93">
        <f t="shared" si="1361"/>
        <v>0</v>
      </c>
      <c r="BC152" s="93">
        <f t="shared" si="1361"/>
        <v>0</v>
      </c>
      <c r="BD152" s="93">
        <f t="shared" si="1361"/>
        <v>0</v>
      </c>
      <c r="BE152" s="93">
        <f t="shared" si="1361"/>
        <v>0</v>
      </c>
      <c r="BF152" s="93">
        <f t="shared" si="1361"/>
        <v>0</v>
      </c>
      <c r="BG152" s="93">
        <f t="shared" si="1361"/>
        <v>0</v>
      </c>
      <c r="BH152" s="93">
        <f t="shared" si="1361"/>
        <v>0</v>
      </c>
      <c r="BI152" s="93">
        <f t="shared" si="1361"/>
        <v>0</v>
      </c>
      <c r="BJ152" s="93">
        <f t="shared" si="1361"/>
        <v>0</v>
      </c>
      <c r="BK152" s="93">
        <f t="shared" si="1361"/>
        <v>0</v>
      </c>
      <c r="BL152" s="93">
        <f t="shared" si="1361"/>
        <v>0</v>
      </c>
      <c r="BM152" s="93">
        <f t="shared" si="1361"/>
        <v>0</v>
      </c>
      <c r="BN152" s="93">
        <f t="shared" si="1361"/>
        <v>0</v>
      </c>
      <c r="BO152" s="93">
        <f t="shared" si="1361"/>
        <v>0</v>
      </c>
      <c r="BP152" s="93">
        <f t="shared" si="1361"/>
        <v>0</v>
      </c>
      <c r="BQ152" s="93">
        <f t="shared" si="1361"/>
        <v>0</v>
      </c>
      <c r="BR152" s="93">
        <f t="shared" si="1361"/>
        <v>0</v>
      </c>
      <c r="BS152" s="93">
        <f t="shared" si="1361"/>
        <v>0</v>
      </c>
      <c r="BT152" s="93">
        <f t="shared" si="1361"/>
        <v>0</v>
      </c>
      <c r="BU152" s="93">
        <v>0</v>
      </c>
      <c r="BV152" s="93">
        <f t="shared" si="1361"/>
        <v>0</v>
      </c>
      <c r="BW152" s="93">
        <f t="shared" si="1361"/>
        <v>0</v>
      </c>
      <c r="BX152" s="93">
        <f t="shared" si="1361"/>
        <v>0</v>
      </c>
      <c r="BY152" s="93">
        <f t="shared" si="1361"/>
        <v>0</v>
      </c>
      <c r="BZ152" s="93">
        <f t="shared" si="1361"/>
        <v>0</v>
      </c>
      <c r="CA152" s="93">
        <f t="shared" si="1361"/>
        <v>0</v>
      </c>
      <c r="CB152" s="93">
        <f t="shared" ref="CB152:EJ152" si="1362">SUM(CB153:CB156)</f>
        <v>0</v>
      </c>
      <c r="CC152" s="93">
        <f t="shared" si="1362"/>
        <v>0</v>
      </c>
      <c r="CD152" s="93">
        <f t="shared" si="1362"/>
        <v>0</v>
      </c>
      <c r="CE152" s="93">
        <f t="shared" si="1362"/>
        <v>0</v>
      </c>
      <c r="CF152" s="93">
        <f t="shared" si="1362"/>
        <v>0</v>
      </c>
      <c r="CG152" s="93">
        <f t="shared" si="1362"/>
        <v>0</v>
      </c>
      <c r="CH152" s="93">
        <f t="shared" si="1362"/>
        <v>0</v>
      </c>
      <c r="CI152" s="93">
        <f t="shared" si="1362"/>
        <v>0</v>
      </c>
      <c r="CJ152" s="93">
        <f t="shared" si="1362"/>
        <v>0</v>
      </c>
      <c r="CK152" s="93">
        <f t="shared" si="1362"/>
        <v>0</v>
      </c>
      <c r="CL152" s="93">
        <f t="shared" si="1362"/>
        <v>0</v>
      </c>
      <c r="CM152" s="93">
        <f t="shared" si="1362"/>
        <v>0</v>
      </c>
      <c r="CN152" s="93">
        <f t="shared" si="1362"/>
        <v>0</v>
      </c>
      <c r="CO152" s="93">
        <f t="shared" si="1362"/>
        <v>0</v>
      </c>
      <c r="CP152" s="93">
        <f t="shared" si="1362"/>
        <v>0</v>
      </c>
      <c r="CQ152" s="93">
        <f t="shared" si="1362"/>
        <v>0</v>
      </c>
      <c r="CR152" s="93">
        <f t="shared" si="1362"/>
        <v>0</v>
      </c>
      <c r="CS152" s="93">
        <f t="shared" si="1362"/>
        <v>0</v>
      </c>
      <c r="CT152" s="93">
        <f t="shared" si="1362"/>
        <v>0</v>
      </c>
      <c r="CU152" s="93">
        <f t="shared" si="1362"/>
        <v>0</v>
      </c>
      <c r="CV152" s="93">
        <f t="shared" si="1362"/>
        <v>0</v>
      </c>
      <c r="CW152" s="93">
        <f t="shared" si="1362"/>
        <v>0</v>
      </c>
      <c r="CX152" s="93">
        <f t="shared" si="1362"/>
        <v>0</v>
      </c>
      <c r="CY152" s="93">
        <f t="shared" si="1362"/>
        <v>0</v>
      </c>
      <c r="CZ152" s="93">
        <f t="shared" si="1362"/>
        <v>0</v>
      </c>
      <c r="DA152" s="93">
        <f t="shared" si="1362"/>
        <v>0</v>
      </c>
      <c r="DB152" s="93">
        <f t="shared" si="1362"/>
        <v>0</v>
      </c>
      <c r="DC152" s="93">
        <f t="shared" si="1362"/>
        <v>0</v>
      </c>
      <c r="DD152" s="93">
        <f t="shared" si="1362"/>
        <v>0</v>
      </c>
      <c r="DE152" s="93">
        <f t="shared" si="1362"/>
        <v>0</v>
      </c>
      <c r="DF152" s="93">
        <f t="shared" si="1362"/>
        <v>0</v>
      </c>
      <c r="DG152" s="93">
        <f t="shared" si="1362"/>
        <v>0</v>
      </c>
      <c r="DH152" s="93">
        <f t="shared" si="1362"/>
        <v>0</v>
      </c>
      <c r="DI152" s="93">
        <v>0</v>
      </c>
      <c r="DJ152" s="93">
        <f t="shared" si="1362"/>
        <v>0</v>
      </c>
      <c r="DK152" s="93">
        <f t="shared" si="1362"/>
        <v>0</v>
      </c>
      <c r="DL152" s="93">
        <f t="shared" si="1362"/>
        <v>0</v>
      </c>
      <c r="DM152" s="93">
        <f t="shared" si="1362"/>
        <v>0</v>
      </c>
      <c r="DN152" s="93">
        <f t="shared" si="1362"/>
        <v>0</v>
      </c>
      <c r="DO152" s="93">
        <f t="shared" si="1362"/>
        <v>0</v>
      </c>
      <c r="DP152" s="93">
        <f t="shared" si="1362"/>
        <v>0</v>
      </c>
      <c r="DQ152" s="93">
        <f t="shared" si="1362"/>
        <v>0</v>
      </c>
      <c r="DR152" s="93">
        <f t="shared" si="1362"/>
        <v>0</v>
      </c>
      <c r="DS152" s="93">
        <f t="shared" si="1362"/>
        <v>0</v>
      </c>
      <c r="DT152" s="93">
        <f t="shared" si="1362"/>
        <v>0</v>
      </c>
      <c r="DU152" s="93">
        <f t="shared" si="1362"/>
        <v>0</v>
      </c>
      <c r="DV152" s="93">
        <f t="shared" si="1362"/>
        <v>0</v>
      </c>
      <c r="DW152" s="93">
        <f t="shared" si="1362"/>
        <v>0</v>
      </c>
      <c r="DX152" s="93">
        <f t="shared" si="1362"/>
        <v>0</v>
      </c>
      <c r="DY152" s="93">
        <f t="shared" si="1362"/>
        <v>0</v>
      </c>
      <c r="DZ152" s="93">
        <f t="shared" si="1362"/>
        <v>0</v>
      </c>
      <c r="EA152" s="93">
        <v>0</v>
      </c>
      <c r="EB152" s="93">
        <f t="shared" ref="EB152" si="1363">SUM(EB153:EB156)</f>
        <v>0</v>
      </c>
      <c r="EC152" s="93">
        <v>0</v>
      </c>
      <c r="ED152" s="93">
        <f t="shared" ref="ED152" si="1364">SUM(ED153:ED156)</f>
        <v>0</v>
      </c>
      <c r="EE152" s="93">
        <f t="shared" si="1362"/>
        <v>0</v>
      </c>
      <c r="EF152" s="93">
        <f t="shared" si="1362"/>
        <v>0</v>
      </c>
      <c r="EG152" s="93">
        <f t="shared" si="1362"/>
        <v>0</v>
      </c>
      <c r="EH152" s="93">
        <f t="shared" si="1362"/>
        <v>0</v>
      </c>
      <c r="EI152" s="83">
        <f t="shared" si="1362"/>
        <v>0</v>
      </c>
      <c r="EJ152" s="83">
        <f t="shared" si="1362"/>
        <v>0</v>
      </c>
      <c r="EL152" s="45"/>
    </row>
    <row r="153" spans="1:142" ht="45" x14ac:dyDescent="0.25">
      <c r="A153" s="19"/>
      <c r="B153" s="19">
        <v>107</v>
      </c>
      <c r="C153" s="25" t="s">
        <v>299</v>
      </c>
      <c r="D153" s="26">
        <f t="shared" si="1240"/>
        <v>10127</v>
      </c>
      <c r="E153" s="26">
        <v>10127</v>
      </c>
      <c r="F153" s="26">
        <v>9620</v>
      </c>
      <c r="G153" s="27">
        <v>0.56000000000000005</v>
      </c>
      <c r="H153" s="38">
        <v>1</v>
      </c>
      <c r="I153" s="39"/>
      <c r="J153" s="26">
        <v>1.4</v>
      </c>
      <c r="K153" s="26">
        <v>1.68</v>
      </c>
      <c r="L153" s="26">
        <v>2.23</v>
      </c>
      <c r="M153" s="26">
        <v>2.39</v>
      </c>
      <c r="N153" s="30">
        <v>2.57</v>
      </c>
      <c r="O153" s="31">
        <v>0</v>
      </c>
      <c r="P153" s="32">
        <f t="shared" ref="P153:P156" si="1365">(O153/12*1*$D153*$G153*$H153*$J153*P$9)+(O153/12*5*$E153*$G153*$H153*$J153*P$10)+(O153/12*6*$F153*$G153*$H153*$J153*P$10)</f>
        <v>0</v>
      </c>
      <c r="Q153" s="31"/>
      <c r="R153" s="32">
        <f t="shared" ref="R153:R156" si="1366">(Q153/12*1*$D153*$G153*$H153*$J153*R$9)+(Q153/12*5*$E153*$G153*$H153*$J153*R$10)+(Q153/12*6*$F153*$G153*$H153*$J153*R$10)</f>
        <v>0</v>
      </c>
      <c r="S153" s="33"/>
      <c r="T153" s="32">
        <f t="shared" ref="T153:T156" si="1367">(S153/12*1*$D153*$G153*$H153*$J153*T$9)+(S153/12*5*$E153*$G153*$H153*$J153*T$10)+(S153/12*6*$F153*$G153*$H153*$J153*T$10)</f>
        <v>0</v>
      </c>
      <c r="U153" s="31">
        <v>0</v>
      </c>
      <c r="V153" s="32">
        <f t="shared" ref="V153:V156" si="1368">(U153/12*1*$D153*$G153*$H153*$J153*V$9)+(U153/12*5*$E153*$G153*$H153*$J153*V$10)+(U153/12*6*$F153*$G153*$H153*$J153*V$10)</f>
        <v>0</v>
      </c>
      <c r="W153" s="31">
        <v>0</v>
      </c>
      <c r="X153" s="32">
        <f t="shared" ref="X153:X156" si="1369">(W153/12*1*$D153*$G153*$H153*$J153*X$9)+(W153/12*5*$E153*$G153*$H153*$J153*X$10)+(W153/12*6*$F153*$G153*$H153*$J153*X$10)</f>
        <v>0</v>
      </c>
      <c r="Y153" s="31">
        <v>0</v>
      </c>
      <c r="Z153" s="32">
        <f t="shared" ref="Z153:Z156" si="1370">(Y153/12*1*$D153*$G153*$H153*$J153*Z$9)+(Y153/12*5*$E153*$G153*$H153*$J153*Z$10)+(Y153/12*6*$F153*$G153*$H153*$J153*Z$10)</f>
        <v>0</v>
      </c>
      <c r="AA153" s="31"/>
      <c r="AB153" s="32">
        <f t="shared" ref="AB153:AB156" si="1371">(AA153/12*1*$D153*$G153*$H153*$K153*AB$9)+(AA153/12*5*$E153*$G153*$H153*$K153*AB$10)+(AA153/12*6*$F153*$G153*$H153*$K153*AB$10)</f>
        <v>0</v>
      </c>
      <c r="AC153" s="31"/>
      <c r="AD153" s="32">
        <f t="shared" ref="AD153:AD156" si="1372">(AC153/12*1*$D153*$G153*$H153*$J153*AD$9)+(AC153/12*5*$E153*$G153*$H153*$J153*AD$10)+(AC153/12*6*$F153*$G153*$H153*$J153*AD$10)</f>
        <v>0</v>
      </c>
      <c r="AE153" s="31">
        <v>0</v>
      </c>
      <c r="AF153" s="32">
        <f t="shared" ref="AF153:AF156" si="1373">(AE153/12*1*$D153*$G153*$H153*$K153*AF$9)+(AE153/12*5*$E153*$G153*$H153*$K153*AF$10)+(AE153/12*6*$F153*$G153*$H153*$K153*AF$10)</f>
        <v>0</v>
      </c>
      <c r="AG153" s="31">
        <v>0</v>
      </c>
      <c r="AH153" s="32">
        <f t="shared" ref="AH153:AH156" si="1374">(AG153/12*1*$D153*$G153*$H153*$K153*AH$9)+(AG153/12*5*$E153*$G153*$H153*$K153*AH$10)+(AG153/12*6*$F153*$G153*$H153*$K153*AH$10)</f>
        <v>0</v>
      </c>
      <c r="AI153" s="31">
        <v>0</v>
      </c>
      <c r="AJ153" s="32">
        <f t="shared" ref="AJ153:AJ156" si="1375">(AI153/12*1*$D153*$G153*$H153*$K153*AJ$9)+(AI153/12*5*$E153*$G153*$H153*$K153*AJ$10)+(AI153/12*6*$F153*$G153*$H153*$K153*AJ$10)</f>
        <v>0</v>
      </c>
      <c r="AK153" s="31">
        <v>0</v>
      </c>
      <c r="AL153" s="32">
        <f t="shared" ref="AL153:AL156" si="1376">(AK153/12*1*$D153*$G153*$H153*$K153*AL$9)+(AK153/12*5*$E153*$G153*$H153*$K153*AL$10)+(AK153/12*6*$F153*$G153*$H153*$K153*AL$10)</f>
        <v>0</v>
      </c>
      <c r="AM153" s="34"/>
      <c r="AN153" s="32">
        <f t="shared" ref="AN153:AN156" si="1377">(AM153/12*1*$D153*$G153*$H153*$K153*AN$9)+(AM153/12*5*$E153*$G153*$H153*$K153*AN$10)+(AM153/12*6*$F153*$G153*$H153*$K153*AN$10)</f>
        <v>0</v>
      </c>
      <c r="AO153" s="31">
        <v>0</v>
      </c>
      <c r="AP153" s="32">
        <f t="shared" ref="AP153:AP156" si="1378">(AO153/12*1*$D153*$G153*$H153*$K153*AP$9)+(AO153/12*5*$E153*$G153*$H153*$K153*AP$10)+(AO153/12*6*$F153*$G153*$H153*$K153*AP$10)</f>
        <v>0</v>
      </c>
      <c r="AQ153" s="31">
        <v>0</v>
      </c>
      <c r="AR153" s="32">
        <f t="shared" ref="AR153:AR156" si="1379">(AQ153/12*1*$D153*$G153*$H153*$J153*AR$9)+(AQ153/12*5*$E153*$G153*$H153*$J153*AR$10)+(AQ153/12*6*$F153*$G153*$H153*$J153*AR$10)</f>
        <v>0</v>
      </c>
      <c r="AS153" s="31"/>
      <c r="AT153" s="32">
        <f t="shared" ref="AT153:AT156" si="1380">(AS153/12*1*$D153*$G153*$H153*$J153*AT$9)+(AS153/12*11*$E153*$G153*$H153*$J153*AT$10)</f>
        <v>0</v>
      </c>
      <c r="AU153" s="31"/>
      <c r="AV153" s="32">
        <f t="shared" ref="AV153:AV156" si="1381">(AU153/12*1*$D153*$G153*$H153*$J153*AV$9)+(AU153/12*5*$E153*$G153*$H153*$J153*AV$10)+(AU153/12*6*$F153*$G153*$H153*$J153*AV$10)</f>
        <v>0</v>
      </c>
      <c r="AW153" s="31"/>
      <c r="AX153" s="32">
        <f t="shared" ref="AX153:AX156" si="1382">(AW153/12*1*$D153*$G153*$H153*$K153*AX$9)+(AW153/12*5*$E153*$G153*$H153*$K153*AX$10)+(AW153/12*6*$F153*$G153*$H153*$K153*AX$10)</f>
        <v>0</v>
      </c>
      <c r="AY153" s="31">
        <v>0</v>
      </c>
      <c r="AZ153" s="32">
        <f t="shared" ref="AZ153:AZ156" si="1383">(AY153/12*1*$D153*$G153*$H153*$J153*AZ$9)+(AY153/12*5*$E153*$G153*$H153*$J153*AZ$10)+(AY153/12*6*$F153*$G153*$H153*$J153*AZ$10)</f>
        <v>0</v>
      </c>
      <c r="BA153" s="31"/>
      <c r="BB153" s="32">
        <f t="shared" ref="BB153:BB156" si="1384">(BA153/12*1*$D153*$G153*$H153*$J153*BB$9)+(BA153/12*5*$E153*$G153*$H153*$J153*BB$10)+(BA153/12*6*$F153*$G153*$H153*$J153*BB$10)</f>
        <v>0</v>
      </c>
      <c r="BC153" s="31"/>
      <c r="BD153" s="32">
        <f t="shared" ref="BD153:BD156" si="1385">(BC153/12*1*$D153*$G153*$H153*$J153*BD$9)+(BC153/12*5*$E153*$G153*$H153*$J153*BD$10)+(BC153/12*6*$F153*$G153*$H153*$J153*BD$10)</f>
        <v>0</v>
      </c>
      <c r="BE153" s="31"/>
      <c r="BF153" s="32">
        <f t="shared" ref="BF153:BF156" si="1386">(BE153/12*1*$D153*$G153*$H153*$J153*BF$9)+(BE153/12*5*$E153*$G153*$H153*$J153*BF$10)+(BE153/12*6*$F153*$G153*$H153*$J153*BF$10)</f>
        <v>0</v>
      </c>
      <c r="BG153" s="31"/>
      <c r="BH153" s="32">
        <f t="shared" ref="BH153:BH156" si="1387">(BG153/12*1*$D153*$G153*$H153*$J153*BH$9)+(BG153/12*5*$E153*$G153*$H153*$J153*BH$10)+(BG153/12*6*$F153*$G153*$H153*$J153*BH$10)</f>
        <v>0</v>
      </c>
      <c r="BI153" s="31">
        <v>0</v>
      </c>
      <c r="BJ153" s="32">
        <f t="shared" ref="BJ153:BJ156" si="1388">(BI153/12*1*$D153*$G153*$H153*$J153*BJ$9)+(BI153/12*5*$E153*$G153*$H153*$J153*BJ$10)+(BI153/12*6*$F153*$G153*$H153*$J153*BJ$10)</f>
        <v>0</v>
      </c>
      <c r="BK153" s="31"/>
      <c r="BL153" s="32">
        <f t="shared" ref="BL153:BL156" si="1389">(BK153/12*1*$D153*$G153*$H153*$J153*BL$9)+(BK153/12*4*$E153*$G153*$H153*$J153*BL$10)+(BK153/12*1*$E153*$G153*$H153*$J153*BL$11)+(BK153/12*6*$F153*$G153*$H153*$J153*BL$11)</f>
        <v>0</v>
      </c>
      <c r="BM153" s="31"/>
      <c r="BN153" s="32">
        <f t="shared" ref="BN153:BN156" si="1390">(BM153/12*1*$D153*$G153*$H153*$J153*BN$9)+(BM153/12*5*$E153*$G153*$H153*$J153*BN$10)+(BM153/12*6*$F153*$G153*$H153*$J153*BN$10)</f>
        <v>0</v>
      </c>
      <c r="BO153" s="31"/>
      <c r="BP153" s="32">
        <f t="shared" ref="BP153:BP156" si="1391">(BO153/12*1*$D153*$G153*$H153*$J153*BP$9)+(BO153/12*4*$E153*$G153*$H153*$J153*BP$10)+(BO153/12*1*$E153*$G153*$H153*$J153*BP$11)+(BO153/12*6*$F153*$G153*$H153*$J153*BP$11)</f>
        <v>0</v>
      </c>
      <c r="BQ153" s="31"/>
      <c r="BR153" s="32">
        <f t="shared" ref="BR153:BR156" si="1392">(BQ153/12*1*$D153*$G153*$H153*$J153*BR$9)+(BQ153/12*5*$E153*$G153*$H153*$J153*BR$10)+(BQ153/12*6*$F153*$G153*$H153*$J153*BR$10)</f>
        <v>0</v>
      </c>
      <c r="BS153" s="31"/>
      <c r="BT153" s="32">
        <f t="shared" ref="BT153:BT156" si="1393">(BS153/12*1*$D153*$G153*$H153*$J153*BT$9)+(BS153/12*4*$E153*$G153*$H153*$J153*BT$10)+(BS153/12*1*$E153*$G153*$H153*$J153*BT$11)+(BS153/12*6*$F153*$G153*$H153*$J153*BT$11)</f>
        <v>0</v>
      </c>
      <c r="BU153" s="31"/>
      <c r="BV153" s="32">
        <f t="shared" ref="BV153:BV156" si="1394">(BU153/12*1*$D153*$G153*$H153*$J153*BV$9)+(BU153/12*5*$E153*$G153*$H153*$J153*BV$10)+(BU153/12*6*$F153*$G153*$H153*$J153*BV$10)</f>
        <v>0</v>
      </c>
      <c r="BW153" s="31">
        <v>0</v>
      </c>
      <c r="BX153" s="32">
        <f t="shared" ref="BX153:BX156" si="1395">(BW153/12*1*$D153*$G153*$H153*$J153*BX$9)+(BW153/12*5*$E153*$G153*$H153*$J153*BX$10)+(BW153/12*6*$F153*$G153*$H153*$J153*BX$10)</f>
        <v>0</v>
      </c>
      <c r="BY153" s="31">
        <v>0</v>
      </c>
      <c r="BZ153" s="32">
        <f t="shared" ref="BZ153:BZ156" si="1396">(BY153/12*1*$D153*$G153*$H153*$J153*BZ$9)+(BY153/12*5*$E153*$G153*$H153*$J153*BZ$10)+(BY153/12*6*$F153*$G153*$H153*$J153*BZ$10)</f>
        <v>0</v>
      </c>
      <c r="CA153" s="31">
        <v>0</v>
      </c>
      <c r="CB153" s="32">
        <f t="shared" ref="CB153:CB156" si="1397">(CA153/12*1*$D153*$G153*$H153*$K153*CB$9)+(CA153/12*4*$E153*$G153*$H153*$K153*CB$10)+(CA153/12*1*$E153*$G153*$H153*$K153*CB$11)+(CA153/12*6*$F153*$G153*$H153*$K153*CB$11)</f>
        <v>0</v>
      </c>
      <c r="CC153" s="31"/>
      <c r="CD153" s="32">
        <f t="shared" ref="CD153:CD156" si="1398">(CC153/12*1*$D153*$G153*$H153*$J153*CD$9)+(CC153/12*5*$E153*$G153*$H153*$J153*CD$10)+(CC153/12*6*$F153*$G153*$H153*$J153*CD$10)</f>
        <v>0</v>
      </c>
      <c r="CE153" s="31"/>
      <c r="CF153" s="32">
        <f t="shared" ref="CF153:CF156" si="1399">(CE153/12*1*$D153*$G153*$H153*$J153*CF$9)+(CE153/12*5*$E153*$G153*$H153*$J153*CF$10)+(CE153/12*6*$F153*$G153*$H153*$J153*CF$10)</f>
        <v>0</v>
      </c>
      <c r="CG153" s="31"/>
      <c r="CH153" s="32">
        <f t="shared" ref="CH153:CH156" si="1400">(CG153/12*1*$D153*$G153*$H153*$J153*CH$9)+(CG153/12*5*$E153*$G153*$H153*$J153*CH$10)+(CG153/12*6*$F153*$G153*$H153*$J153*CH$10)</f>
        <v>0</v>
      </c>
      <c r="CI153" s="31"/>
      <c r="CJ153" s="32">
        <f t="shared" ref="CJ153:CJ156" si="1401">(CI153/12*1*$D153*$G153*$H153*$K153*CJ$9)+(CI153/12*4*$E153*$G153*$H153*$K153*CJ$10)+(CI153/12*1*$E153*$G153*$H153*$K153*CJ$11)+(CI153/12*6*$F153*$G153*$H153*$K153*CJ$11)</f>
        <v>0</v>
      </c>
      <c r="CK153" s="31"/>
      <c r="CL153" s="32">
        <f t="shared" ref="CL153:CL156" si="1402">(CK153/12*1*$D153*$G153*$H153*$K153*CL$9)+(CK153/12*5*$E153*$G153*$H153*$K153*CL$10)+(CK153/12*6*$F153*$G153*$H153*$K153*CL$10)</f>
        <v>0</v>
      </c>
      <c r="CM153" s="31"/>
      <c r="CN153" s="32">
        <f t="shared" ref="CN153:CN156" si="1403">(CM153/12*1*$D153*$G153*$H153*$J153*CN$9)+(CM153/12*5*$E153*$G153*$H153*$J153*CN$10)+(CM153/12*6*$F153*$G153*$H153*$J153*CN$10)</f>
        <v>0</v>
      </c>
      <c r="CO153" s="31"/>
      <c r="CP153" s="32">
        <f t="shared" ref="CP153:CP156" si="1404">(CO153/12*1*$D153*$G153*$H153*$J153*CP$9)+(CO153/12*5*$E153*$G153*$H153*$J153*CP$10)+(CO153/12*6*$F153*$G153*$H153*$J153*CP$10)</f>
        <v>0</v>
      </c>
      <c r="CQ153" s="31">
        <v>0</v>
      </c>
      <c r="CR153" s="32">
        <f t="shared" ref="CR153:CR156" si="1405">(CQ153/12*1*$D153*$G153*$H153*$J153*CR$9)+(CQ153/12*5*$E153*$G153*$H153*$J153*CR$10)+(CQ153/12*6*$F153*$G153*$H153*$J153*CR$10)</f>
        <v>0</v>
      </c>
      <c r="CS153" s="31"/>
      <c r="CT153" s="32">
        <f>(CS153/12*1*$D153*$G153*$H153*$J153*CT$9)+(CS153/12*5*$E153*$G153*$H153*$J153*CT$10)+(CS153/12*6*$F153*$G153*$H153*$J153*CT$10)</f>
        <v>0</v>
      </c>
      <c r="CU153" s="31"/>
      <c r="CV153" s="32">
        <f>(CU153/12*1*$D153*$G153*$H153*$J153*CV$9)+(CU153/12*5*$E153*$G153*$H153*$J153*CV$10)+(CU153/12*6*$F153*$G153*$H153*$J153*CV$10)</f>
        <v>0</v>
      </c>
      <c r="CW153" s="31"/>
      <c r="CX153" s="32">
        <f t="shared" ref="CX153:CX156" si="1406">(CW153/12*1*$D153*$G153*$H153*$J153*CX$9)+(CW153/12*5*$E153*$G153*$H153*$J153*CX$10)+(CW153/12*6*$F153*$G153*$H153*$J153*CX$10)</f>
        <v>0</v>
      </c>
      <c r="CY153" s="31"/>
      <c r="CZ153" s="32">
        <f t="shared" ref="CZ153:CZ156" si="1407">(CY153/12*1*$D153*$G153*$H153*$J153*CZ$9)+(CY153/12*5*$E153*$G153*$H153*$J153*CZ$10)+(CY153/12*6*$F153*$G153*$H153*$J153*CZ$10)</f>
        <v>0</v>
      </c>
      <c r="DA153" s="31"/>
      <c r="DB153" s="32">
        <f t="shared" ref="DB153:DB156" si="1408">(DA153/12*1*$D153*$G153*$H153*$J153*DB$9)+(DA153/12*4*$E153*$G153*$H153*$J153*DB$10)+(DA153/12*1*$E153*$G153*$H153*$J153*DB$11)+(DA153/12*6*$F153*$G153*$H153*$J153*DB$11)</f>
        <v>0</v>
      </c>
      <c r="DC153" s="31"/>
      <c r="DD153" s="32">
        <f t="shared" ref="DD153:DD156" si="1409">(DC153/12*1*$D153*$G153*$H153*$J153*DD$9)+(DC153/12*5*$E153*$G153*$H153*$J153*DD$10)+(DC153/12*6*$F153*$G153*$H153*$J153*DD$10)</f>
        <v>0</v>
      </c>
      <c r="DE153" s="31">
        <v>0</v>
      </c>
      <c r="DF153" s="32">
        <f t="shared" ref="DF153:DF156" si="1410">(DE153/12*1*$D153*$G153*$H153*$K153*DF$9)+(DE153/12*5*$E153*$G153*$H153*$K153*DF$10)+(DE153/12*6*$F153*$G153*$H153*$K153*DF$10)</f>
        <v>0</v>
      </c>
      <c r="DG153" s="31">
        <v>0</v>
      </c>
      <c r="DH153" s="32">
        <f t="shared" ref="DH153:DH156" si="1411">(DG153/12*1*$D153*$G153*$H153*$K153*DH$9)+(DG153/12*5*$E153*$G153*$H153*$K153*DH$10)+(DG153/12*6*$F153*$G153*$H153*$K153*DH$10)</f>
        <v>0</v>
      </c>
      <c r="DI153" s="31">
        <v>0</v>
      </c>
      <c r="DJ153" s="32">
        <f t="shared" ref="DJ153:DJ156" si="1412">(DI153/12*1*$D153*$G153*$H153*$J153*DJ$9)+(DI153/12*5*$E153*$G153*$H153*$J153*DJ$10)+(DI153/12*6*$F153*$G153*$H153*$J153*DJ$10)</f>
        <v>0</v>
      </c>
      <c r="DK153" s="31">
        <v>0</v>
      </c>
      <c r="DL153" s="32">
        <v>0</v>
      </c>
      <c r="DM153" s="31">
        <v>0</v>
      </c>
      <c r="DN153" s="32">
        <f>(DM153/12*1*$D153*$G153*$H153*$K153*DN$9)+(DM153/12*5*$E153*$G153*$H153*$K153*DN$10)+(DM153/12*6*$F153*$G153*$H153*$K153*DN$10)</f>
        <v>0</v>
      </c>
      <c r="DO153" s="31"/>
      <c r="DP153" s="32">
        <f>(DO153/12*1*$D153*$G153*$H153*$K153*DP$9)+(DO153/12*5*$E153*$G153*$H153*$K153*DP$10)+(DO153/12*6*$F153*$G153*$H153*$K153*DP$10)</f>
        <v>0</v>
      </c>
      <c r="DQ153" s="31">
        <v>0</v>
      </c>
      <c r="DR153" s="32">
        <f t="shared" ref="DR153:DR156" si="1413">(DQ153/12*1*$D153*$G153*$H153*$K153*DR$9)+(DQ153/12*5*$E153*$G153*$H153*$K153*DR$10)+(DQ153/12*6*$F153*$G153*$H153*$K153*DR$10)</f>
        <v>0</v>
      </c>
      <c r="DS153" s="31">
        <v>0</v>
      </c>
      <c r="DT153" s="32">
        <f t="shared" ref="DT153:DT156" si="1414">(DS153/12*1*$D153*$G153*$H153*$K153*DT$9)+(DS153/12*5*$E153*$G153*$H153*$K153*DT$10)+(DS153/12*6*$F153*$G153*$H153*$K153*DT$10)</f>
        <v>0</v>
      </c>
      <c r="DU153" s="31"/>
      <c r="DV153" s="32">
        <f t="shared" ref="DV153:DV156" si="1415">(DU153/12*1*$D153*$G153*$H153*$J153*DV$9)+(DU153/12*5*$E153*$G153*$H153*$J153*DV$10)+(DU153/12*6*$F153*$G153*$H153*$J153*DV$10)</f>
        <v>0</v>
      </c>
      <c r="DW153" s="31">
        <v>0</v>
      </c>
      <c r="DX153" s="32">
        <f t="shared" ref="DX153:DX156" si="1416">(DW153/12*1*$D153*$G153*$H153*$J153*DX$9)+(DW153/12*5*$E153*$G153*$H153*$J153*DX$10)+(DW153/12*6*$F153*$G153*$H153*$J153*DX$10)</f>
        <v>0</v>
      </c>
      <c r="DY153" s="31"/>
      <c r="DZ153" s="32">
        <f t="shared" ref="DZ153:DZ156" si="1417">(DY153/12*1*$D153*$G153*$H153*$K153*DZ$9)+(DY153/12*5*$E153*$G153*$H153*$K153*DZ$10)+(DY153/12*6*$F153*$G153*$H153*$K153*DZ$10)</f>
        <v>0</v>
      </c>
      <c r="EA153" s="31"/>
      <c r="EB153" s="32">
        <f t="shared" ref="EB153:EB156" si="1418">(EA153/12*1*$D153*$G153*$H153*$K153*EB$9)+(EA153/12*5*$E153*$G153*$H153*$K153*EB$10)+(EA153/12*6*$F153*$G153*$H153*$K153*EB$10)</f>
        <v>0</v>
      </c>
      <c r="EC153" s="31">
        <v>0</v>
      </c>
      <c r="ED153" s="32">
        <f t="shared" ref="ED153:ED156" si="1419">(EC153/12*1*$D153*$G153*$H153*$K153*ED$9)+(EC153/12*5*$E153*$G153*$H153*$K153*ED$10)+(EC153/12*6*$F153*$G153*$H153*$K153*ED$10)</f>
        <v>0</v>
      </c>
      <c r="EE153" s="31"/>
      <c r="EF153" s="32">
        <f t="shared" ref="EF153:EF156" si="1420">(EE153/12*1*$D153*$G153*$H153*$L153*EF$9)+(EE153/12*5*$E153*$G153*$H153*$L153*EF$10)+(EE153/12*6*$F153*$G153*$H153*$L153*EF$10)</f>
        <v>0</v>
      </c>
      <c r="EG153" s="31">
        <v>0</v>
      </c>
      <c r="EH153" s="32">
        <f t="shared" ref="EH153:EH156" si="1421">(EG153/12*1*$D153*$G153*$H153*$M153*EH$9)+(EG153/12*5*$E153*$G153*$H153*$N153*EH$10)+(EG153/12*6*$F153*$G153*$H153*$N153*EH$10)</f>
        <v>0</v>
      </c>
      <c r="EI153" s="36">
        <f t="shared" ref="EI153:EJ156" si="1422">SUM(S153,Y153,U153,O153,Q153,BW153,CS153,DI153,DW153,BY153,DU153,BI153,AY153,AQ153,AS153,AU153,BK153,CQ153,W153,EC153,DG153,CA153,EA153,CI153,DK153,DM153,DQ153,DO153,AE153,AG153,AI153,AK153,AA153,AM153,AO153,CK153,EE153,EG153,AW153,DY153,BO153,BA153,BC153,CU153,CW153,CY153,DA153,DC153,BQ153,BE153,BS153,BG153,BU153,CM153,CG153,CO153,AC153,CC153,DE153,,BM153,DS153,CE153)</f>
        <v>0</v>
      </c>
      <c r="EJ153" s="36">
        <f t="shared" si="1422"/>
        <v>0</v>
      </c>
      <c r="EL153" s="45"/>
    </row>
    <row r="154" spans="1:142" ht="75" x14ac:dyDescent="0.25">
      <c r="A154" s="19"/>
      <c r="B154" s="19">
        <v>108</v>
      </c>
      <c r="C154" s="40" t="s">
        <v>300</v>
      </c>
      <c r="D154" s="26">
        <f t="shared" si="1240"/>
        <v>10127</v>
      </c>
      <c r="E154" s="26">
        <v>10127</v>
      </c>
      <c r="F154" s="26">
        <v>9620</v>
      </c>
      <c r="G154" s="27">
        <v>0.46</v>
      </c>
      <c r="H154" s="38">
        <v>1</v>
      </c>
      <c r="I154" s="39"/>
      <c r="J154" s="26">
        <v>1.4</v>
      </c>
      <c r="K154" s="26">
        <v>1.68</v>
      </c>
      <c r="L154" s="26">
        <v>2.23</v>
      </c>
      <c r="M154" s="26">
        <v>2.39</v>
      </c>
      <c r="N154" s="30">
        <v>2.57</v>
      </c>
      <c r="O154" s="31">
        <v>0</v>
      </c>
      <c r="P154" s="32">
        <f t="shared" si="1365"/>
        <v>0</v>
      </c>
      <c r="Q154" s="31"/>
      <c r="R154" s="32">
        <f t="shared" si="1366"/>
        <v>0</v>
      </c>
      <c r="S154" s="33"/>
      <c r="T154" s="32">
        <f t="shared" si="1367"/>
        <v>0</v>
      </c>
      <c r="U154" s="31">
        <v>0</v>
      </c>
      <c r="V154" s="32">
        <f t="shared" si="1368"/>
        <v>0</v>
      </c>
      <c r="W154" s="31">
        <v>0</v>
      </c>
      <c r="X154" s="32">
        <f t="shared" si="1369"/>
        <v>0</v>
      </c>
      <c r="Y154" s="31">
        <v>0</v>
      </c>
      <c r="Z154" s="32">
        <f t="shared" si="1370"/>
        <v>0</v>
      </c>
      <c r="AA154" s="31"/>
      <c r="AB154" s="32">
        <f t="shared" si="1371"/>
        <v>0</v>
      </c>
      <c r="AC154" s="31"/>
      <c r="AD154" s="32">
        <f t="shared" si="1372"/>
        <v>0</v>
      </c>
      <c r="AE154" s="31">
        <v>0</v>
      </c>
      <c r="AF154" s="32">
        <f t="shared" si="1373"/>
        <v>0</v>
      </c>
      <c r="AG154" s="31">
        <v>0</v>
      </c>
      <c r="AH154" s="32">
        <f t="shared" si="1374"/>
        <v>0</v>
      </c>
      <c r="AI154" s="31">
        <v>0</v>
      </c>
      <c r="AJ154" s="32">
        <f t="shared" si="1375"/>
        <v>0</v>
      </c>
      <c r="AK154" s="31">
        <v>0</v>
      </c>
      <c r="AL154" s="32">
        <f t="shared" si="1376"/>
        <v>0</v>
      </c>
      <c r="AM154" s="34"/>
      <c r="AN154" s="32">
        <f t="shared" si="1377"/>
        <v>0</v>
      </c>
      <c r="AO154" s="31">
        <v>0</v>
      </c>
      <c r="AP154" s="32">
        <f t="shared" si="1378"/>
        <v>0</v>
      </c>
      <c r="AQ154" s="31">
        <v>0</v>
      </c>
      <c r="AR154" s="32">
        <f t="shared" si="1379"/>
        <v>0</v>
      </c>
      <c r="AS154" s="31"/>
      <c r="AT154" s="32">
        <f t="shared" si="1380"/>
        <v>0</v>
      </c>
      <c r="AU154" s="31"/>
      <c r="AV154" s="32">
        <f t="shared" si="1381"/>
        <v>0</v>
      </c>
      <c r="AW154" s="31"/>
      <c r="AX154" s="32">
        <f t="shared" si="1382"/>
        <v>0</v>
      </c>
      <c r="AY154" s="31">
        <v>0</v>
      </c>
      <c r="AZ154" s="32">
        <f t="shared" si="1383"/>
        <v>0</v>
      </c>
      <c r="BA154" s="31"/>
      <c r="BB154" s="32">
        <f t="shared" si="1384"/>
        <v>0</v>
      </c>
      <c r="BC154" s="31"/>
      <c r="BD154" s="32">
        <f t="shared" si="1385"/>
        <v>0</v>
      </c>
      <c r="BE154" s="31"/>
      <c r="BF154" s="32">
        <f t="shared" si="1386"/>
        <v>0</v>
      </c>
      <c r="BG154" s="31"/>
      <c r="BH154" s="32">
        <f t="shared" si="1387"/>
        <v>0</v>
      </c>
      <c r="BI154" s="31">
        <v>0</v>
      </c>
      <c r="BJ154" s="32">
        <f t="shared" si="1388"/>
        <v>0</v>
      </c>
      <c r="BK154" s="31"/>
      <c r="BL154" s="32">
        <f t="shared" si="1389"/>
        <v>0</v>
      </c>
      <c r="BM154" s="31"/>
      <c r="BN154" s="32">
        <f t="shared" si="1390"/>
        <v>0</v>
      </c>
      <c r="BO154" s="31"/>
      <c r="BP154" s="32">
        <f t="shared" si="1391"/>
        <v>0</v>
      </c>
      <c r="BQ154" s="31"/>
      <c r="BR154" s="32">
        <f t="shared" si="1392"/>
        <v>0</v>
      </c>
      <c r="BS154" s="31"/>
      <c r="BT154" s="32">
        <f t="shared" si="1393"/>
        <v>0</v>
      </c>
      <c r="BU154" s="31"/>
      <c r="BV154" s="32">
        <f t="shared" si="1394"/>
        <v>0</v>
      </c>
      <c r="BW154" s="31">
        <v>0</v>
      </c>
      <c r="BX154" s="32">
        <f t="shared" si="1395"/>
        <v>0</v>
      </c>
      <c r="BY154" s="31">
        <v>0</v>
      </c>
      <c r="BZ154" s="32">
        <f t="shared" si="1396"/>
        <v>0</v>
      </c>
      <c r="CA154" s="31">
        <v>0</v>
      </c>
      <c r="CB154" s="32">
        <f t="shared" si="1397"/>
        <v>0</v>
      </c>
      <c r="CC154" s="31"/>
      <c r="CD154" s="32">
        <f t="shared" si="1398"/>
        <v>0</v>
      </c>
      <c r="CE154" s="31"/>
      <c r="CF154" s="32">
        <f t="shared" si="1399"/>
        <v>0</v>
      </c>
      <c r="CG154" s="31"/>
      <c r="CH154" s="32">
        <f t="shared" si="1400"/>
        <v>0</v>
      </c>
      <c r="CI154" s="31">
        <v>0</v>
      </c>
      <c r="CJ154" s="32">
        <f t="shared" si="1401"/>
        <v>0</v>
      </c>
      <c r="CK154" s="31"/>
      <c r="CL154" s="32">
        <f t="shared" si="1402"/>
        <v>0</v>
      </c>
      <c r="CM154" s="31"/>
      <c r="CN154" s="32">
        <f t="shared" si="1403"/>
        <v>0</v>
      </c>
      <c r="CO154" s="31"/>
      <c r="CP154" s="32">
        <f t="shared" si="1404"/>
        <v>0</v>
      </c>
      <c r="CQ154" s="31">
        <v>0</v>
      </c>
      <c r="CR154" s="32">
        <f t="shared" si="1405"/>
        <v>0</v>
      </c>
      <c r="CS154" s="31">
        <v>0</v>
      </c>
      <c r="CT154" s="32">
        <f>(CS154/12*1*$D154*$G154*$H154*$J154*CT$9)+(CS154/12*5*$E154*$G154*$H154*$J154*CT$10)+(CS154/12*6*$F154*$G154*$H154*$J154*CT$10)</f>
        <v>0</v>
      </c>
      <c r="CU154" s="31"/>
      <c r="CV154" s="32">
        <f>(CU154/12*1*$D154*$G154*$H154*$J154*CV$9)+(CU154/12*5*$E154*$G154*$H154*$J154*CV$10)+(CU154/12*6*$F154*$G154*$H154*$J154*CV$10)</f>
        <v>0</v>
      </c>
      <c r="CW154" s="31"/>
      <c r="CX154" s="32">
        <f t="shared" si="1406"/>
        <v>0</v>
      </c>
      <c r="CY154" s="31"/>
      <c r="CZ154" s="32">
        <f t="shared" si="1407"/>
        <v>0</v>
      </c>
      <c r="DA154" s="31"/>
      <c r="DB154" s="32">
        <f t="shared" si="1408"/>
        <v>0</v>
      </c>
      <c r="DC154" s="31"/>
      <c r="DD154" s="32">
        <f t="shared" si="1409"/>
        <v>0</v>
      </c>
      <c r="DE154" s="31">
        <v>0</v>
      </c>
      <c r="DF154" s="32">
        <f t="shared" si="1410"/>
        <v>0</v>
      </c>
      <c r="DG154" s="31">
        <v>0</v>
      </c>
      <c r="DH154" s="32">
        <f t="shared" si="1411"/>
        <v>0</v>
      </c>
      <c r="DI154" s="31"/>
      <c r="DJ154" s="32">
        <f t="shared" si="1412"/>
        <v>0</v>
      </c>
      <c r="DK154" s="31">
        <v>0</v>
      </c>
      <c r="DL154" s="32">
        <v>0</v>
      </c>
      <c r="DM154" s="31">
        <v>0</v>
      </c>
      <c r="DN154" s="32">
        <f>(DM154/12*1*$D154*$G154*$H154*$K154*DN$9)+(DM154/12*5*$E154*$G154*$H154*$K154*DN$10)+(DM154/12*6*$F154*$G154*$H154*$K154*DN$10)</f>
        <v>0</v>
      </c>
      <c r="DO154" s="31"/>
      <c r="DP154" s="32">
        <f>(DO154/12*1*$D154*$G154*$H154*$K154*DP$9)+(DO154/12*5*$E154*$G154*$H154*$K154*DP$10)+(DO154/12*6*$F154*$G154*$H154*$K154*DP$10)</f>
        <v>0</v>
      </c>
      <c r="DQ154" s="31"/>
      <c r="DR154" s="32">
        <f t="shared" si="1413"/>
        <v>0</v>
      </c>
      <c r="DS154" s="31"/>
      <c r="DT154" s="32">
        <f t="shared" si="1414"/>
        <v>0</v>
      </c>
      <c r="DU154" s="31"/>
      <c r="DV154" s="32">
        <f t="shared" si="1415"/>
        <v>0</v>
      </c>
      <c r="DW154" s="31"/>
      <c r="DX154" s="32">
        <f t="shared" si="1416"/>
        <v>0</v>
      </c>
      <c r="DY154" s="31"/>
      <c r="DZ154" s="32">
        <f t="shared" si="1417"/>
        <v>0</v>
      </c>
      <c r="EA154" s="31"/>
      <c r="EB154" s="32">
        <f t="shared" si="1418"/>
        <v>0</v>
      </c>
      <c r="EC154" s="31">
        <v>0</v>
      </c>
      <c r="ED154" s="32">
        <f t="shared" si="1419"/>
        <v>0</v>
      </c>
      <c r="EE154" s="31">
        <v>0</v>
      </c>
      <c r="EF154" s="32">
        <f t="shared" si="1420"/>
        <v>0</v>
      </c>
      <c r="EG154" s="31"/>
      <c r="EH154" s="32">
        <f t="shared" si="1421"/>
        <v>0</v>
      </c>
      <c r="EI154" s="36">
        <f t="shared" si="1422"/>
        <v>0</v>
      </c>
      <c r="EJ154" s="36">
        <f t="shared" si="1422"/>
        <v>0</v>
      </c>
      <c r="EL154" s="45"/>
    </row>
    <row r="155" spans="1:142" ht="45" x14ac:dyDescent="0.25">
      <c r="A155" s="19"/>
      <c r="B155" s="19">
        <v>109</v>
      </c>
      <c r="C155" s="40" t="s">
        <v>301</v>
      </c>
      <c r="D155" s="26">
        <f t="shared" si="1240"/>
        <v>10127</v>
      </c>
      <c r="E155" s="26">
        <v>10127</v>
      </c>
      <c r="F155" s="26">
        <v>9620</v>
      </c>
      <c r="G155" s="27">
        <v>9.74</v>
      </c>
      <c r="H155" s="38">
        <v>1</v>
      </c>
      <c r="I155" s="39"/>
      <c r="J155" s="26">
        <v>1.4</v>
      </c>
      <c r="K155" s="26">
        <v>1.68</v>
      </c>
      <c r="L155" s="26">
        <v>2.23</v>
      </c>
      <c r="M155" s="26">
        <v>2.39</v>
      </c>
      <c r="N155" s="30">
        <v>2.57</v>
      </c>
      <c r="O155" s="31"/>
      <c r="P155" s="32">
        <f t="shared" si="1365"/>
        <v>0</v>
      </c>
      <c r="Q155" s="31"/>
      <c r="R155" s="32">
        <f t="shared" si="1366"/>
        <v>0</v>
      </c>
      <c r="S155" s="33"/>
      <c r="T155" s="32">
        <f t="shared" si="1367"/>
        <v>0</v>
      </c>
      <c r="U155" s="31"/>
      <c r="V155" s="32">
        <f t="shared" si="1368"/>
        <v>0</v>
      </c>
      <c r="W155" s="31"/>
      <c r="X155" s="32">
        <f t="shared" si="1369"/>
        <v>0</v>
      </c>
      <c r="Y155" s="31"/>
      <c r="Z155" s="32">
        <f t="shared" si="1370"/>
        <v>0</v>
      </c>
      <c r="AA155" s="31"/>
      <c r="AB155" s="32">
        <f t="shared" si="1371"/>
        <v>0</v>
      </c>
      <c r="AC155" s="31"/>
      <c r="AD155" s="32">
        <f t="shared" si="1372"/>
        <v>0</v>
      </c>
      <c r="AE155" s="31"/>
      <c r="AF155" s="32">
        <f t="shared" si="1373"/>
        <v>0</v>
      </c>
      <c r="AG155" s="31"/>
      <c r="AH155" s="32">
        <f t="shared" si="1374"/>
        <v>0</v>
      </c>
      <c r="AI155" s="31"/>
      <c r="AJ155" s="32">
        <f t="shared" si="1375"/>
        <v>0</v>
      </c>
      <c r="AK155" s="31"/>
      <c r="AL155" s="32">
        <f t="shared" si="1376"/>
        <v>0</v>
      </c>
      <c r="AM155" s="34"/>
      <c r="AN155" s="32">
        <f t="shared" si="1377"/>
        <v>0</v>
      </c>
      <c r="AO155" s="31"/>
      <c r="AP155" s="32">
        <f t="shared" si="1378"/>
        <v>0</v>
      </c>
      <c r="AQ155" s="31"/>
      <c r="AR155" s="32">
        <f t="shared" si="1379"/>
        <v>0</v>
      </c>
      <c r="AS155" s="31"/>
      <c r="AT155" s="32">
        <f t="shared" si="1380"/>
        <v>0</v>
      </c>
      <c r="AU155" s="31"/>
      <c r="AV155" s="32">
        <f t="shared" si="1381"/>
        <v>0</v>
      </c>
      <c r="AW155" s="31"/>
      <c r="AX155" s="32">
        <f t="shared" si="1382"/>
        <v>0</v>
      </c>
      <c r="AY155" s="31"/>
      <c r="AZ155" s="32">
        <f t="shared" si="1383"/>
        <v>0</v>
      </c>
      <c r="BA155" s="31"/>
      <c r="BB155" s="32">
        <f t="shared" si="1384"/>
        <v>0</v>
      </c>
      <c r="BC155" s="31"/>
      <c r="BD155" s="32">
        <f t="shared" si="1385"/>
        <v>0</v>
      </c>
      <c r="BE155" s="31"/>
      <c r="BF155" s="32">
        <f t="shared" si="1386"/>
        <v>0</v>
      </c>
      <c r="BG155" s="31"/>
      <c r="BH155" s="32">
        <f t="shared" si="1387"/>
        <v>0</v>
      </c>
      <c r="BI155" s="31"/>
      <c r="BJ155" s="32">
        <f t="shared" si="1388"/>
        <v>0</v>
      </c>
      <c r="BK155" s="31"/>
      <c r="BL155" s="32">
        <f t="shared" si="1389"/>
        <v>0</v>
      </c>
      <c r="BM155" s="31"/>
      <c r="BN155" s="32">
        <f t="shared" si="1390"/>
        <v>0</v>
      </c>
      <c r="BO155" s="31"/>
      <c r="BP155" s="32">
        <f t="shared" si="1391"/>
        <v>0</v>
      </c>
      <c r="BQ155" s="31"/>
      <c r="BR155" s="32">
        <f t="shared" si="1392"/>
        <v>0</v>
      </c>
      <c r="BS155" s="31"/>
      <c r="BT155" s="32">
        <f t="shared" si="1393"/>
        <v>0</v>
      </c>
      <c r="BU155" s="31"/>
      <c r="BV155" s="32">
        <f t="shared" si="1394"/>
        <v>0</v>
      </c>
      <c r="BW155" s="31"/>
      <c r="BX155" s="32">
        <f t="shared" si="1395"/>
        <v>0</v>
      </c>
      <c r="BY155" s="31"/>
      <c r="BZ155" s="32">
        <f t="shared" si="1396"/>
        <v>0</v>
      </c>
      <c r="CA155" s="31"/>
      <c r="CB155" s="32">
        <f t="shared" si="1397"/>
        <v>0</v>
      </c>
      <c r="CC155" s="31"/>
      <c r="CD155" s="32">
        <f t="shared" si="1398"/>
        <v>0</v>
      </c>
      <c r="CE155" s="31"/>
      <c r="CF155" s="32">
        <f t="shared" si="1399"/>
        <v>0</v>
      </c>
      <c r="CG155" s="31"/>
      <c r="CH155" s="32">
        <f t="shared" si="1400"/>
        <v>0</v>
      </c>
      <c r="CI155" s="31"/>
      <c r="CJ155" s="32">
        <f t="shared" si="1401"/>
        <v>0</v>
      </c>
      <c r="CK155" s="31"/>
      <c r="CL155" s="32">
        <f t="shared" si="1402"/>
        <v>0</v>
      </c>
      <c r="CM155" s="31"/>
      <c r="CN155" s="32">
        <f t="shared" si="1403"/>
        <v>0</v>
      </c>
      <c r="CO155" s="31"/>
      <c r="CP155" s="32">
        <f t="shared" si="1404"/>
        <v>0</v>
      </c>
      <c r="CQ155" s="31"/>
      <c r="CR155" s="32">
        <f t="shared" si="1405"/>
        <v>0</v>
      </c>
      <c r="CS155" s="31"/>
      <c r="CT155" s="32">
        <f>(CS155/12*1*$D155*$G155*$H155*$J155*CT$9)+(CS155/12*5*$E155*$G155*$H155*$J155*CT$10)+(CS155/12*6*$F155*$G155*$H155*$J155*CT$10)</f>
        <v>0</v>
      </c>
      <c r="CU155" s="31"/>
      <c r="CV155" s="32">
        <f>(CU155/12*1*$D155*$G155*$H155*$J155*CV$9)+(CU155/12*5*$E155*$G155*$H155*$J155*CV$10)+(CU155/12*6*$F155*$G155*$H155*$J155*CV$10)</f>
        <v>0</v>
      </c>
      <c r="CW155" s="31"/>
      <c r="CX155" s="32">
        <f t="shared" si="1406"/>
        <v>0</v>
      </c>
      <c r="CY155" s="31"/>
      <c r="CZ155" s="32">
        <f t="shared" si="1407"/>
        <v>0</v>
      </c>
      <c r="DA155" s="31"/>
      <c r="DB155" s="32">
        <f t="shared" si="1408"/>
        <v>0</v>
      </c>
      <c r="DC155" s="31"/>
      <c r="DD155" s="32">
        <f t="shared" si="1409"/>
        <v>0</v>
      </c>
      <c r="DE155" s="31"/>
      <c r="DF155" s="32">
        <f t="shared" si="1410"/>
        <v>0</v>
      </c>
      <c r="DG155" s="31"/>
      <c r="DH155" s="32">
        <f t="shared" si="1411"/>
        <v>0</v>
      </c>
      <c r="DI155" s="31"/>
      <c r="DJ155" s="32">
        <f t="shared" si="1412"/>
        <v>0</v>
      </c>
      <c r="DK155" s="31"/>
      <c r="DL155" s="32">
        <v>0</v>
      </c>
      <c r="DM155" s="31"/>
      <c r="DN155" s="32">
        <f>(DM155/12*1*$D155*$G155*$H155*$K155*DN$9)+(DM155/12*5*$E155*$G155*$H155*$K155*DN$10)+(DM155/12*6*$F155*$G155*$H155*$K155*DN$10)</f>
        <v>0</v>
      </c>
      <c r="DO155" s="31"/>
      <c r="DP155" s="32">
        <f>(DO155/12*1*$D155*$G155*$H155*$K155*DP$9)+(DO155/12*5*$E155*$G155*$H155*$K155*DP$10)+(DO155/12*6*$F155*$G155*$H155*$K155*DP$10)</f>
        <v>0</v>
      </c>
      <c r="DQ155" s="31"/>
      <c r="DR155" s="32">
        <f t="shared" si="1413"/>
        <v>0</v>
      </c>
      <c r="DS155" s="31"/>
      <c r="DT155" s="32">
        <f t="shared" si="1414"/>
        <v>0</v>
      </c>
      <c r="DU155" s="31"/>
      <c r="DV155" s="32">
        <f t="shared" si="1415"/>
        <v>0</v>
      </c>
      <c r="DW155" s="31"/>
      <c r="DX155" s="32">
        <f t="shared" si="1416"/>
        <v>0</v>
      </c>
      <c r="DY155" s="31"/>
      <c r="DZ155" s="32">
        <f t="shared" si="1417"/>
        <v>0</v>
      </c>
      <c r="EA155" s="31"/>
      <c r="EB155" s="32">
        <f t="shared" si="1418"/>
        <v>0</v>
      </c>
      <c r="EC155" s="31"/>
      <c r="ED155" s="32">
        <f t="shared" si="1419"/>
        <v>0</v>
      </c>
      <c r="EE155" s="31"/>
      <c r="EF155" s="32">
        <f t="shared" si="1420"/>
        <v>0</v>
      </c>
      <c r="EG155" s="31"/>
      <c r="EH155" s="32">
        <f t="shared" si="1421"/>
        <v>0</v>
      </c>
      <c r="EI155" s="36">
        <f t="shared" si="1422"/>
        <v>0</v>
      </c>
      <c r="EJ155" s="36">
        <f t="shared" si="1422"/>
        <v>0</v>
      </c>
      <c r="EL155" s="45"/>
    </row>
    <row r="156" spans="1:142" ht="30" x14ac:dyDescent="0.25">
      <c r="A156" s="19"/>
      <c r="B156" s="52">
        <v>110</v>
      </c>
      <c r="C156" s="40" t="s">
        <v>302</v>
      </c>
      <c r="D156" s="26">
        <f t="shared" si="1240"/>
        <v>10127</v>
      </c>
      <c r="E156" s="26">
        <v>10127</v>
      </c>
      <c r="F156" s="26">
        <v>9620</v>
      </c>
      <c r="G156" s="27">
        <v>7.4</v>
      </c>
      <c r="H156" s="38">
        <v>1</v>
      </c>
      <c r="I156" s="39"/>
      <c r="J156" s="26">
        <v>1.4</v>
      </c>
      <c r="K156" s="26">
        <v>1.68</v>
      </c>
      <c r="L156" s="26">
        <v>2.23</v>
      </c>
      <c r="M156" s="26">
        <v>2.39</v>
      </c>
      <c r="N156" s="30">
        <v>2.57</v>
      </c>
      <c r="O156" s="31"/>
      <c r="P156" s="32">
        <f t="shared" si="1365"/>
        <v>0</v>
      </c>
      <c r="Q156" s="31"/>
      <c r="R156" s="32">
        <f t="shared" si="1366"/>
        <v>0</v>
      </c>
      <c r="S156" s="33"/>
      <c r="T156" s="32">
        <f t="shared" si="1367"/>
        <v>0</v>
      </c>
      <c r="U156" s="31"/>
      <c r="V156" s="32">
        <f t="shared" si="1368"/>
        <v>0</v>
      </c>
      <c r="W156" s="31"/>
      <c r="X156" s="32">
        <f t="shared" si="1369"/>
        <v>0</v>
      </c>
      <c r="Y156" s="31"/>
      <c r="Z156" s="32">
        <f t="shared" si="1370"/>
        <v>0</v>
      </c>
      <c r="AA156" s="31"/>
      <c r="AB156" s="32">
        <f t="shared" si="1371"/>
        <v>0</v>
      </c>
      <c r="AC156" s="31"/>
      <c r="AD156" s="32">
        <f t="shared" si="1372"/>
        <v>0</v>
      </c>
      <c r="AE156" s="31"/>
      <c r="AF156" s="32">
        <f t="shared" si="1373"/>
        <v>0</v>
      </c>
      <c r="AG156" s="31"/>
      <c r="AH156" s="32">
        <f t="shared" si="1374"/>
        <v>0</v>
      </c>
      <c r="AI156" s="31"/>
      <c r="AJ156" s="32">
        <f t="shared" si="1375"/>
        <v>0</v>
      </c>
      <c r="AK156" s="31"/>
      <c r="AL156" s="32">
        <f t="shared" si="1376"/>
        <v>0</v>
      </c>
      <c r="AM156" s="34"/>
      <c r="AN156" s="32">
        <f t="shared" si="1377"/>
        <v>0</v>
      </c>
      <c r="AO156" s="31"/>
      <c r="AP156" s="32">
        <f t="shared" si="1378"/>
        <v>0</v>
      </c>
      <c r="AQ156" s="31"/>
      <c r="AR156" s="32">
        <f t="shared" si="1379"/>
        <v>0</v>
      </c>
      <c r="AS156" s="31"/>
      <c r="AT156" s="32">
        <f t="shared" si="1380"/>
        <v>0</v>
      </c>
      <c r="AU156" s="31"/>
      <c r="AV156" s="32">
        <f t="shared" si="1381"/>
        <v>0</v>
      </c>
      <c r="AW156" s="31"/>
      <c r="AX156" s="32">
        <f t="shared" si="1382"/>
        <v>0</v>
      </c>
      <c r="AY156" s="31"/>
      <c r="AZ156" s="32">
        <f t="shared" si="1383"/>
        <v>0</v>
      </c>
      <c r="BA156" s="31"/>
      <c r="BB156" s="32">
        <f t="shared" si="1384"/>
        <v>0</v>
      </c>
      <c r="BC156" s="31"/>
      <c r="BD156" s="32">
        <f t="shared" si="1385"/>
        <v>0</v>
      </c>
      <c r="BE156" s="31"/>
      <c r="BF156" s="32">
        <f t="shared" si="1386"/>
        <v>0</v>
      </c>
      <c r="BG156" s="31"/>
      <c r="BH156" s="32">
        <f t="shared" si="1387"/>
        <v>0</v>
      </c>
      <c r="BI156" s="31"/>
      <c r="BJ156" s="32">
        <f t="shared" si="1388"/>
        <v>0</v>
      </c>
      <c r="BK156" s="31"/>
      <c r="BL156" s="32">
        <f t="shared" si="1389"/>
        <v>0</v>
      </c>
      <c r="BM156" s="31"/>
      <c r="BN156" s="32">
        <f t="shared" si="1390"/>
        <v>0</v>
      </c>
      <c r="BO156" s="31"/>
      <c r="BP156" s="32">
        <f t="shared" si="1391"/>
        <v>0</v>
      </c>
      <c r="BQ156" s="31"/>
      <c r="BR156" s="32">
        <f t="shared" si="1392"/>
        <v>0</v>
      </c>
      <c r="BS156" s="31"/>
      <c r="BT156" s="32">
        <f t="shared" si="1393"/>
        <v>0</v>
      </c>
      <c r="BU156" s="31"/>
      <c r="BV156" s="32">
        <f t="shared" si="1394"/>
        <v>0</v>
      </c>
      <c r="BW156" s="31"/>
      <c r="BX156" s="32">
        <f t="shared" si="1395"/>
        <v>0</v>
      </c>
      <c r="BY156" s="31"/>
      <c r="BZ156" s="32">
        <f t="shared" si="1396"/>
        <v>0</v>
      </c>
      <c r="CA156" s="31"/>
      <c r="CB156" s="32">
        <f t="shared" si="1397"/>
        <v>0</v>
      </c>
      <c r="CC156" s="31"/>
      <c r="CD156" s="32">
        <f t="shared" si="1398"/>
        <v>0</v>
      </c>
      <c r="CE156" s="31"/>
      <c r="CF156" s="32">
        <f t="shared" si="1399"/>
        <v>0</v>
      </c>
      <c r="CG156" s="31"/>
      <c r="CH156" s="32">
        <f t="shared" si="1400"/>
        <v>0</v>
      </c>
      <c r="CI156" s="31"/>
      <c r="CJ156" s="32">
        <f t="shared" si="1401"/>
        <v>0</v>
      </c>
      <c r="CK156" s="31"/>
      <c r="CL156" s="32">
        <f t="shared" si="1402"/>
        <v>0</v>
      </c>
      <c r="CM156" s="31"/>
      <c r="CN156" s="32">
        <f t="shared" si="1403"/>
        <v>0</v>
      </c>
      <c r="CO156" s="31"/>
      <c r="CP156" s="32">
        <f t="shared" si="1404"/>
        <v>0</v>
      </c>
      <c r="CQ156" s="31"/>
      <c r="CR156" s="32">
        <f t="shared" si="1405"/>
        <v>0</v>
      </c>
      <c r="CS156" s="31"/>
      <c r="CT156" s="32">
        <f>(CS156/12*1*$D156*$G156*$H156*$J156*CT$9)+(CS156/12*5*$E156*$G156*$H156*$J156*CT$10)+(CS156/12*6*$F156*$G156*$H156*$J156*CT$10)</f>
        <v>0</v>
      </c>
      <c r="CU156" s="31"/>
      <c r="CV156" s="32">
        <f>(CU156/12*1*$D156*$G156*$H156*$J156*CV$9)+(CU156/12*5*$E156*$G156*$H156*$J156*CV$10)+(CU156/12*6*$F156*$G156*$H156*$J156*CV$10)</f>
        <v>0</v>
      </c>
      <c r="CW156" s="31"/>
      <c r="CX156" s="32">
        <f t="shared" si="1406"/>
        <v>0</v>
      </c>
      <c r="CY156" s="31"/>
      <c r="CZ156" s="32">
        <f t="shared" si="1407"/>
        <v>0</v>
      </c>
      <c r="DA156" s="31"/>
      <c r="DB156" s="32">
        <f t="shared" si="1408"/>
        <v>0</v>
      </c>
      <c r="DC156" s="31"/>
      <c r="DD156" s="32">
        <f t="shared" si="1409"/>
        <v>0</v>
      </c>
      <c r="DE156" s="31"/>
      <c r="DF156" s="32">
        <f t="shared" si="1410"/>
        <v>0</v>
      </c>
      <c r="DG156" s="31"/>
      <c r="DH156" s="32">
        <f t="shared" si="1411"/>
        <v>0</v>
      </c>
      <c r="DI156" s="31"/>
      <c r="DJ156" s="32">
        <f t="shared" si="1412"/>
        <v>0</v>
      </c>
      <c r="DK156" s="31"/>
      <c r="DL156" s="32">
        <v>0</v>
      </c>
      <c r="DM156" s="31"/>
      <c r="DN156" s="32">
        <f>(DM156/12*1*$D156*$G156*$H156*$K156*DN$9)+(DM156/12*5*$E156*$G156*$H156*$K156*DN$10)+(DM156/12*6*$F156*$G156*$H156*$K156*DN$10)</f>
        <v>0</v>
      </c>
      <c r="DO156" s="31"/>
      <c r="DP156" s="32">
        <f>(DO156/12*1*$D156*$G156*$H156*$K156*DP$9)+(DO156/12*5*$E156*$G156*$H156*$K156*DP$10)+(DO156/12*6*$F156*$G156*$H156*$K156*DP$10)</f>
        <v>0</v>
      </c>
      <c r="DQ156" s="31"/>
      <c r="DR156" s="32">
        <f t="shared" si="1413"/>
        <v>0</v>
      </c>
      <c r="DS156" s="31"/>
      <c r="DT156" s="32">
        <f t="shared" si="1414"/>
        <v>0</v>
      </c>
      <c r="DU156" s="31"/>
      <c r="DV156" s="32">
        <f t="shared" si="1415"/>
        <v>0</v>
      </c>
      <c r="DW156" s="31"/>
      <c r="DX156" s="32">
        <f t="shared" si="1416"/>
        <v>0</v>
      </c>
      <c r="DY156" s="31"/>
      <c r="DZ156" s="32">
        <f t="shared" si="1417"/>
        <v>0</v>
      </c>
      <c r="EA156" s="31"/>
      <c r="EB156" s="32">
        <f t="shared" si="1418"/>
        <v>0</v>
      </c>
      <c r="EC156" s="31"/>
      <c r="ED156" s="32">
        <f t="shared" si="1419"/>
        <v>0</v>
      </c>
      <c r="EE156" s="31"/>
      <c r="EF156" s="32">
        <f t="shared" si="1420"/>
        <v>0</v>
      </c>
      <c r="EG156" s="31"/>
      <c r="EH156" s="32">
        <f t="shared" si="1421"/>
        <v>0</v>
      </c>
      <c r="EI156" s="36">
        <f t="shared" si="1422"/>
        <v>0</v>
      </c>
      <c r="EJ156" s="36">
        <f t="shared" si="1422"/>
        <v>0</v>
      </c>
      <c r="EL156" s="45"/>
    </row>
    <row r="157" spans="1:142" ht="15.75" customHeight="1" x14ac:dyDescent="0.25">
      <c r="A157" s="100"/>
      <c r="B157" s="100"/>
      <c r="C157" s="62" t="s">
        <v>303</v>
      </c>
      <c r="D157" s="63"/>
      <c r="E157" s="63"/>
      <c r="F157" s="63"/>
      <c r="G157" s="63"/>
      <c r="H157" s="63"/>
      <c r="I157" s="63"/>
      <c r="J157" s="63"/>
      <c r="K157" s="63"/>
      <c r="L157" s="63"/>
      <c r="M157" s="63"/>
      <c r="N157" s="63"/>
      <c r="O157" s="63">
        <f t="shared" ref="O157:BZ157" si="1423">O12+O13+O20+O22+O24+O26+O28+O30+O34+O37+O39+O42+O52+O55+O58+O62+O65+O67+O72+O84+O91+O98+O101+O103+O105+O109+O111+O113+O115+O120+O127+O133+O141+O143+O147+O152</f>
        <v>694</v>
      </c>
      <c r="P157" s="64">
        <f t="shared" si="1423"/>
        <v>36906955.569423333</v>
      </c>
      <c r="Q157" s="63">
        <f t="shared" si="1423"/>
        <v>2000</v>
      </c>
      <c r="R157" s="63">
        <f t="shared" si="1423"/>
        <v>39566828.458733328</v>
      </c>
      <c r="S157" s="65">
        <f t="shared" si="1423"/>
        <v>477</v>
      </c>
      <c r="T157" s="63">
        <f t="shared" si="1423"/>
        <v>3978612.0647</v>
      </c>
      <c r="U157" s="63">
        <f t="shared" si="1423"/>
        <v>2632</v>
      </c>
      <c r="V157" s="63">
        <f t="shared" si="1423"/>
        <v>106673935.38438</v>
      </c>
      <c r="W157" s="63">
        <f t="shared" si="1423"/>
        <v>220</v>
      </c>
      <c r="X157" s="63">
        <f t="shared" si="1423"/>
        <v>3047973.5146466671</v>
      </c>
      <c r="Y157" s="63">
        <f t="shared" si="1423"/>
        <v>797</v>
      </c>
      <c r="Z157" s="63">
        <f t="shared" si="1423"/>
        <v>10799610.603600001</v>
      </c>
      <c r="AA157" s="63">
        <f t="shared" si="1423"/>
        <v>841</v>
      </c>
      <c r="AB157" s="63">
        <f t="shared" si="1423"/>
        <v>13872280.375043999</v>
      </c>
      <c r="AC157" s="63">
        <f t="shared" si="1423"/>
        <v>150</v>
      </c>
      <c r="AD157" s="63">
        <f t="shared" si="1423"/>
        <v>1784511.5087799998</v>
      </c>
      <c r="AE157" s="63">
        <f t="shared" si="1423"/>
        <v>1925</v>
      </c>
      <c r="AF157" s="63">
        <f t="shared" si="1423"/>
        <v>28472326.482599996</v>
      </c>
      <c r="AG157" s="63">
        <f t="shared" si="1423"/>
        <v>1240</v>
      </c>
      <c r="AH157" s="63">
        <f t="shared" si="1423"/>
        <v>18314432.400263999</v>
      </c>
      <c r="AI157" s="63">
        <f t="shared" si="1423"/>
        <v>800</v>
      </c>
      <c r="AJ157" s="63">
        <f t="shared" si="1423"/>
        <v>11946817.307879999</v>
      </c>
      <c r="AK157" s="63">
        <f t="shared" si="1423"/>
        <v>1750</v>
      </c>
      <c r="AL157" s="63">
        <f t="shared" si="1423"/>
        <v>25762973.944344003</v>
      </c>
      <c r="AM157" s="63">
        <f t="shared" si="1423"/>
        <v>600</v>
      </c>
      <c r="AN157" s="63">
        <f t="shared" si="1423"/>
        <v>10524792.552455999</v>
      </c>
      <c r="AO157" s="63">
        <f t="shared" si="1423"/>
        <v>700</v>
      </c>
      <c r="AP157" s="63">
        <f t="shared" si="1423"/>
        <v>10817641.194360003</v>
      </c>
      <c r="AQ157" s="63">
        <f t="shared" si="1423"/>
        <v>390</v>
      </c>
      <c r="AR157" s="63">
        <f t="shared" si="1423"/>
        <v>4461418.3832399994</v>
      </c>
      <c r="AS157" s="63">
        <f t="shared" si="1423"/>
        <v>463</v>
      </c>
      <c r="AT157" s="63">
        <f t="shared" si="1423"/>
        <v>5286800.3297199989</v>
      </c>
      <c r="AU157" s="63">
        <f t="shared" si="1423"/>
        <v>438</v>
      </c>
      <c r="AV157" s="63">
        <f t="shared" si="1423"/>
        <v>4923531.7531399997</v>
      </c>
      <c r="AW157" s="63">
        <f t="shared" si="1423"/>
        <v>360</v>
      </c>
      <c r="AX157" s="63">
        <f t="shared" si="1423"/>
        <v>5005902.4142399998</v>
      </c>
      <c r="AY157" s="63">
        <f t="shared" si="1423"/>
        <v>1442</v>
      </c>
      <c r="AZ157" s="63">
        <f t="shared" si="1423"/>
        <v>21851369.207849998</v>
      </c>
      <c r="BA157" s="63">
        <f t="shared" si="1423"/>
        <v>999</v>
      </c>
      <c r="BB157" s="63">
        <f t="shared" si="1423"/>
        <v>8230951.895833333</v>
      </c>
      <c r="BC157" s="63">
        <f t="shared" si="1423"/>
        <v>1300</v>
      </c>
      <c r="BD157" s="63">
        <f t="shared" si="1423"/>
        <v>12543123.593</v>
      </c>
      <c r="BE157" s="63">
        <f t="shared" si="1423"/>
        <v>748</v>
      </c>
      <c r="BF157" s="63">
        <f t="shared" si="1423"/>
        <v>5973496.8626666665</v>
      </c>
      <c r="BG157" s="63">
        <f t="shared" si="1423"/>
        <v>215</v>
      </c>
      <c r="BH157" s="63">
        <f t="shared" si="1423"/>
        <v>2215397.821</v>
      </c>
      <c r="BI157" s="63">
        <f t="shared" si="1423"/>
        <v>2225</v>
      </c>
      <c r="BJ157" s="63">
        <f t="shared" si="1423"/>
        <v>28395854.942000002</v>
      </c>
      <c r="BK157" s="63">
        <f t="shared" si="1423"/>
        <v>480</v>
      </c>
      <c r="BL157" s="63">
        <f t="shared" si="1423"/>
        <v>4560970.5959999999</v>
      </c>
      <c r="BM157" s="63">
        <f t="shared" si="1423"/>
        <v>70</v>
      </c>
      <c r="BN157" s="63">
        <f t="shared" si="1423"/>
        <v>799992.9058333335</v>
      </c>
      <c r="BO157" s="63">
        <f t="shared" si="1423"/>
        <v>4000</v>
      </c>
      <c r="BP157" s="63">
        <f t="shared" si="1423"/>
        <v>44385680.77579999</v>
      </c>
      <c r="BQ157" s="63">
        <f t="shared" si="1423"/>
        <v>1838</v>
      </c>
      <c r="BR157" s="63">
        <f t="shared" si="1423"/>
        <v>20579911.693249997</v>
      </c>
      <c r="BS157" s="63">
        <f t="shared" si="1423"/>
        <v>900</v>
      </c>
      <c r="BT157" s="63">
        <f t="shared" si="1423"/>
        <v>8518636.3353000004</v>
      </c>
      <c r="BU157" s="63">
        <f t="shared" si="1423"/>
        <v>1225</v>
      </c>
      <c r="BV157" s="63">
        <f t="shared" si="1423"/>
        <v>13820285.607916666</v>
      </c>
      <c r="BW157" s="63">
        <f t="shared" si="1423"/>
        <v>694</v>
      </c>
      <c r="BX157" s="63">
        <f t="shared" si="1423"/>
        <v>7764577.9271666659</v>
      </c>
      <c r="BY157" s="63">
        <f t="shared" si="1423"/>
        <v>790</v>
      </c>
      <c r="BZ157" s="64">
        <f t="shared" si="1423"/>
        <v>8926388.660583334</v>
      </c>
      <c r="CA157" s="63">
        <f t="shared" ref="CA157:EJ157" si="1424">CA12+CA13+CA20+CA22+CA24+CA26+CA28+CA30+CA34+CA37+CA39+CA42+CA52+CA55+CA58+CA62+CA65+CA67+CA72+CA84+CA91+CA98+CA101+CA103+CA105+CA109+CA111+CA113+CA115+CA120+CA127+CA133+CA141+CA143+CA147+CA152</f>
        <v>1623</v>
      </c>
      <c r="CB157" s="63">
        <f t="shared" si="1424"/>
        <v>24474120.532679997</v>
      </c>
      <c r="CC157" s="63">
        <f t="shared" si="1424"/>
        <v>200</v>
      </c>
      <c r="CD157" s="63">
        <f t="shared" si="1424"/>
        <v>2436399.1166666667</v>
      </c>
      <c r="CE157" s="63">
        <f t="shared" si="1424"/>
        <v>20</v>
      </c>
      <c r="CF157" s="63">
        <f t="shared" si="1424"/>
        <v>391833.26</v>
      </c>
      <c r="CG157" s="63">
        <f t="shared" si="1424"/>
        <v>209</v>
      </c>
      <c r="CH157" s="63">
        <f t="shared" si="1424"/>
        <v>2406013.9740000004</v>
      </c>
      <c r="CI157" s="63">
        <f t="shared" si="1424"/>
        <v>1200</v>
      </c>
      <c r="CJ157" s="63">
        <f t="shared" si="1424"/>
        <v>18891220.493599996</v>
      </c>
      <c r="CK157" s="63">
        <f t="shared" si="1424"/>
        <v>185</v>
      </c>
      <c r="CL157" s="64">
        <f t="shared" si="1424"/>
        <v>2674642.1028600005</v>
      </c>
      <c r="CM157" s="63">
        <f t="shared" si="1424"/>
        <v>300</v>
      </c>
      <c r="CN157" s="63">
        <f t="shared" si="1424"/>
        <v>3701634.3909999998</v>
      </c>
      <c r="CO157" s="63">
        <f t="shared" si="1424"/>
        <v>2400</v>
      </c>
      <c r="CP157" s="63">
        <f t="shared" si="1424"/>
        <v>38844284.206</v>
      </c>
      <c r="CQ157" s="63">
        <f t="shared" si="1424"/>
        <v>240</v>
      </c>
      <c r="CR157" s="63">
        <f t="shared" si="1424"/>
        <v>3999794.344</v>
      </c>
      <c r="CS157" s="63">
        <f t="shared" si="1424"/>
        <v>910</v>
      </c>
      <c r="CT157" s="63">
        <f t="shared" si="1424"/>
        <v>11224345.645967999</v>
      </c>
      <c r="CU157" s="63">
        <f t="shared" si="1424"/>
        <v>2003</v>
      </c>
      <c r="CV157" s="63">
        <f t="shared" si="1424"/>
        <v>24535923.957999997</v>
      </c>
      <c r="CW157" s="63">
        <f t="shared" si="1424"/>
        <v>1800</v>
      </c>
      <c r="CX157" s="63">
        <f t="shared" si="1424"/>
        <v>20744855.403999999</v>
      </c>
      <c r="CY157" s="63">
        <f t="shared" si="1424"/>
        <v>1250</v>
      </c>
      <c r="CZ157" s="63">
        <f t="shared" si="1424"/>
        <v>15205051.770999996</v>
      </c>
      <c r="DA157" s="63">
        <f t="shared" si="1424"/>
        <v>3120</v>
      </c>
      <c r="DB157" s="63">
        <f t="shared" si="1424"/>
        <v>33313439.926433332</v>
      </c>
      <c r="DC157" s="63">
        <f t="shared" si="1424"/>
        <v>900</v>
      </c>
      <c r="DD157" s="63">
        <f t="shared" si="1424"/>
        <v>10664229.120999999</v>
      </c>
      <c r="DE157" s="63">
        <f t="shared" si="1424"/>
        <v>330</v>
      </c>
      <c r="DF157" s="63">
        <f t="shared" si="1424"/>
        <v>4883022.3623999991</v>
      </c>
      <c r="DG157" s="63">
        <f t="shared" si="1424"/>
        <v>400</v>
      </c>
      <c r="DH157" s="63">
        <f t="shared" si="1424"/>
        <v>7373489.1861904012</v>
      </c>
      <c r="DI157" s="63">
        <f t="shared" si="1424"/>
        <v>400</v>
      </c>
      <c r="DJ157" s="63">
        <f t="shared" si="1424"/>
        <v>5441174.9169050008</v>
      </c>
      <c r="DK157" s="63">
        <f t="shared" si="1424"/>
        <v>990</v>
      </c>
      <c r="DL157" s="63">
        <f t="shared" si="1424"/>
        <v>16438808.749999991</v>
      </c>
      <c r="DM157" s="63">
        <f t="shared" si="1424"/>
        <v>465</v>
      </c>
      <c r="DN157" s="63">
        <f t="shared" si="1424"/>
        <v>7382022.2665280001</v>
      </c>
      <c r="DO157" s="63">
        <f t="shared" si="1424"/>
        <v>800</v>
      </c>
      <c r="DP157" s="63">
        <f t="shared" si="1424"/>
        <v>12964653.9112272</v>
      </c>
      <c r="DQ157" s="63">
        <f t="shared" si="1424"/>
        <v>2210</v>
      </c>
      <c r="DR157" s="63">
        <f t="shared" si="1424"/>
        <v>36838029.637500003</v>
      </c>
      <c r="DS157" s="63">
        <f t="shared" si="1424"/>
        <v>550</v>
      </c>
      <c r="DT157" s="63">
        <f t="shared" si="1424"/>
        <v>10315223.243852802</v>
      </c>
      <c r="DU157" s="63">
        <f t="shared" si="1424"/>
        <v>1959</v>
      </c>
      <c r="DV157" s="63">
        <f t="shared" si="1424"/>
        <v>29440505.346524995</v>
      </c>
      <c r="DW157" s="63">
        <f t="shared" si="1424"/>
        <v>500</v>
      </c>
      <c r="DX157" s="63">
        <f t="shared" si="1424"/>
        <v>7134209.696250001</v>
      </c>
      <c r="DY157" s="63">
        <f t="shared" si="1424"/>
        <v>875</v>
      </c>
      <c r="DZ157" s="63">
        <f t="shared" si="1424"/>
        <v>14455317.058000002</v>
      </c>
      <c r="EA157" s="63">
        <f t="shared" si="1424"/>
        <v>350</v>
      </c>
      <c r="EB157" s="63">
        <f t="shared" si="1424"/>
        <v>8526228.2523599993</v>
      </c>
      <c r="EC157" s="63">
        <f t="shared" si="1424"/>
        <v>75</v>
      </c>
      <c r="ED157" s="63">
        <f t="shared" si="1424"/>
        <v>1845808.7065599998</v>
      </c>
      <c r="EE157" s="63">
        <f t="shared" si="1424"/>
        <v>25</v>
      </c>
      <c r="EF157" s="63">
        <f t="shared" si="1424"/>
        <v>748348.78767999995</v>
      </c>
      <c r="EG157" s="63">
        <f t="shared" si="1424"/>
        <v>190</v>
      </c>
      <c r="EH157" s="63">
        <f t="shared" si="1424"/>
        <v>6549459.6939199995</v>
      </c>
      <c r="EI157" s="35">
        <f t="shared" si="1424"/>
        <v>59882</v>
      </c>
      <c r="EJ157" s="66">
        <f t="shared" si="1424"/>
        <v>914558073.12885761</v>
      </c>
      <c r="EL157" s="45"/>
    </row>
  </sheetData>
  <autoFilter ref="A12:EJ157"/>
  <mergeCells count="269">
    <mergeCell ref="G4:G9"/>
    <mergeCell ref="H4:H9"/>
    <mergeCell ref="I4:I9"/>
    <mergeCell ref="J4:N4"/>
    <mergeCell ref="O4:P4"/>
    <mergeCell ref="Q4:R4"/>
    <mergeCell ref="Q7:R7"/>
    <mergeCell ref="A4:A8"/>
    <mergeCell ref="B4:B8"/>
    <mergeCell ref="C4:C8"/>
    <mergeCell ref="D4:D8"/>
    <mergeCell ref="E4:E8"/>
    <mergeCell ref="F4:F8"/>
    <mergeCell ref="AE4:AF4"/>
    <mergeCell ref="AG4:AH4"/>
    <mergeCell ref="AI4:AJ4"/>
    <mergeCell ref="AK4:AL4"/>
    <mergeCell ref="AM4:AN4"/>
    <mergeCell ref="AO4:AP4"/>
    <mergeCell ref="S4:T4"/>
    <mergeCell ref="U4:V4"/>
    <mergeCell ref="W4:X4"/>
    <mergeCell ref="Y4:Z4"/>
    <mergeCell ref="AA4:AB4"/>
    <mergeCell ref="AC4:AD4"/>
    <mergeCell ref="BC4:BD4"/>
    <mergeCell ref="BE4:BF4"/>
    <mergeCell ref="BG4:BH4"/>
    <mergeCell ref="BI4:BJ4"/>
    <mergeCell ref="BK4:BL4"/>
    <mergeCell ref="BM4:BN4"/>
    <mergeCell ref="AQ4:AR4"/>
    <mergeCell ref="AS4:AT4"/>
    <mergeCell ref="AU4:AV4"/>
    <mergeCell ref="AW4:AX4"/>
    <mergeCell ref="AY4:AZ4"/>
    <mergeCell ref="BA4:BB4"/>
    <mergeCell ref="CA4:CB4"/>
    <mergeCell ref="CC4:CD4"/>
    <mergeCell ref="CE4:CF4"/>
    <mergeCell ref="CG4:CH4"/>
    <mergeCell ref="CI4:CJ4"/>
    <mergeCell ref="CK4:CL4"/>
    <mergeCell ref="BO4:BP4"/>
    <mergeCell ref="BQ4:BR4"/>
    <mergeCell ref="BS4:BT4"/>
    <mergeCell ref="BU4:BV4"/>
    <mergeCell ref="BW4:BX4"/>
    <mergeCell ref="BY4:BZ4"/>
    <mergeCell ref="DC4:DD4"/>
    <mergeCell ref="DE4:DF4"/>
    <mergeCell ref="DG4:DH4"/>
    <mergeCell ref="DI4:DJ4"/>
    <mergeCell ref="CM4:CN4"/>
    <mergeCell ref="CO4:CP4"/>
    <mergeCell ref="CQ4:CR4"/>
    <mergeCell ref="CS4:CT4"/>
    <mergeCell ref="CU4:CV4"/>
    <mergeCell ref="CW4:CX4"/>
    <mergeCell ref="EI4:EJ4"/>
    <mergeCell ref="O5:P5"/>
    <mergeCell ref="Q5:R5"/>
    <mergeCell ref="S5:T5"/>
    <mergeCell ref="U5:V5"/>
    <mergeCell ref="W5:X5"/>
    <mergeCell ref="Y5:Z5"/>
    <mergeCell ref="AA5:AB5"/>
    <mergeCell ref="AC5:AD5"/>
    <mergeCell ref="AE5:AF5"/>
    <mergeCell ref="DW4:DX4"/>
    <mergeCell ref="DY4:DZ4"/>
    <mergeCell ref="EA4:EB4"/>
    <mergeCell ref="EC4:ED4"/>
    <mergeCell ref="EE4:EF4"/>
    <mergeCell ref="EG4:EH4"/>
    <mergeCell ref="DK4:DL4"/>
    <mergeCell ref="DM4:DN4"/>
    <mergeCell ref="DO4:DP4"/>
    <mergeCell ref="DQ4:DR4"/>
    <mergeCell ref="DS4:DT4"/>
    <mergeCell ref="DU4:DV4"/>
    <mergeCell ref="CY4:CZ4"/>
    <mergeCell ref="DA4:DB4"/>
    <mergeCell ref="AS5:AT5"/>
    <mergeCell ref="AU5:AV5"/>
    <mergeCell ref="AW5:AX5"/>
    <mergeCell ref="AY5:AZ5"/>
    <mergeCell ref="BA5:BB5"/>
    <mergeCell ref="BC5:BD5"/>
    <mergeCell ref="AG5:AH5"/>
    <mergeCell ref="AI5:AJ5"/>
    <mergeCell ref="AK5:AL5"/>
    <mergeCell ref="AM5:AN5"/>
    <mergeCell ref="AO5:AP5"/>
    <mergeCell ref="AQ5:AR5"/>
    <mergeCell ref="BQ5:BR5"/>
    <mergeCell ref="BS5:BT5"/>
    <mergeCell ref="BU5:BV5"/>
    <mergeCell ref="BW5:BX5"/>
    <mergeCell ref="BY5:BZ5"/>
    <mergeCell ref="CA5:CB5"/>
    <mergeCell ref="BE5:BF5"/>
    <mergeCell ref="BG5:BH5"/>
    <mergeCell ref="BI5:BJ5"/>
    <mergeCell ref="BK5:BL5"/>
    <mergeCell ref="BM5:BN5"/>
    <mergeCell ref="BO5:BP5"/>
    <mergeCell ref="CS5:CT5"/>
    <mergeCell ref="CU5:CV5"/>
    <mergeCell ref="CW5:CX5"/>
    <mergeCell ref="CY5:CZ5"/>
    <mergeCell ref="CC5:CD5"/>
    <mergeCell ref="CE5:CF5"/>
    <mergeCell ref="CG5:CH5"/>
    <mergeCell ref="CI5:CJ5"/>
    <mergeCell ref="CK5:CL5"/>
    <mergeCell ref="CM5:CN5"/>
    <mergeCell ref="DY5:DZ5"/>
    <mergeCell ref="EA5:EB5"/>
    <mergeCell ref="EC5:ED5"/>
    <mergeCell ref="EE5:EF5"/>
    <mergeCell ref="EG5:EH5"/>
    <mergeCell ref="J6:M6"/>
    <mergeCell ref="O6:P6"/>
    <mergeCell ref="Q6:R6"/>
    <mergeCell ref="S6:T6"/>
    <mergeCell ref="U6:V6"/>
    <mergeCell ref="DM5:DN5"/>
    <mergeCell ref="DO5:DP5"/>
    <mergeCell ref="DQ5:DR5"/>
    <mergeCell ref="DS5:DT5"/>
    <mergeCell ref="DU5:DV5"/>
    <mergeCell ref="DW5:DX5"/>
    <mergeCell ref="DA5:DB5"/>
    <mergeCell ref="DC5:DD5"/>
    <mergeCell ref="DE5:DF5"/>
    <mergeCell ref="DG5:DH5"/>
    <mergeCell ref="DI5:DJ5"/>
    <mergeCell ref="DK5:DL5"/>
    <mergeCell ref="CO5:CP5"/>
    <mergeCell ref="CQ5:CR5"/>
    <mergeCell ref="AI6:AJ6"/>
    <mergeCell ref="AK6:AL6"/>
    <mergeCell ref="AM6:AN6"/>
    <mergeCell ref="AO6:AP6"/>
    <mergeCell ref="AQ6:AR6"/>
    <mergeCell ref="AS6:AT6"/>
    <mergeCell ref="W6:X6"/>
    <mergeCell ref="Y6:Z6"/>
    <mergeCell ref="AA6:AB6"/>
    <mergeCell ref="AC6:AD6"/>
    <mergeCell ref="AE6:AF6"/>
    <mergeCell ref="AG6:AH6"/>
    <mergeCell ref="BK6:BL6"/>
    <mergeCell ref="BM6:BN6"/>
    <mergeCell ref="BO6:BP6"/>
    <mergeCell ref="BQ6:BR6"/>
    <mergeCell ref="AU6:AV6"/>
    <mergeCell ref="AW6:AX6"/>
    <mergeCell ref="AY6:AZ6"/>
    <mergeCell ref="BA6:BB6"/>
    <mergeCell ref="BC6:BD6"/>
    <mergeCell ref="BE6:BF6"/>
    <mergeCell ref="EG6:EH6"/>
    <mergeCell ref="J7:J9"/>
    <mergeCell ref="K7:K9"/>
    <mergeCell ref="L7:L9"/>
    <mergeCell ref="M7:M9"/>
    <mergeCell ref="N7:N9"/>
    <mergeCell ref="O7:P7"/>
    <mergeCell ref="DO6:DP6"/>
    <mergeCell ref="DQ6:DR6"/>
    <mergeCell ref="DS6:DT6"/>
    <mergeCell ref="DU6:DV6"/>
    <mergeCell ref="DW6:DX6"/>
    <mergeCell ref="DY6:DZ6"/>
    <mergeCell ref="DC6:DD6"/>
    <mergeCell ref="DE6:DF6"/>
    <mergeCell ref="DG6:DH6"/>
    <mergeCell ref="DI6:DJ6"/>
    <mergeCell ref="DK6:DL6"/>
    <mergeCell ref="DM6:DN6"/>
    <mergeCell ref="CQ6:CR6"/>
    <mergeCell ref="CS6:CT6"/>
    <mergeCell ref="CU6:CV6"/>
    <mergeCell ref="CW6:CX6"/>
    <mergeCell ref="CY6:CZ6"/>
    <mergeCell ref="S7:T7"/>
    <mergeCell ref="U7:V7"/>
    <mergeCell ref="W7:X7"/>
    <mergeCell ref="Y7:Z7"/>
    <mergeCell ref="AA7:AB7"/>
    <mergeCell ref="AC7:AD7"/>
    <mergeCell ref="EA6:EB6"/>
    <mergeCell ref="EC6:ED6"/>
    <mergeCell ref="EE6:EF6"/>
    <mergeCell ref="DA6:DB6"/>
    <mergeCell ref="CE6:CF6"/>
    <mergeCell ref="CG6:CH6"/>
    <mergeCell ref="CI6:CJ6"/>
    <mergeCell ref="CK6:CL6"/>
    <mergeCell ref="CM6:CN6"/>
    <mergeCell ref="CO6:CP6"/>
    <mergeCell ref="BS6:BT6"/>
    <mergeCell ref="BU6:BV6"/>
    <mergeCell ref="BW6:BX6"/>
    <mergeCell ref="BY6:BZ6"/>
    <mergeCell ref="CA6:CB6"/>
    <mergeCell ref="CC6:CD6"/>
    <mergeCell ref="BG6:BH6"/>
    <mergeCell ref="BI6:BJ6"/>
    <mergeCell ref="AQ7:AR7"/>
    <mergeCell ref="AS7:AT7"/>
    <mergeCell ref="AU7:AV7"/>
    <mergeCell ref="AW7:AX7"/>
    <mergeCell ref="AY7:AZ7"/>
    <mergeCell ref="BA7:BB7"/>
    <mergeCell ref="AE7:AF7"/>
    <mergeCell ref="AG7:AH7"/>
    <mergeCell ref="AI7:AJ7"/>
    <mergeCell ref="AK7:AL7"/>
    <mergeCell ref="AM7:AN7"/>
    <mergeCell ref="AO7:AP7"/>
    <mergeCell ref="BO7:BP7"/>
    <mergeCell ref="BQ7:BR7"/>
    <mergeCell ref="BS7:BT7"/>
    <mergeCell ref="BU7:BV7"/>
    <mergeCell ref="BW7:BX7"/>
    <mergeCell ref="BY7:BZ7"/>
    <mergeCell ref="BC7:BD7"/>
    <mergeCell ref="BE7:BF7"/>
    <mergeCell ref="BG7:BH7"/>
    <mergeCell ref="BI7:BJ7"/>
    <mergeCell ref="BK7:BL7"/>
    <mergeCell ref="BM7:BN7"/>
    <mergeCell ref="CQ7:CR7"/>
    <mergeCell ref="CS7:CT7"/>
    <mergeCell ref="CU7:CV7"/>
    <mergeCell ref="CW7:CX7"/>
    <mergeCell ref="CA7:CB7"/>
    <mergeCell ref="CC7:CD7"/>
    <mergeCell ref="CE7:CF7"/>
    <mergeCell ref="CG7:CH7"/>
    <mergeCell ref="CI7:CJ7"/>
    <mergeCell ref="CK7:CL7"/>
    <mergeCell ref="EI7:EJ7"/>
    <mergeCell ref="A157:B157"/>
    <mergeCell ref="I1:N1"/>
    <mergeCell ref="I2:N2"/>
    <mergeCell ref="DW7:DX7"/>
    <mergeCell ref="DY7:DZ7"/>
    <mergeCell ref="EA7:EB7"/>
    <mergeCell ref="EC7:ED7"/>
    <mergeCell ref="EE7:EF7"/>
    <mergeCell ref="EG7:EH7"/>
    <mergeCell ref="DK7:DL7"/>
    <mergeCell ref="DM7:DN7"/>
    <mergeCell ref="DO7:DP7"/>
    <mergeCell ref="DQ7:DR7"/>
    <mergeCell ref="DS7:DT7"/>
    <mergeCell ref="DU7:DV7"/>
    <mergeCell ref="CY7:CZ7"/>
    <mergeCell ref="DA7:DB7"/>
    <mergeCell ref="DC7:DD7"/>
    <mergeCell ref="DE7:DF7"/>
    <mergeCell ref="DG7:DH7"/>
    <mergeCell ref="DI7:DJ7"/>
    <mergeCell ref="CM7:CN7"/>
    <mergeCell ref="CO7:CP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dcterms:created xsi:type="dcterms:W3CDTF">2016-12-13T02:09:12Z</dcterms:created>
  <dcterms:modified xsi:type="dcterms:W3CDTF">2018-06-21T04:47:59Z</dcterms:modified>
</cp:coreProperties>
</file>