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-15" windowWidth="13770" windowHeight="12135"/>
  </bookViews>
  <sheets>
    <sheet name="ВМП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'ВМП!'!$A:$B,'ВМП!'!$3:$4</definedName>
  </definedNames>
  <calcPr calcId="145621"/>
</workbook>
</file>

<file path=xl/calcChain.xml><?xml version="1.0" encoding="utf-8"?>
<calcChain xmlns="http://schemas.openxmlformats.org/spreadsheetml/2006/main">
  <c r="F54" i="1" l="1"/>
  <c r="F55" i="1" s="1"/>
  <c r="T53" i="1"/>
  <c r="T54" i="1" s="1"/>
  <c r="R53" i="1"/>
  <c r="R54" i="1" s="1"/>
  <c r="P53" i="1"/>
  <c r="P54" i="1" s="1"/>
  <c r="N53" i="1"/>
  <c r="N54" i="1" s="1"/>
  <c r="L53" i="1"/>
  <c r="L54" i="1" s="1"/>
  <c r="J53" i="1"/>
  <c r="J54" i="1" s="1"/>
  <c r="H53" i="1"/>
  <c r="H54" i="1" s="1"/>
  <c r="D53" i="1"/>
  <c r="D54" i="1" s="1"/>
  <c r="B51" i="1"/>
  <c r="B50" i="1"/>
  <c r="B46" i="1"/>
  <c r="B45" i="1"/>
  <c r="L44" i="1"/>
  <c r="F44" i="1"/>
  <c r="T43" i="1"/>
  <c r="R43" i="1"/>
  <c r="P43" i="1"/>
  <c r="N43" i="1"/>
  <c r="L43" i="1"/>
  <c r="J43" i="1"/>
  <c r="H43" i="1"/>
  <c r="D43" i="1"/>
  <c r="F40" i="1"/>
  <c r="T39" i="1"/>
  <c r="R39" i="1"/>
  <c r="P39" i="1"/>
  <c r="N39" i="1"/>
  <c r="L39" i="1"/>
  <c r="J39" i="1"/>
  <c r="H39" i="1"/>
  <c r="F39" i="1"/>
  <c r="D39" i="1"/>
  <c r="V38" i="1"/>
  <c r="U38" i="1"/>
  <c r="S38" i="1"/>
  <c r="Q38" i="1"/>
  <c r="O38" i="1"/>
  <c r="M38" i="1"/>
  <c r="K38" i="1"/>
  <c r="I38" i="1"/>
  <c r="G38" i="1"/>
  <c r="E38" i="1"/>
  <c r="V37" i="1"/>
  <c r="U37" i="1"/>
  <c r="S37" i="1"/>
  <c r="Q37" i="1"/>
  <c r="O37" i="1"/>
  <c r="M37" i="1"/>
  <c r="K37" i="1"/>
  <c r="I37" i="1"/>
  <c r="G37" i="1"/>
  <c r="E37" i="1"/>
  <c r="V36" i="1"/>
  <c r="U36" i="1"/>
  <c r="S36" i="1"/>
  <c r="Q36" i="1"/>
  <c r="O36" i="1"/>
  <c r="M36" i="1"/>
  <c r="K36" i="1"/>
  <c r="I36" i="1"/>
  <c r="G36" i="1"/>
  <c r="E36" i="1"/>
  <c r="V35" i="1"/>
  <c r="U35" i="1"/>
  <c r="S35" i="1"/>
  <c r="Q35" i="1"/>
  <c r="O35" i="1"/>
  <c r="M35" i="1"/>
  <c r="K35" i="1"/>
  <c r="I35" i="1"/>
  <c r="G35" i="1"/>
  <c r="E35" i="1"/>
  <c r="V34" i="1"/>
  <c r="U34" i="1"/>
  <c r="S34" i="1"/>
  <c r="Q34" i="1"/>
  <c r="O34" i="1"/>
  <c r="M34" i="1"/>
  <c r="K34" i="1"/>
  <c r="I34" i="1"/>
  <c r="G34" i="1"/>
  <c r="E34" i="1"/>
  <c r="V33" i="1"/>
  <c r="U33" i="1"/>
  <c r="S33" i="1"/>
  <c r="Q33" i="1"/>
  <c r="O33" i="1"/>
  <c r="M33" i="1"/>
  <c r="K33" i="1"/>
  <c r="I33" i="1"/>
  <c r="G33" i="1"/>
  <c r="E33" i="1"/>
  <c r="V32" i="1"/>
  <c r="U32" i="1"/>
  <c r="S32" i="1"/>
  <c r="Q32" i="1"/>
  <c r="O32" i="1"/>
  <c r="M32" i="1"/>
  <c r="K32" i="1"/>
  <c r="I32" i="1"/>
  <c r="G32" i="1"/>
  <c r="E32" i="1"/>
  <c r="V31" i="1"/>
  <c r="U31" i="1"/>
  <c r="S31" i="1"/>
  <c r="Q31" i="1"/>
  <c r="O31" i="1"/>
  <c r="M31" i="1"/>
  <c r="K31" i="1"/>
  <c r="I31" i="1"/>
  <c r="G31" i="1"/>
  <c r="E31" i="1"/>
  <c r="V30" i="1"/>
  <c r="U30" i="1"/>
  <c r="S30" i="1"/>
  <c r="Q30" i="1"/>
  <c r="O30" i="1"/>
  <c r="M30" i="1"/>
  <c r="K30" i="1"/>
  <c r="I30" i="1"/>
  <c r="G30" i="1"/>
  <c r="E30" i="1"/>
  <c r="V29" i="1"/>
  <c r="U29" i="1"/>
  <c r="S29" i="1"/>
  <c r="Q29" i="1"/>
  <c r="O29" i="1"/>
  <c r="M29" i="1"/>
  <c r="K29" i="1"/>
  <c r="I29" i="1"/>
  <c r="G29" i="1"/>
  <c r="E29" i="1"/>
  <c r="V28" i="1"/>
  <c r="U28" i="1"/>
  <c r="S28" i="1"/>
  <c r="Q28" i="1"/>
  <c r="O28" i="1"/>
  <c r="M28" i="1"/>
  <c r="K28" i="1"/>
  <c r="I28" i="1"/>
  <c r="G28" i="1"/>
  <c r="E28" i="1"/>
  <c r="V27" i="1"/>
  <c r="U27" i="1"/>
  <c r="S27" i="1"/>
  <c r="Q27" i="1"/>
  <c r="O27" i="1"/>
  <c r="M27" i="1"/>
  <c r="K27" i="1"/>
  <c r="I27" i="1"/>
  <c r="G27" i="1"/>
  <c r="E27" i="1"/>
  <c r="V26" i="1"/>
  <c r="U26" i="1"/>
  <c r="S26" i="1"/>
  <c r="Q26" i="1"/>
  <c r="O26" i="1"/>
  <c r="M26" i="1"/>
  <c r="K26" i="1"/>
  <c r="I26" i="1"/>
  <c r="G26" i="1"/>
  <c r="E26" i="1"/>
  <c r="V25" i="1"/>
  <c r="U25" i="1"/>
  <c r="S25" i="1"/>
  <c r="Q25" i="1"/>
  <c r="O25" i="1"/>
  <c r="M25" i="1"/>
  <c r="K25" i="1"/>
  <c r="I25" i="1"/>
  <c r="G25" i="1"/>
  <c r="E25" i="1"/>
  <c r="V24" i="1"/>
  <c r="U24" i="1"/>
  <c r="S24" i="1"/>
  <c r="Q24" i="1"/>
  <c r="O24" i="1"/>
  <c r="M24" i="1"/>
  <c r="K24" i="1"/>
  <c r="I24" i="1"/>
  <c r="G24" i="1"/>
  <c r="E24" i="1"/>
  <c r="V23" i="1"/>
  <c r="U23" i="1"/>
  <c r="S23" i="1"/>
  <c r="Q23" i="1"/>
  <c r="O23" i="1"/>
  <c r="M23" i="1"/>
  <c r="K23" i="1"/>
  <c r="I23" i="1"/>
  <c r="G23" i="1"/>
  <c r="E23" i="1"/>
  <c r="V22" i="1"/>
  <c r="U22" i="1"/>
  <c r="S22" i="1"/>
  <c r="Q22" i="1"/>
  <c r="O22" i="1"/>
  <c r="M22" i="1"/>
  <c r="K22" i="1"/>
  <c r="I22" i="1"/>
  <c r="G22" i="1"/>
  <c r="E22" i="1"/>
  <c r="V21" i="1"/>
  <c r="U21" i="1"/>
  <c r="S21" i="1"/>
  <c r="Q21" i="1"/>
  <c r="O21" i="1"/>
  <c r="M21" i="1"/>
  <c r="K21" i="1"/>
  <c r="I21" i="1"/>
  <c r="G21" i="1"/>
  <c r="E21" i="1"/>
  <c r="V20" i="1"/>
  <c r="U20" i="1"/>
  <c r="S20" i="1"/>
  <c r="Q20" i="1"/>
  <c r="O20" i="1"/>
  <c r="M20" i="1"/>
  <c r="K20" i="1"/>
  <c r="I20" i="1"/>
  <c r="G20" i="1"/>
  <c r="E20" i="1"/>
  <c r="V19" i="1"/>
  <c r="U19" i="1"/>
  <c r="S19" i="1"/>
  <c r="Q19" i="1"/>
  <c r="O19" i="1"/>
  <c r="M19" i="1"/>
  <c r="K19" i="1"/>
  <c r="I19" i="1"/>
  <c r="G19" i="1"/>
  <c r="E19" i="1"/>
  <c r="V18" i="1"/>
  <c r="U18" i="1"/>
  <c r="S18" i="1"/>
  <c r="Q18" i="1"/>
  <c r="O18" i="1"/>
  <c r="M18" i="1"/>
  <c r="K18" i="1"/>
  <c r="I18" i="1"/>
  <c r="G18" i="1"/>
  <c r="E18" i="1"/>
  <c r="V17" i="1"/>
  <c r="U17" i="1"/>
  <c r="S17" i="1"/>
  <c r="Q17" i="1"/>
  <c r="O17" i="1"/>
  <c r="M17" i="1"/>
  <c r="K17" i="1"/>
  <c r="I17" i="1"/>
  <c r="G17" i="1"/>
  <c r="E17" i="1"/>
  <c r="V16" i="1"/>
  <c r="U16" i="1"/>
  <c r="S16" i="1"/>
  <c r="Q16" i="1"/>
  <c r="O16" i="1"/>
  <c r="M16" i="1"/>
  <c r="K16" i="1"/>
  <c r="I16" i="1"/>
  <c r="G16" i="1"/>
  <c r="E16" i="1"/>
  <c r="V15" i="1"/>
  <c r="U15" i="1"/>
  <c r="S15" i="1"/>
  <c r="Q15" i="1"/>
  <c r="O15" i="1"/>
  <c r="M15" i="1"/>
  <c r="K15" i="1"/>
  <c r="I15" i="1"/>
  <c r="G15" i="1"/>
  <c r="E15" i="1"/>
  <c r="V14" i="1"/>
  <c r="U14" i="1"/>
  <c r="S14" i="1"/>
  <c r="Q14" i="1"/>
  <c r="O14" i="1"/>
  <c r="M14" i="1"/>
  <c r="K14" i="1"/>
  <c r="I14" i="1"/>
  <c r="G14" i="1"/>
  <c r="E14" i="1"/>
  <c r="V13" i="1"/>
  <c r="U13" i="1"/>
  <c r="S13" i="1"/>
  <c r="Q13" i="1"/>
  <c r="O13" i="1"/>
  <c r="M13" i="1"/>
  <c r="K13" i="1"/>
  <c r="I13" i="1"/>
  <c r="G13" i="1"/>
  <c r="E13" i="1"/>
  <c r="V12" i="1"/>
  <c r="U12" i="1"/>
  <c r="S12" i="1"/>
  <c r="Q12" i="1"/>
  <c r="O12" i="1"/>
  <c r="M12" i="1"/>
  <c r="K12" i="1"/>
  <c r="I12" i="1"/>
  <c r="G12" i="1"/>
  <c r="E12" i="1"/>
  <c r="V11" i="1"/>
  <c r="U11" i="1"/>
  <c r="S11" i="1"/>
  <c r="Q11" i="1"/>
  <c r="O11" i="1"/>
  <c r="M11" i="1"/>
  <c r="K11" i="1"/>
  <c r="I11" i="1"/>
  <c r="G11" i="1"/>
  <c r="E11" i="1"/>
  <c r="V10" i="1"/>
  <c r="U10" i="1"/>
  <c r="S10" i="1"/>
  <c r="Q10" i="1"/>
  <c r="O10" i="1"/>
  <c r="M10" i="1"/>
  <c r="K10" i="1"/>
  <c r="I10" i="1"/>
  <c r="G10" i="1"/>
  <c r="E10" i="1"/>
  <c r="V9" i="1"/>
  <c r="U9" i="1"/>
  <c r="S9" i="1"/>
  <c r="Q9" i="1"/>
  <c r="O9" i="1"/>
  <c r="M9" i="1"/>
  <c r="K9" i="1"/>
  <c r="I9" i="1"/>
  <c r="G9" i="1"/>
  <c r="E9" i="1"/>
  <c r="V8" i="1"/>
  <c r="U8" i="1"/>
  <c r="S8" i="1"/>
  <c r="Q8" i="1"/>
  <c r="O8" i="1"/>
  <c r="M8" i="1"/>
  <c r="K8" i="1"/>
  <c r="I8" i="1"/>
  <c r="G8" i="1"/>
  <c r="E8" i="1"/>
  <c r="V7" i="1"/>
  <c r="U7" i="1"/>
  <c r="S7" i="1"/>
  <c r="Q7" i="1"/>
  <c r="O7" i="1"/>
  <c r="M7" i="1"/>
  <c r="K7" i="1"/>
  <c r="I7" i="1"/>
  <c r="G7" i="1"/>
  <c r="E7" i="1"/>
  <c r="V6" i="1"/>
  <c r="U6" i="1"/>
  <c r="S6" i="1"/>
  <c r="Q6" i="1"/>
  <c r="O6" i="1"/>
  <c r="M6" i="1"/>
  <c r="K6" i="1"/>
  <c r="I6" i="1"/>
  <c r="G6" i="1"/>
  <c r="G39" i="1" s="1"/>
  <c r="E6" i="1"/>
  <c r="O39" i="1" l="1"/>
  <c r="V39" i="1"/>
  <c r="Q39" i="1"/>
  <c r="W8" i="1"/>
  <c r="W13" i="1"/>
  <c r="W17" i="1"/>
  <c r="W20" i="1"/>
  <c r="I39" i="1"/>
  <c r="W9" i="1"/>
  <c r="W12" i="1"/>
  <c r="W16" i="1"/>
  <c r="W21" i="1"/>
  <c r="W24" i="1"/>
  <c r="W25" i="1"/>
  <c r="W28" i="1"/>
  <c r="W29" i="1"/>
  <c r="W32" i="1"/>
  <c r="W33" i="1"/>
  <c r="W36" i="1"/>
  <c r="W37" i="1"/>
  <c r="W6" i="1"/>
  <c r="M39" i="1"/>
  <c r="U39" i="1"/>
  <c r="W7" i="1"/>
  <c r="W10" i="1"/>
  <c r="W11" i="1"/>
  <c r="W14" i="1"/>
  <c r="W15" i="1"/>
  <c r="W18" i="1"/>
  <c r="W19" i="1"/>
  <c r="W22" i="1"/>
  <c r="W23" i="1"/>
  <c r="W26" i="1"/>
  <c r="W27" i="1"/>
  <c r="W30" i="1"/>
  <c r="W31" i="1"/>
  <c r="W34" i="1"/>
  <c r="W35" i="1"/>
  <c r="W38" i="1"/>
  <c r="K39" i="1"/>
  <c r="S39" i="1"/>
  <c r="E39" i="1"/>
  <c r="W39" i="1" l="1"/>
</calcChain>
</file>

<file path=xl/sharedStrings.xml><?xml version="1.0" encoding="utf-8"?>
<sst xmlns="http://schemas.openxmlformats.org/spreadsheetml/2006/main" count="72" uniqueCount="52">
  <si>
    <t xml:space="preserve">Объемы медицинской помощи по Территориальной программе обязательного медицинского страхования на 2015 год по высокотехнологичной медицинской помощи </t>
  </si>
  <si>
    <t>Код КСГ 2015</t>
  </si>
  <si>
    <t>КПГ / КСГ</t>
  </si>
  <si>
    <t>Норматив финансовых затрат на единицу объема ВМП, руб.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</si>
  <si>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</si>
  <si>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</si>
  <si>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</si>
  <si>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</si>
  <si>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</si>
  <si>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</si>
  <si>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</si>
  <si>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Хабаровский филиал ФГБУ "МНТК "Микрохирургия глаза" им.акад.С.Н.Федорова" Министерства здравоохранения РФ</t>
  </si>
  <si>
    <t>НУЗ "Дорожная клиническая больница на станции Хабаровск-1 ОАО "Российские железные дороги"</t>
  </si>
  <si>
    <t>Итого</t>
  </si>
  <si>
    <t>количество больных</t>
  </si>
  <si>
    <t>стоимость с учетом факт. норматива фин. затрат</t>
  </si>
  <si>
    <t>Акушерство и гинекология</t>
  </si>
  <si>
    <t>ВМП 3</t>
  </si>
  <si>
    <t>Гематология</t>
  </si>
  <si>
    <t>ВМП 5</t>
  </si>
  <si>
    <t>Нейрохирургия</t>
  </si>
  <si>
    <t>ВМП 7</t>
  </si>
  <si>
    <t>ВМП 8</t>
  </si>
  <si>
    <t>ВМП 9</t>
  </si>
  <si>
    <t>Неонатология</t>
  </si>
  <si>
    <t>ВМП 10</t>
  </si>
  <si>
    <t>ВМП 11</t>
  </si>
  <si>
    <t>Оториноларингология</t>
  </si>
  <si>
    <t>ВМП 15</t>
  </si>
  <si>
    <t>Офтальмология</t>
  </si>
  <si>
    <t>ВМП 16</t>
  </si>
  <si>
    <t>Сердечно-сосудистая хирургия</t>
  </si>
  <si>
    <t>ВМП 21</t>
  </si>
  <si>
    <t>ВМП 22</t>
  </si>
  <si>
    <t>Торакальная хирургия</t>
  </si>
  <si>
    <t>ВМП 23</t>
  </si>
  <si>
    <t>ВМП 24</t>
  </si>
  <si>
    <t>Травматология и ортопедия</t>
  </si>
  <si>
    <t>ВМП 25</t>
  </si>
  <si>
    <t>ВМП 26</t>
  </si>
  <si>
    <t>ВМП 27</t>
  </si>
  <si>
    <t>Урология</t>
  </si>
  <si>
    <t>ВМП 28</t>
  </si>
  <si>
    <t>Абдоминальная хирургия</t>
  </si>
  <si>
    <t>ВМП 1</t>
  </si>
  <si>
    <t>ВМП 2</t>
  </si>
  <si>
    <t>Челюстно-лицевая хирургия</t>
  </si>
  <si>
    <t>ВМП 29</t>
  </si>
  <si>
    <t>Онкология</t>
  </si>
  <si>
    <t>ВМП 12</t>
  </si>
  <si>
    <t>расчетная</t>
  </si>
  <si>
    <t>Приложение № 5 к Решению Комиссии по разработке ТП ОМС от 01.06.2015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</si>
</sst>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_р_._-;\-* #,##0.00_р_._-;_-* &quot;-&quot;_р_._-;_-@_-"/>
    <numFmt numFmtId="165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1" fillId="0" borderId="0" applyFill="0" applyBorder="0" applyProtection="0">
      <alignment wrapText="1"/>
      <protection locked="0"/>
    </xf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/>
  </cellStyleXfs>
  <cellXfs count="56">
    <xf numFmtId="0" fontId="0" fillId="0" borderId="0" xfId="0"/>
    <xf numFmtId="1" fontId="7" fillId="0" borderId="6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vertical="center" wrapText="1"/>
    </xf>
    <xf numFmtId="41" fontId="8" fillId="0" borderId="5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9" fillId="0" borderId="7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vertical="center" wrapText="1"/>
    </xf>
    <xf numFmtId="3" fontId="11" fillId="0" borderId="7" xfId="1" applyNumberFormat="1" applyFont="1" applyFill="1" applyBorder="1" applyAlignment="1">
      <alignment horizontal="center" vertical="center" wrapText="1"/>
    </xf>
    <xf numFmtId="41" fontId="12" fillId="0" borderId="5" xfId="1" applyNumberFormat="1" applyFont="1" applyFill="1" applyBorder="1" applyAlignment="1">
      <alignment horizontal="center" vertical="center" wrapText="1"/>
    </xf>
    <xf numFmtId="41" fontId="11" fillId="0" borderId="5" xfId="0" applyNumberFormat="1" applyFont="1" applyFill="1" applyBorder="1"/>
    <xf numFmtId="0" fontId="13" fillId="0" borderId="7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vertical="center" wrapText="1"/>
    </xf>
    <xf numFmtId="41" fontId="14" fillId="0" borderId="5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left" vertical="center" wrapText="1"/>
    </xf>
    <xf numFmtId="41" fontId="15" fillId="0" borderId="5" xfId="1" applyNumberFormat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1" fillId="0" borderId="7" xfId="1" applyFont="1" applyFill="1" applyBorder="1" applyAlignment="1">
      <alignment horizontal="center" vertical="center"/>
    </xf>
    <xf numFmtId="41" fontId="11" fillId="0" borderId="5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41" fontId="3" fillId="0" borderId="5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/>
    </xf>
    <xf numFmtId="41" fontId="10" fillId="0" borderId="5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 wrapText="1"/>
    </xf>
    <xf numFmtId="41" fontId="3" fillId="0" borderId="5" xfId="1" applyNumberFormat="1" applyFont="1" applyFill="1" applyBorder="1" applyAlignment="1">
      <alignment horizontal="center"/>
    </xf>
    <xf numFmtId="0" fontId="4" fillId="0" borderId="0" xfId="0" applyFont="1" applyFill="1"/>
    <xf numFmtId="41" fontId="6" fillId="0" borderId="7" xfId="1" applyNumberFormat="1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41" fontId="18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 wrapText="1"/>
    </xf>
    <xf numFmtId="0" fontId="20" fillId="0" borderId="0" xfId="0" applyFont="1" applyFill="1" applyAlignment="1">
      <alignment horizontal="right" wrapText="1"/>
    </xf>
    <xf numFmtId="0" fontId="20" fillId="0" borderId="0" xfId="0" applyFont="1" applyFill="1" applyAlignment="1">
      <alignment wrapText="1"/>
    </xf>
    <xf numFmtId="4" fontId="20" fillId="0" borderId="0" xfId="0" applyNumberFormat="1" applyFont="1" applyFill="1" applyAlignment="1">
      <alignment wrapText="1"/>
    </xf>
    <xf numFmtId="41" fontId="4" fillId="0" borderId="0" xfId="0" applyNumberFormat="1" applyFont="1" applyFill="1"/>
    <xf numFmtId="41" fontId="4" fillId="0" borderId="0" xfId="0" applyNumberFormat="1" applyFont="1" applyFill="1" applyAlignment="1">
      <alignment horizontal="center"/>
    </xf>
    <xf numFmtId="165" fontId="17" fillId="0" borderId="0" xfId="0" applyNumberFormat="1" applyFont="1" applyFill="1" applyAlignment="1">
      <alignment wrapText="1"/>
    </xf>
    <xf numFmtId="41" fontId="4" fillId="0" borderId="5" xfId="0" applyNumberFormat="1" applyFont="1" applyFill="1" applyBorder="1"/>
    <xf numFmtId="41" fontId="4" fillId="0" borderId="0" xfId="0" applyNumberFormat="1" applyFont="1" applyFill="1" applyBorder="1"/>
    <xf numFmtId="41" fontId="21" fillId="0" borderId="5" xfId="0" applyNumberFormat="1" applyFont="1" applyFill="1" applyBorder="1"/>
    <xf numFmtId="41" fontId="21" fillId="0" borderId="0" xfId="0" applyNumberFormat="1" applyFont="1" applyFill="1" applyBorder="1"/>
    <xf numFmtId="0" fontId="0" fillId="0" borderId="0" xfId="0" applyFill="1"/>
    <xf numFmtId="41" fontId="19" fillId="0" borderId="5" xfId="1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>
      <alignment horizontal="center" vertical="center" wrapText="1"/>
    </xf>
    <xf numFmtId="0" fontId="25" fillId="0" borderId="0" xfId="41" applyFont="1" applyFill="1" applyBorder="1" applyAlignment="1">
      <alignment horizont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42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Обычный_Таблицы Мун.заказ Стационар" xfId="41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L19" sqref="AL19"/>
    </sheetView>
  </sheetViews>
  <sheetFormatPr defaultColWidth="9.140625" defaultRowHeight="15" x14ac:dyDescent="0.25"/>
  <cols>
    <col min="1" max="1" width="11.85546875" style="44" hidden="1" customWidth="1"/>
    <col min="2" max="2" width="35.7109375" style="44" customWidth="1"/>
    <col min="3" max="3" width="14" style="44" customWidth="1"/>
    <col min="4" max="4" width="11.140625" style="44" hidden="1" customWidth="1"/>
    <col min="5" max="5" width="18.140625" style="44" hidden="1" customWidth="1"/>
    <col min="6" max="6" width="13.5703125" style="44" hidden="1" customWidth="1"/>
    <col min="7" max="7" width="15.85546875" style="44" hidden="1" customWidth="1"/>
    <col min="8" max="8" width="11" style="44" hidden="1" customWidth="1"/>
    <col min="9" max="9" width="17.140625" style="44" hidden="1" customWidth="1"/>
    <col min="10" max="10" width="11.85546875" style="44" hidden="1" customWidth="1"/>
    <col min="11" max="11" width="18.7109375" style="44" hidden="1" customWidth="1"/>
    <col min="12" max="12" width="11.85546875" style="44" hidden="1" customWidth="1"/>
    <col min="13" max="13" width="17.85546875" style="44" hidden="1" customWidth="1"/>
    <col min="14" max="14" width="12" style="44" hidden="1" customWidth="1"/>
    <col min="15" max="15" width="16.140625" style="44" hidden="1" customWidth="1"/>
    <col min="16" max="16" width="11.7109375" style="44" hidden="1" customWidth="1"/>
    <col min="17" max="17" width="17.28515625" style="44" hidden="1" customWidth="1"/>
    <col min="18" max="18" width="10.5703125" style="44" hidden="1" customWidth="1"/>
    <col min="19" max="19" width="17.42578125" style="44" hidden="1" customWidth="1"/>
    <col min="20" max="20" width="10.5703125" style="44" customWidth="1"/>
    <col min="21" max="21" width="16" style="44" customWidth="1"/>
    <col min="22" max="22" width="13.7109375" style="44" hidden="1" customWidth="1"/>
    <col min="23" max="23" width="19.28515625" style="44" hidden="1" customWidth="1"/>
    <col min="24" max="16384" width="9.140625" style="44"/>
  </cols>
  <sheetData>
    <row r="1" spans="1:23" ht="72" customHeight="1" x14ac:dyDescent="0.25">
      <c r="T1" s="47" t="s">
        <v>51</v>
      </c>
      <c r="U1" s="47"/>
    </row>
    <row r="2" spans="1:23" ht="57.75" customHeight="1" x14ac:dyDescent="0.25"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ht="98.25" customHeight="1" x14ac:dyDescent="0.25">
      <c r="A3" s="49" t="s">
        <v>1</v>
      </c>
      <c r="B3" s="51" t="s">
        <v>2</v>
      </c>
      <c r="C3" s="52" t="s">
        <v>3</v>
      </c>
      <c r="D3" s="53" t="s">
        <v>4</v>
      </c>
      <c r="E3" s="54"/>
      <c r="F3" s="53" t="s">
        <v>5</v>
      </c>
      <c r="G3" s="54"/>
      <c r="H3" s="53" t="s">
        <v>6</v>
      </c>
      <c r="I3" s="54"/>
      <c r="J3" s="48" t="s">
        <v>7</v>
      </c>
      <c r="K3" s="48"/>
      <c r="L3" s="53" t="s">
        <v>8</v>
      </c>
      <c r="M3" s="54"/>
      <c r="N3" s="53" t="s">
        <v>9</v>
      </c>
      <c r="O3" s="54"/>
      <c r="P3" s="53" t="s">
        <v>10</v>
      </c>
      <c r="Q3" s="54"/>
      <c r="R3" s="53" t="s">
        <v>11</v>
      </c>
      <c r="S3" s="54"/>
      <c r="T3" s="48" t="s">
        <v>12</v>
      </c>
      <c r="U3" s="48"/>
      <c r="V3" s="48" t="s">
        <v>13</v>
      </c>
      <c r="W3" s="48"/>
    </row>
    <row r="4" spans="1:23" ht="78.75" customHeight="1" x14ac:dyDescent="0.25">
      <c r="A4" s="50"/>
      <c r="B4" s="51"/>
      <c r="C4" s="52"/>
      <c r="D4" s="1" t="s">
        <v>14</v>
      </c>
      <c r="E4" s="1" t="s">
        <v>15</v>
      </c>
      <c r="F4" s="1" t="s">
        <v>14</v>
      </c>
      <c r="G4" s="1" t="s">
        <v>15</v>
      </c>
      <c r="H4" s="1" t="s">
        <v>14</v>
      </c>
      <c r="I4" s="1" t="s">
        <v>15</v>
      </c>
      <c r="J4" s="1" t="s">
        <v>14</v>
      </c>
      <c r="K4" s="1" t="s">
        <v>15</v>
      </c>
      <c r="L4" s="1" t="s">
        <v>14</v>
      </c>
      <c r="M4" s="1" t="s">
        <v>15</v>
      </c>
      <c r="N4" s="1" t="s">
        <v>14</v>
      </c>
      <c r="O4" s="1" t="s">
        <v>15</v>
      </c>
      <c r="P4" s="1" t="s">
        <v>14</v>
      </c>
      <c r="Q4" s="1" t="s">
        <v>15</v>
      </c>
      <c r="R4" s="1" t="s">
        <v>14</v>
      </c>
      <c r="S4" s="1" t="s">
        <v>15</v>
      </c>
      <c r="T4" s="46" t="s">
        <v>14</v>
      </c>
      <c r="U4" s="46" t="s">
        <v>15</v>
      </c>
      <c r="V4" s="46" t="s">
        <v>14</v>
      </c>
      <c r="W4" s="46" t="s">
        <v>15</v>
      </c>
    </row>
    <row r="5" spans="1:23" ht="15.75" x14ac:dyDescent="0.25">
      <c r="A5" s="2"/>
      <c r="B5" s="3" t="s">
        <v>16</v>
      </c>
      <c r="C5" s="4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</row>
    <row r="6" spans="1:23" ht="15.75" x14ac:dyDescent="0.25">
      <c r="A6" s="7"/>
      <c r="B6" s="8" t="s">
        <v>17</v>
      </c>
      <c r="C6" s="9">
        <v>122252</v>
      </c>
      <c r="D6" s="10"/>
      <c r="E6" s="10">
        <f t="shared" ref="E6:E38" si="0">ROUND(D6*C6,0)</f>
        <v>0</v>
      </c>
      <c r="F6" s="10">
        <v>105</v>
      </c>
      <c r="G6" s="10">
        <f t="shared" ref="G6:G38" si="1">ROUND(F6*C6,0)</f>
        <v>12836460</v>
      </c>
      <c r="H6" s="10"/>
      <c r="I6" s="10">
        <f t="shared" ref="I6:I38" si="2">ROUND(H6*C6,0)</f>
        <v>0</v>
      </c>
      <c r="J6" s="10"/>
      <c r="K6" s="10">
        <f t="shared" ref="K6:K38" si="3">ROUND(J6*C6,0)</f>
        <v>0</v>
      </c>
      <c r="L6" s="10"/>
      <c r="M6" s="10">
        <f t="shared" ref="M6:M38" si="4">ROUND(L6*C6,0)</f>
        <v>0</v>
      </c>
      <c r="N6" s="10"/>
      <c r="O6" s="10">
        <f t="shared" ref="O6:O38" si="5">ROUND(N6*C6,0)</f>
        <v>0</v>
      </c>
      <c r="P6" s="10"/>
      <c r="Q6" s="10">
        <f t="shared" ref="Q6:Q38" si="6">ROUND(P6*C6,0)</f>
        <v>0</v>
      </c>
      <c r="R6" s="10"/>
      <c r="S6" s="10">
        <f t="shared" ref="S6:S38" si="7">ROUND(R6*C6,0)</f>
        <v>0</v>
      </c>
      <c r="T6" s="10"/>
      <c r="U6" s="10">
        <f t="shared" ref="U6:U38" si="8">ROUND(T6*C6,0)</f>
        <v>0</v>
      </c>
      <c r="V6" s="11">
        <f t="shared" ref="V6:V38" si="9">SUM(D6,F6,H6,J6,L6,N6,P6,R6,T6)</f>
        <v>105</v>
      </c>
      <c r="W6" s="11">
        <f t="shared" ref="W6:W38" si="10">SUM(E6,G6,I6,K6,M6,O6,Q6,S6,U6)</f>
        <v>12836460</v>
      </c>
    </row>
    <row r="7" spans="1:23" ht="15.75" x14ac:dyDescent="0.25">
      <c r="A7" s="12"/>
      <c r="B7" s="13" t="s">
        <v>18</v>
      </c>
      <c r="C7" s="9"/>
      <c r="D7" s="14"/>
      <c r="E7" s="10">
        <f t="shared" si="0"/>
        <v>0</v>
      </c>
      <c r="F7" s="14"/>
      <c r="G7" s="10">
        <f t="shared" si="1"/>
        <v>0</v>
      </c>
      <c r="H7" s="14"/>
      <c r="I7" s="10">
        <f t="shared" si="2"/>
        <v>0</v>
      </c>
      <c r="J7" s="14"/>
      <c r="K7" s="10">
        <f t="shared" si="3"/>
        <v>0</v>
      </c>
      <c r="L7" s="14"/>
      <c r="M7" s="10">
        <f t="shared" si="4"/>
        <v>0</v>
      </c>
      <c r="N7" s="14"/>
      <c r="O7" s="10">
        <f t="shared" si="5"/>
        <v>0</v>
      </c>
      <c r="P7" s="14"/>
      <c r="Q7" s="10">
        <f t="shared" si="6"/>
        <v>0</v>
      </c>
      <c r="R7" s="14"/>
      <c r="S7" s="10">
        <f t="shared" si="7"/>
        <v>0</v>
      </c>
      <c r="T7" s="14"/>
      <c r="U7" s="10">
        <f t="shared" si="8"/>
        <v>0</v>
      </c>
      <c r="V7" s="11">
        <f t="shared" si="9"/>
        <v>0</v>
      </c>
      <c r="W7" s="11">
        <f t="shared" si="10"/>
        <v>0</v>
      </c>
    </row>
    <row r="8" spans="1:23" ht="15.75" x14ac:dyDescent="0.25">
      <c r="A8" s="12"/>
      <c r="B8" s="8" t="s">
        <v>19</v>
      </c>
      <c r="C8" s="9">
        <v>142955</v>
      </c>
      <c r="D8" s="10">
        <v>8</v>
      </c>
      <c r="E8" s="15">
        <f t="shared" si="0"/>
        <v>1143640</v>
      </c>
      <c r="F8" s="14"/>
      <c r="G8" s="10">
        <f t="shared" si="1"/>
        <v>0</v>
      </c>
      <c r="H8" s="10"/>
      <c r="I8" s="10">
        <f t="shared" si="2"/>
        <v>0</v>
      </c>
      <c r="J8" s="10"/>
      <c r="K8" s="10">
        <f t="shared" si="3"/>
        <v>0</v>
      </c>
      <c r="L8" s="10">
        <v>20</v>
      </c>
      <c r="M8" s="10">
        <f t="shared" si="4"/>
        <v>2859100</v>
      </c>
      <c r="N8" s="10"/>
      <c r="O8" s="10">
        <f t="shared" si="5"/>
        <v>0</v>
      </c>
      <c r="P8" s="10"/>
      <c r="Q8" s="10">
        <f t="shared" si="6"/>
        <v>0</v>
      </c>
      <c r="R8" s="10"/>
      <c r="S8" s="10">
        <f t="shared" si="7"/>
        <v>0</v>
      </c>
      <c r="T8" s="10"/>
      <c r="U8" s="10">
        <f t="shared" si="8"/>
        <v>0</v>
      </c>
      <c r="V8" s="11">
        <f t="shared" si="9"/>
        <v>28</v>
      </c>
      <c r="W8" s="11">
        <f t="shared" si="10"/>
        <v>4002740</v>
      </c>
    </row>
    <row r="9" spans="1:23" ht="15.75" x14ac:dyDescent="0.25">
      <c r="A9" s="12"/>
      <c r="B9" s="16" t="s">
        <v>20</v>
      </c>
      <c r="C9" s="9"/>
      <c r="D9" s="14"/>
      <c r="E9" s="15">
        <f t="shared" si="0"/>
        <v>0</v>
      </c>
      <c r="F9" s="10"/>
      <c r="G9" s="10">
        <f t="shared" si="1"/>
        <v>0</v>
      </c>
      <c r="H9" s="14"/>
      <c r="I9" s="10">
        <f t="shared" si="2"/>
        <v>0</v>
      </c>
      <c r="J9" s="14"/>
      <c r="K9" s="10">
        <f t="shared" si="3"/>
        <v>0</v>
      </c>
      <c r="L9" s="14"/>
      <c r="M9" s="10">
        <f t="shared" si="4"/>
        <v>0</v>
      </c>
      <c r="N9" s="14"/>
      <c r="O9" s="10">
        <f t="shared" si="5"/>
        <v>0</v>
      </c>
      <c r="P9" s="14"/>
      <c r="Q9" s="10">
        <f t="shared" si="6"/>
        <v>0</v>
      </c>
      <c r="R9" s="14"/>
      <c r="S9" s="10">
        <f t="shared" si="7"/>
        <v>0</v>
      </c>
      <c r="T9" s="14"/>
      <c r="U9" s="10">
        <f t="shared" si="8"/>
        <v>0</v>
      </c>
      <c r="V9" s="11">
        <f t="shared" si="9"/>
        <v>0</v>
      </c>
      <c r="W9" s="11">
        <f t="shared" si="10"/>
        <v>0</v>
      </c>
    </row>
    <row r="10" spans="1:23" ht="15.75" x14ac:dyDescent="0.25">
      <c r="A10" s="12"/>
      <c r="B10" s="8" t="s">
        <v>21</v>
      </c>
      <c r="C10" s="9">
        <v>155987</v>
      </c>
      <c r="D10" s="10"/>
      <c r="E10" s="15">
        <f t="shared" si="0"/>
        <v>0</v>
      </c>
      <c r="F10" s="14"/>
      <c r="G10" s="10">
        <f t="shared" si="1"/>
        <v>0</v>
      </c>
      <c r="H10" s="10">
        <v>138</v>
      </c>
      <c r="I10" s="10">
        <f t="shared" si="2"/>
        <v>21526206</v>
      </c>
      <c r="J10" s="10"/>
      <c r="K10" s="10">
        <f t="shared" si="3"/>
        <v>0</v>
      </c>
      <c r="L10" s="10"/>
      <c r="M10" s="10">
        <f t="shared" si="4"/>
        <v>0</v>
      </c>
      <c r="N10" s="10"/>
      <c r="O10" s="10">
        <f t="shared" si="5"/>
        <v>0</v>
      </c>
      <c r="P10" s="10"/>
      <c r="Q10" s="10">
        <f t="shared" si="6"/>
        <v>0</v>
      </c>
      <c r="R10" s="10"/>
      <c r="S10" s="10">
        <f t="shared" si="7"/>
        <v>0</v>
      </c>
      <c r="T10" s="10"/>
      <c r="U10" s="10">
        <f t="shared" si="8"/>
        <v>0</v>
      </c>
      <c r="V10" s="11">
        <f t="shared" si="9"/>
        <v>138</v>
      </c>
      <c r="W10" s="11">
        <f t="shared" si="10"/>
        <v>21526206</v>
      </c>
    </row>
    <row r="11" spans="1:23" ht="15.75" x14ac:dyDescent="0.25">
      <c r="A11" s="12"/>
      <c r="B11" s="8" t="s">
        <v>22</v>
      </c>
      <c r="C11" s="9">
        <v>221224</v>
      </c>
      <c r="D11" s="10"/>
      <c r="E11" s="15">
        <f t="shared" si="0"/>
        <v>0</v>
      </c>
      <c r="F11" s="10"/>
      <c r="G11" s="10">
        <f t="shared" si="1"/>
        <v>0</v>
      </c>
      <c r="H11" s="10"/>
      <c r="I11" s="10">
        <f t="shared" si="2"/>
        <v>0</v>
      </c>
      <c r="J11" s="10"/>
      <c r="K11" s="10">
        <f t="shared" si="3"/>
        <v>0</v>
      </c>
      <c r="L11" s="10"/>
      <c r="M11" s="10">
        <f t="shared" si="4"/>
        <v>0</v>
      </c>
      <c r="N11" s="10"/>
      <c r="O11" s="10">
        <f t="shared" si="5"/>
        <v>0</v>
      </c>
      <c r="P11" s="10"/>
      <c r="Q11" s="10">
        <f t="shared" si="6"/>
        <v>0</v>
      </c>
      <c r="R11" s="10"/>
      <c r="S11" s="10">
        <f t="shared" si="7"/>
        <v>0</v>
      </c>
      <c r="T11" s="10"/>
      <c r="U11" s="10">
        <f t="shared" si="8"/>
        <v>0</v>
      </c>
      <c r="V11" s="11">
        <f t="shared" si="9"/>
        <v>0</v>
      </c>
      <c r="W11" s="11">
        <f t="shared" si="10"/>
        <v>0</v>
      </c>
    </row>
    <row r="12" spans="1:23" ht="15.75" x14ac:dyDescent="0.25">
      <c r="A12" s="12"/>
      <c r="B12" s="8" t="s">
        <v>23</v>
      </c>
      <c r="C12" s="9">
        <v>143632</v>
      </c>
      <c r="D12" s="10"/>
      <c r="E12" s="15">
        <f t="shared" si="0"/>
        <v>0</v>
      </c>
      <c r="F12" s="10"/>
      <c r="G12" s="10">
        <f t="shared" si="1"/>
        <v>0</v>
      </c>
      <c r="H12" s="10">
        <v>25</v>
      </c>
      <c r="I12" s="10">
        <f t="shared" si="2"/>
        <v>3590800</v>
      </c>
      <c r="J12" s="10"/>
      <c r="K12" s="10">
        <f t="shared" si="3"/>
        <v>0</v>
      </c>
      <c r="L12" s="10"/>
      <c r="M12" s="10">
        <f t="shared" si="4"/>
        <v>0</v>
      </c>
      <c r="N12" s="10"/>
      <c r="O12" s="10">
        <f t="shared" si="5"/>
        <v>0</v>
      </c>
      <c r="P12" s="10"/>
      <c r="Q12" s="10">
        <f t="shared" si="6"/>
        <v>0</v>
      </c>
      <c r="R12" s="10"/>
      <c r="S12" s="10">
        <f t="shared" si="7"/>
        <v>0</v>
      </c>
      <c r="T12" s="10"/>
      <c r="U12" s="10">
        <f t="shared" si="8"/>
        <v>0</v>
      </c>
      <c r="V12" s="11">
        <f t="shared" si="9"/>
        <v>25</v>
      </c>
      <c r="W12" s="11">
        <f t="shared" si="10"/>
        <v>3590800</v>
      </c>
    </row>
    <row r="13" spans="1:23" ht="15.75" x14ac:dyDescent="0.25">
      <c r="A13" s="12"/>
      <c r="B13" s="13" t="s">
        <v>24</v>
      </c>
      <c r="C13" s="9"/>
      <c r="D13" s="14"/>
      <c r="E13" s="15">
        <f t="shared" si="0"/>
        <v>0</v>
      </c>
      <c r="F13" s="17"/>
      <c r="G13" s="10">
        <f t="shared" si="1"/>
        <v>0</v>
      </c>
      <c r="H13" s="14"/>
      <c r="I13" s="10">
        <f t="shared" si="2"/>
        <v>0</v>
      </c>
      <c r="J13" s="14"/>
      <c r="K13" s="10">
        <f t="shared" si="3"/>
        <v>0</v>
      </c>
      <c r="L13" s="14"/>
      <c r="M13" s="10">
        <f t="shared" si="4"/>
        <v>0</v>
      </c>
      <c r="N13" s="14"/>
      <c r="O13" s="10">
        <f t="shared" si="5"/>
        <v>0</v>
      </c>
      <c r="P13" s="14"/>
      <c r="Q13" s="10">
        <f t="shared" si="6"/>
        <v>0</v>
      </c>
      <c r="R13" s="14"/>
      <c r="S13" s="10">
        <f t="shared" si="7"/>
        <v>0</v>
      </c>
      <c r="T13" s="14"/>
      <c r="U13" s="10">
        <f t="shared" si="8"/>
        <v>0</v>
      </c>
      <c r="V13" s="11">
        <f t="shared" si="9"/>
        <v>0</v>
      </c>
      <c r="W13" s="11">
        <f t="shared" si="10"/>
        <v>0</v>
      </c>
    </row>
    <row r="14" spans="1:23" ht="15.75" x14ac:dyDescent="0.25">
      <c r="A14" s="18"/>
      <c r="B14" s="8" t="s">
        <v>25</v>
      </c>
      <c r="C14" s="9">
        <v>224168</v>
      </c>
      <c r="D14" s="10"/>
      <c r="E14" s="15">
        <f t="shared" si="0"/>
        <v>0</v>
      </c>
      <c r="F14" s="10">
        <v>50</v>
      </c>
      <c r="G14" s="10">
        <f t="shared" si="1"/>
        <v>11208400</v>
      </c>
      <c r="H14" s="17"/>
      <c r="I14" s="10">
        <f t="shared" si="2"/>
        <v>0</v>
      </c>
      <c r="J14" s="17"/>
      <c r="K14" s="10">
        <f t="shared" si="3"/>
        <v>0</v>
      </c>
      <c r="L14" s="17"/>
      <c r="M14" s="10">
        <f t="shared" si="4"/>
        <v>0</v>
      </c>
      <c r="N14" s="17"/>
      <c r="O14" s="10">
        <f t="shared" si="5"/>
        <v>0</v>
      </c>
      <c r="P14" s="17"/>
      <c r="Q14" s="10">
        <f t="shared" si="6"/>
        <v>0</v>
      </c>
      <c r="R14" s="17"/>
      <c r="S14" s="10">
        <f t="shared" si="7"/>
        <v>0</v>
      </c>
      <c r="T14" s="17"/>
      <c r="U14" s="10">
        <f t="shared" si="8"/>
        <v>0</v>
      </c>
      <c r="V14" s="11">
        <f t="shared" si="9"/>
        <v>50</v>
      </c>
      <c r="W14" s="11">
        <f t="shared" si="10"/>
        <v>11208400</v>
      </c>
    </row>
    <row r="15" spans="1:23" ht="15.75" x14ac:dyDescent="0.25">
      <c r="A15" s="18"/>
      <c r="B15" s="8" t="s">
        <v>26</v>
      </c>
      <c r="C15" s="9">
        <v>329202</v>
      </c>
      <c r="D15" s="10"/>
      <c r="E15" s="15">
        <f t="shared" si="0"/>
        <v>0</v>
      </c>
      <c r="F15" s="10">
        <v>30</v>
      </c>
      <c r="G15" s="10">
        <f t="shared" si="1"/>
        <v>9876060</v>
      </c>
      <c r="H15" s="17"/>
      <c r="I15" s="10">
        <f t="shared" si="2"/>
        <v>0</v>
      </c>
      <c r="J15" s="17"/>
      <c r="K15" s="10">
        <f t="shared" si="3"/>
        <v>0</v>
      </c>
      <c r="L15" s="17"/>
      <c r="M15" s="10">
        <f t="shared" si="4"/>
        <v>0</v>
      </c>
      <c r="N15" s="17"/>
      <c r="O15" s="10">
        <f t="shared" si="5"/>
        <v>0</v>
      </c>
      <c r="P15" s="10"/>
      <c r="Q15" s="10">
        <f t="shared" si="6"/>
        <v>0</v>
      </c>
      <c r="R15" s="17"/>
      <c r="S15" s="10">
        <f t="shared" si="7"/>
        <v>0</v>
      </c>
      <c r="T15" s="17"/>
      <c r="U15" s="10">
        <f t="shared" si="8"/>
        <v>0</v>
      </c>
      <c r="V15" s="11">
        <f t="shared" si="9"/>
        <v>30</v>
      </c>
      <c r="W15" s="11">
        <f t="shared" si="10"/>
        <v>9876060</v>
      </c>
    </row>
    <row r="16" spans="1:23" ht="15.75" x14ac:dyDescent="0.25">
      <c r="A16" s="12"/>
      <c r="B16" s="13" t="s">
        <v>27</v>
      </c>
      <c r="C16" s="9"/>
      <c r="D16" s="14"/>
      <c r="E16" s="15">
        <f t="shared" si="0"/>
        <v>0</v>
      </c>
      <c r="F16" s="19"/>
      <c r="G16" s="10">
        <f t="shared" si="1"/>
        <v>0</v>
      </c>
      <c r="H16" s="14"/>
      <c r="I16" s="10">
        <f t="shared" si="2"/>
        <v>0</v>
      </c>
      <c r="J16" s="14"/>
      <c r="K16" s="10">
        <f t="shared" si="3"/>
        <v>0</v>
      </c>
      <c r="L16" s="14"/>
      <c r="M16" s="10">
        <f t="shared" si="4"/>
        <v>0</v>
      </c>
      <c r="N16" s="14"/>
      <c r="O16" s="10">
        <f t="shared" si="5"/>
        <v>0</v>
      </c>
      <c r="P16" s="14"/>
      <c r="Q16" s="10">
        <f t="shared" si="6"/>
        <v>0</v>
      </c>
      <c r="R16" s="14"/>
      <c r="S16" s="10">
        <f t="shared" si="7"/>
        <v>0</v>
      </c>
      <c r="T16" s="14"/>
      <c r="U16" s="10">
        <f t="shared" si="8"/>
        <v>0</v>
      </c>
      <c r="V16" s="11">
        <f t="shared" si="9"/>
        <v>0</v>
      </c>
      <c r="W16" s="11">
        <f t="shared" si="10"/>
        <v>0</v>
      </c>
    </row>
    <row r="17" spans="1:23" ht="15.75" x14ac:dyDescent="0.25">
      <c r="A17" s="12"/>
      <c r="B17" s="8" t="s">
        <v>28</v>
      </c>
      <c r="C17" s="9">
        <v>65408</v>
      </c>
      <c r="D17" s="10"/>
      <c r="E17" s="15">
        <f t="shared" si="0"/>
        <v>0</v>
      </c>
      <c r="F17" s="14"/>
      <c r="G17" s="10">
        <f t="shared" si="1"/>
        <v>0</v>
      </c>
      <c r="H17" s="10"/>
      <c r="I17" s="10">
        <f t="shared" si="2"/>
        <v>0</v>
      </c>
      <c r="J17" s="10"/>
      <c r="K17" s="10">
        <f t="shared" si="3"/>
        <v>0</v>
      </c>
      <c r="L17" s="10"/>
      <c r="M17" s="10">
        <f t="shared" si="4"/>
        <v>0</v>
      </c>
      <c r="N17" s="10"/>
      <c r="O17" s="10">
        <f t="shared" si="5"/>
        <v>0</v>
      </c>
      <c r="P17" s="10">
        <v>117</v>
      </c>
      <c r="Q17" s="10">
        <f t="shared" si="6"/>
        <v>7652736</v>
      </c>
      <c r="R17" s="10"/>
      <c r="S17" s="10">
        <f t="shared" si="7"/>
        <v>0</v>
      </c>
      <c r="T17" s="10"/>
      <c r="U17" s="10">
        <f t="shared" si="8"/>
        <v>0</v>
      </c>
      <c r="V17" s="11">
        <f t="shared" si="9"/>
        <v>117</v>
      </c>
      <c r="W17" s="11">
        <f t="shared" si="10"/>
        <v>7652736</v>
      </c>
    </row>
    <row r="18" spans="1:23" ht="15.75" x14ac:dyDescent="0.25">
      <c r="A18" s="12"/>
      <c r="B18" s="13" t="s">
        <v>29</v>
      </c>
      <c r="C18" s="9"/>
      <c r="D18" s="14"/>
      <c r="E18" s="15">
        <f t="shared" si="0"/>
        <v>0</v>
      </c>
      <c r="F18" s="10"/>
      <c r="G18" s="10">
        <f t="shared" si="1"/>
        <v>0</v>
      </c>
      <c r="H18" s="14"/>
      <c r="I18" s="10">
        <f t="shared" si="2"/>
        <v>0</v>
      </c>
      <c r="J18" s="14"/>
      <c r="K18" s="10">
        <f t="shared" si="3"/>
        <v>0</v>
      </c>
      <c r="L18" s="14"/>
      <c r="M18" s="10">
        <f t="shared" si="4"/>
        <v>0</v>
      </c>
      <c r="N18" s="14"/>
      <c r="O18" s="10">
        <f t="shared" si="5"/>
        <v>0</v>
      </c>
      <c r="P18" s="14"/>
      <c r="Q18" s="10">
        <f t="shared" si="6"/>
        <v>0</v>
      </c>
      <c r="R18" s="14"/>
      <c r="S18" s="10">
        <f t="shared" si="7"/>
        <v>0</v>
      </c>
      <c r="T18" s="14"/>
      <c r="U18" s="10">
        <f t="shared" si="8"/>
        <v>0</v>
      </c>
      <c r="V18" s="11">
        <f t="shared" si="9"/>
        <v>0</v>
      </c>
      <c r="W18" s="11">
        <f t="shared" si="10"/>
        <v>0</v>
      </c>
    </row>
    <row r="19" spans="1:23" ht="15.75" x14ac:dyDescent="0.25">
      <c r="A19" s="12"/>
      <c r="B19" s="8" t="s">
        <v>30</v>
      </c>
      <c r="C19" s="9">
        <v>47730</v>
      </c>
      <c r="D19" s="10"/>
      <c r="E19" s="15">
        <f t="shared" si="0"/>
        <v>0</v>
      </c>
      <c r="F19" s="14"/>
      <c r="G19" s="10">
        <f t="shared" si="1"/>
        <v>0</v>
      </c>
      <c r="H19" s="10"/>
      <c r="I19" s="10">
        <f t="shared" si="2"/>
        <v>0</v>
      </c>
      <c r="J19" s="10"/>
      <c r="K19" s="10">
        <f t="shared" si="3"/>
        <v>0</v>
      </c>
      <c r="L19" s="10"/>
      <c r="M19" s="10">
        <f t="shared" si="4"/>
        <v>0</v>
      </c>
      <c r="N19" s="10"/>
      <c r="O19" s="10">
        <f t="shared" si="5"/>
        <v>0</v>
      </c>
      <c r="P19" s="10"/>
      <c r="Q19" s="10">
        <f t="shared" si="6"/>
        <v>0</v>
      </c>
      <c r="R19" s="10">
        <v>1353</v>
      </c>
      <c r="S19" s="10">
        <f t="shared" si="7"/>
        <v>64578690</v>
      </c>
      <c r="T19" s="10"/>
      <c r="U19" s="10">
        <f t="shared" si="8"/>
        <v>0</v>
      </c>
      <c r="V19" s="11">
        <f t="shared" si="9"/>
        <v>1353</v>
      </c>
      <c r="W19" s="11">
        <f t="shared" si="10"/>
        <v>64578690</v>
      </c>
    </row>
    <row r="20" spans="1:23" ht="15.75" x14ac:dyDescent="0.25">
      <c r="A20" s="12"/>
      <c r="B20" s="13" t="s">
        <v>31</v>
      </c>
      <c r="C20" s="9"/>
      <c r="D20" s="14"/>
      <c r="E20" s="15">
        <f t="shared" si="0"/>
        <v>0</v>
      </c>
      <c r="F20" s="10"/>
      <c r="G20" s="10">
        <f t="shared" si="1"/>
        <v>0</v>
      </c>
      <c r="H20" s="14"/>
      <c r="I20" s="10">
        <f t="shared" si="2"/>
        <v>0</v>
      </c>
      <c r="J20" s="14"/>
      <c r="K20" s="10">
        <f t="shared" si="3"/>
        <v>0</v>
      </c>
      <c r="L20" s="14"/>
      <c r="M20" s="10">
        <f t="shared" si="4"/>
        <v>0</v>
      </c>
      <c r="N20" s="14"/>
      <c r="O20" s="10">
        <f t="shared" si="5"/>
        <v>0</v>
      </c>
      <c r="P20" s="14"/>
      <c r="Q20" s="10">
        <f t="shared" si="6"/>
        <v>0</v>
      </c>
      <c r="R20" s="14"/>
      <c r="S20" s="10">
        <f t="shared" si="7"/>
        <v>0</v>
      </c>
      <c r="T20" s="14"/>
      <c r="U20" s="10">
        <f t="shared" si="8"/>
        <v>0</v>
      </c>
      <c r="V20" s="11">
        <f t="shared" si="9"/>
        <v>0</v>
      </c>
      <c r="W20" s="11">
        <f t="shared" si="10"/>
        <v>0</v>
      </c>
    </row>
    <row r="21" spans="1:23" ht="15.75" x14ac:dyDescent="0.25">
      <c r="A21" s="20"/>
      <c r="B21" s="8" t="s">
        <v>32</v>
      </c>
      <c r="C21" s="9">
        <v>185070</v>
      </c>
      <c r="D21" s="21"/>
      <c r="E21" s="22">
        <f t="shared" si="0"/>
        <v>0</v>
      </c>
      <c r="F21" s="23"/>
      <c r="G21" s="21">
        <f t="shared" si="1"/>
        <v>0</v>
      </c>
      <c r="H21" s="21">
        <v>890</v>
      </c>
      <c r="I21" s="21">
        <f t="shared" si="2"/>
        <v>164712300</v>
      </c>
      <c r="J21" s="21"/>
      <c r="K21" s="21">
        <f t="shared" si="3"/>
        <v>0</v>
      </c>
      <c r="L21" s="21">
        <v>50</v>
      </c>
      <c r="M21" s="21">
        <f t="shared" si="4"/>
        <v>9253500</v>
      </c>
      <c r="N21" s="21"/>
      <c r="O21" s="21">
        <f t="shared" si="5"/>
        <v>0</v>
      </c>
      <c r="P21" s="21"/>
      <c r="Q21" s="21">
        <f t="shared" si="6"/>
        <v>0</v>
      </c>
      <c r="R21" s="21"/>
      <c r="S21" s="21">
        <f t="shared" si="7"/>
        <v>0</v>
      </c>
      <c r="T21" s="21">
        <v>124</v>
      </c>
      <c r="U21" s="21">
        <f t="shared" si="8"/>
        <v>22948680</v>
      </c>
      <c r="V21" s="11">
        <f t="shared" si="9"/>
        <v>1064</v>
      </c>
      <c r="W21" s="11">
        <f t="shared" si="10"/>
        <v>196914480</v>
      </c>
    </row>
    <row r="22" spans="1:23" ht="15.75" x14ac:dyDescent="0.25">
      <c r="A22" s="20"/>
      <c r="B22" s="8" t="s">
        <v>33</v>
      </c>
      <c r="C22" s="9">
        <v>125084</v>
      </c>
      <c r="D22" s="21"/>
      <c r="E22" s="22">
        <f t="shared" si="0"/>
        <v>0</v>
      </c>
      <c r="F22" s="21"/>
      <c r="G22" s="21">
        <f t="shared" si="1"/>
        <v>0</v>
      </c>
      <c r="H22" s="21"/>
      <c r="I22" s="21">
        <f t="shared" si="2"/>
        <v>0</v>
      </c>
      <c r="J22" s="21"/>
      <c r="K22" s="21">
        <f t="shared" si="3"/>
        <v>0</v>
      </c>
      <c r="L22" s="21">
        <v>160</v>
      </c>
      <c r="M22" s="21">
        <f t="shared" si="4"/>
        <v>20013440</v>
      </c>
      <c r="N22" s="21">
        <v>90</v>
      </c>
      <c r="O22" s="21">
        <f t="shared" si="5"/>
        <v>11257560</v>
      </c>
      <c r="P22" s="21"/>
      <c r="Q22" s="21">
        <f t="shared" si="6"/>
        <v>0</v>
      </c>
      <c r="R22" s="21"/>
      <c r="S22" s="21">
        <f t="shared" si="7"/>
        <v>0</v>
      </c>
      <c r="T22" s="21">
        <v>10</v>
      </c>
      <c r="U22" s="21">
        <f t="shared" si="8"/>
        <v>1250840</v>
      </c>
      <c r="V22" s="11">
        <f t="shared" si="9"/>
        <v>260</v>
      </c>
      <c r="W22" s="11">
        <f t="shared" si="10"/>
        <v>32521840</v>
      </c>
    </row>
    <row r="23" spans="1:23" ht="15.75" x14ac:dyDescent="0.25">
      <c r="A23" s="20"/>
      <c r="B23" s="13" t="s">
        <v>34</v>
      </c>
      <c r="C23" s="9"/>
      <c r="D23" s="23"/>
      <c r="E23" s="22">
        <f t="shared" si="0"/>
        <v>0</v>
      </c>
      <c r="F23" s="21"/>
      <c r="G23" s="21">
        <f t="shared" si="1"/>
        <v>0</v>
      </c>
      <c r="H23" s="23"/>
      <c r="I23" s="21">
        <f t="shared" si="2"/>
        <v>0</v>
      </c>
      <c r="J23" s="23"/>
      <c r="K23" s="21">
        <f t="shared" si="3"/>
        <v>0</v>
      </c>
      <c r="L23" s="23"/>
      <c r="M23" s="21">
        <f t="shared" si="4"/>
        <v>0</v>
      </c>
      <c r="N23" s="23"/>
      <c r="O23" s="21">
        <f t="shared" si="5"/>
        <v>0</v>
      </c>
      <c r="P23" s="23"/>
      <c r="Q23" s="21">
        <f t="shared" si="6"/>
        <v>0</v>
      </c>
      <c r="R23" s="23"/>
      <c r="S23" s="21">
        <f t="shared" si="7"/>
        <v>0</v>
      </c>
      <c r="T23" s="23"/>
      <c r="U23" s="21">
        <f t="shared" si="8"/>
        <v>0</v>
      </c>
      <c r="V23" s="11">
        <f t="shared" si="9"/>
        <v>0</v>
      </c>
      <c r="W23" s="11">
        <f t="shared" si="10"/>
        <v>0</v>
      </c>
    </row>
    <row r="24" spans="1:23" ht="15.75" x14ac:dyDescent="0.25">
      <c r="A24" s="24"/>
      <c r="B24" s="8" t="s">
        <v>35</v>
      </c>
      <c r="C24" s="9">
        <v>130997</v>
      </c>
      <c r="D24" s="21"/>
      <c r="E24" s="22">
        <f t="shared" si="0"/>
        <v>0</v>
      </c>
      <c r="F24" s="23"/>
      <c r="G24" s="21">
        <f t="shared" si="1"/>
        <v>0</v>
      </c>
      <c r="H24" s="25"/>
      <c r="I24" s="21">
        <f t="shared" si="2"/>
        <v>0</v>
      </c>
      <c r="J24" s="25"/>
      <c r="K24" s="21">
        <f t="shared" si="3"/>
        <v>0</v>
      </c>
      <c r="L24" s="25">
        <v>5</v>
      </c>
      <c r="M24" s="21">
        <f t="shared" si="4"/>
        <v>654985</v>
      </c>
      <c r="N24" s="25"/>
      <c r="O24" s="21">
        <f t="shared" si="5"/>
        <v>0</v>
      </c>
      <c r="P24" s="25"/>
      <c r="Q24" s="21">
        <f t="shared" si="6"/>
        <v>0</v>
      </c>
      <c r="R24" s="25"/>
      <c r="S24" s="21">
        <f t="shared" si="7"/>
        <v>0</v>
      </c>
      <c r="T24" s="25"/>
      <c r="U24" s="21">
        <f t="shared" si="8"/>
        <v>0</v>
      </c>
      <c r="V24" s="11">
        <f t="shared" si="9"/>
        <v>5</v>
      </c>
      <c r="W24" s="11">
        <f t="shared" si="10"/>
        <v>654985</v>
      </c>
    </row>
    <row r="25" spans="1:23" ht="15.75" x14ac:dyDescent="0.25">
      <c r="A25" s="24"/>
      <c r="B25" s="8" t="s">
        <v>36</v>
      </c>
      <c r="C25" s="9">
        <v>228961</v>
      </c>
      <c r="D25" s="21"/>
      <c r="E25" s="22">
        <f t="shared" si="0"/>
        <v>0</v>
      </c>
      <c r="F25" s="25"/>
      <c r="G25" s="21">
        <f t="shared" si="1"/>
        <v>0</v>
      </c>
      <c r="H25" s="25"/>
      <c r="I25" s="21">
        <f t="shared" si="2"/>
        <v>0</v>
      </c>
      <c r="J25" s="25"/>
      <c r="K25" s="21">
        <f t="shared" si="3"/>
        <v>0</v>
      </c>
      <c r="L25" s="25">
        <v>5</v>
      </c>
      <c r="M25" s="21">
        <f t="shared" si="4"/>
        <v>1144805</v>
      </c>
      <c r="N25" s="25"/>
      <c r="O25" s="21">
        <f t="shared" si="5"/>
        <v>0</v>
      </c>
      <c r="P25" s="25"/>
      <c r="Q25" s="21">
        <f t="shared" si="6"/>
        <v>0</v>
      </c>
      <c r="R25" s="25"/>
      <c r="S25" s="21">
        <f t="shared" si="7"/>
        <v>0</v>
      </c>
      <c r="T25" s="25"/>
      <c r="U25" s="21">
        <f t="shared" si="8"/>
        <v>0</v>
      </c>
      <c r="V25" s="11">
        <f t="shared" si="9"/>
        <v>5</v>
      </c>
      <c r="W25" s="11">
        <f t="shared" si="10"/>
        <v>1144805</v>
      </c>
    </row>
    <row r="26" spans="1:23" ht="15.75" x14ac:dyDescent="0.25">
      <c r="A26" s="20"/>
      <c r="B26" s="13" t="s">
        <v>37</v>
      </c>
      <c r="C26" s="9"/>
      <c r="D26" s="23"/>
      <c r="E26" s="22">
        <f t="shared" si="0"/>
        <v>0</v>
      </c>
      <c r="F26" s="25"/>
      <c r="G26" s="21">
        <f t="shared" si="1"/>
        <v>0</v>
      </c>
      <c r="H26" s="23"/>
      <c r="I26" s="21">
        <f t="shared" si="2"/>
        <v>0</v>
      </c>
      <c r="J26" s="23"/>
      <c r="K26" s="21">
        <f t="shared" si="3"/>
        <v>0</v>
      </c>
      <c r="L26" s="23"/>
      <c r="M26" s="21">
        <f t="shared" si="4"/>
        <v>0</v>
      </c>
      <c r="N26" s="23"/>
      <c r="O26" s="21">
        <f t="shared" si="5"/>
        <v>0</v>
      </c>
      <c r="P26" s="23"/>
      <c r="Q26" s="21">
        <f t="shared" si="6"/>
        <v>0</v>
      </c>
      <c r="R26" s="23"/>
      <c r="S26" s="21">
        <f t="shared" si="7"/>
        <v>0</v>
      </c>
      <c r="T26" s="23"/>
      <c r="U26" s="21">
        <f t="shared" si="8"/>
        <v>0</v>
      </c>
      <c r="V26" s="11">
        <f t="shared" si="9"/>
        <v>0</v>
      </c>
      <c r="W26" s="11">
        <f t="shared" si="10"/>
        <v>0</v>
      </c>
    </row>
    <row r="27" spans="1:23" ht="15.75" x14ac:dyDescent="0.25">
      <c r="A27" s="24"/>
      <c r="B27" s="8" t="s">
        <v>38</v>
      </c>
      <c r="C27" s="9">
        <v>123384</v>
      </c>
      <c r="D27" s="21">
        <v>45</v>
      </c>
      <c r="E27" s="22">
        <f t="shared" si="0"/>
        <v>5552280</v>
      </c>
      <c r="F27" s="23"/>
      <c r="G27" s="21">
        <f t="shared" si="1"/>
        <v>0</v>
      </c>
      <c r="H27" s="25">
        <v>280</v>
      </c>
      <c r="I27" s="21">
        <f t="shared" si="2"/>
        <v>34547520</v>
      </c>
      <c r="J27" s="25"/>
      <c r="K27" s="21">
        <f t="shared" si="3"/>
        <v>0</v>
      </c>
      <c r="L27" s="25">
        <v>216</v>
      </c>
      <c r="M27" s="21">
        <f t="shared" si="4"/>
        <v>26650944</v>
      </c>
      <c r="N27" s="25"/>
      <c r="O27" s="21">
        <f t="shared" si="5"/>
        <v>0</v>
      </c>
      <c r="P27" s="25"/>
      <c r="Q27" s="21">
        <f t="shared" si="6"/>
        <v>0</v>
      </c>
      <c r="R27" s="25"/>
      <c r="S27" s="21">
        <f t="shared" si="7"/>
        <v>0</v>
      </c>
      <c r="T27" s="25">
        <v>128</v>
      </c>
      <c r="U27" s="21">
        <f t="shared" si="8"/>
        <v>15793152</v>
      </c>
      <c r="V27" s="11">
        <f t="shared" si="9"/>
        <v>669</v>
      </c>
      <c r="W27" s="11">
        <f t="shared" si="10"/>
        <v>82543896</v>
      </c>
    </row>
    <row r="28" spans="1:23" ht="15.75" x14ac:dyDescent="0.25">
      <c r="A28" s="24"/>
      <c r="B28" s="8" t="s">
        <v>39</v>
      </c>
      <c r="C28" s="9">
        <v>140434</v>
      </c>
      <c r="D28" s="21"/>
      <c r="E28" s="22">
        <f t="shared" si="0"/>
        <v>0</v>
      </c>
      <c r="F28" s="25"/>
      <c r="G28" s="21">
        <f t="shared" si="1"/>
        <v>0</v>
      </c>
      <c r="H28" s="25">
        <v>99</v>
      </c>
      <c r="I28" s="21">
        <f t="shared" si="2"/>
        <v>13902966</v>
      </c>
      <c r="J28" s="25"/>
      <c r="K28" s="21">
        <f t="shared" si="3"/>
        <v>0</v>
      </c>
      <c r="L28" s="25">
        <v>100</v>
      </c>
      <c r="M28" s="21">
        <f t="shared" si="4"/>
        <v>14043400</v>
      </c>
      <c r="N28" s="25"/>
      <c r="O28" s="21">
        <f t="shared" si="5"/>
        <v>0</v>
      </c>
      <c r="P28" s="25"/>
      <c r="Q28" s="21">
        <f t="shared" si="6"/>
        <v>0</v>
      </c>
      <c r="R28" s="25"/>
      <c r="S28" s="21">
        <f t="shared" si="7"/>
        <v>0</v>
      </c>
      <c r="T28" s="25">
        <v>50</v>
      </c>
      <c r="U28" s="21">
        <f t="shared" si="8"/>
        <v>7021700</v>
      </c>
      <c r="V28" s="11">
        <f t="shared" si="9"/>
        <v>249</v>
      </c>
      <c r="W28" s="11">
        <f t="shared" si="10"/>
        <v>34968066</v>
      </c>
    </row>
    <row r="29" spans="1:23" ht="15.75" x14ac:dyDescent="0.25">
      <c r="A29" s="24"/>
      <c r="B29" s="8" t="s">
        <v>40</v>
      </c>
      <c r="C29" s="9">
        <v>307323</v>
      </c>
      <c r="D29" s="21">
        <v>5</v>
      </c>
      <c r="E29" s="22">
        <f t="shared" si="0"/>
        <v>1536615</v>
      </c>
      <c r="F29" s="25"/>
      <c r="G29" s="21">
        <f t="shared" si="1"/>
        <v>0</v>
      </c>
      <c r="H29" s="25"/>
      <c r="I29" s="21">
        <f t="shared" si="2"/>
        <v>0</v>
      </c>
      <c r="J29" s="25"/>
      <c r="K29" s="21">
        <f t="shared" si="3"/>
        <v>0</v>
      </c>
      <c r="L29" s="25"/>
      <c r="M29" s="21">
        <f t="shared" si="4"/>
        <v>0</v>
      </c>
      <c r="N29" s="25"/>
      <c r="O29" s="21">
        <f t="shared" si="5"/>
        <v>0</v>
      </c>
      <c r="P29" s="25"/>
      <c r="Q29" s="21">
        <f t="shared" si="6"/>
        <v>0</v>
      </c>
      <c r="R29" s="25"/>
      <c r="S29" s="21">
        <f t="shared" si="7"/>
        <v>0</v>
      </c>
      <c r="T29" s="25"/>
      <c r="U29" s="21">
        <f t="shared" si="8"/>
        <v>0</v>
      </c>
      <c r="V29" s="11">
        <f t="shared" si="9"/>
        <v>5</v>
      </c>
      <c r="W29" s="11">
        <f t="shared" si="10"/>
        <v>1536615</v>
      </c>
    </row>
    <row r="30" spans="1:23" ht="15.75" x14ac:dyDescent="0.25">
      <c r="A30" s="20"/>
      <c r="B30" s="13" t="s">
        <v>41</v>
      </c>
      <c r="C30" s="9"/>
      <c r="D30" s="23"/>
      <c r="E30" s="22">
        <f t="shared" si="0"/>
        <v>0</v>
      </c>
      <c r="F30" s="25"/>
      <c r="G30" s="21">
        <f t="shared" si="1"/>
        <v>0</v>
      </c>
      <c r="H30" s="23"/>
      <c r="I30" s="21">
        <f t="shared" si="2"/>
        <v>0</v>
      </c>
      <c r="J30" s="23"/>
      <c r="K30" s="21">
        <f t="shared" si="3"/>
        <v>0</v>
      </c>
      <c r="L30" s="23"/>
      <c r="M30" s="21">
        <f t="shared" si="4"/>
        <v>0</v>
      </c>
      <c r="N30" s="23"/>
      <c r="O30" s="21">
        <f t="shared" si="5"/>
        <v>0</v>
      </c>
      <c r="P30" s="23"/>
      <c r="Q30" s="21">
        <f t="shared" si="6"/>
        <v>0</v>
      </c>
      <c r="R30" s="23"/>
      <c r="S30" s="21">
        <f t="shared" si="7"/>
        <v>0</v>
      </c>
      <c r="T30" s="23"/>
      <c r="U30" s="21">
        <f t="shared" si="8"/>
        <v>0</v>
      </c>
      <c r="V30" s="11">
        <f t="shared" si="9"/>
        <v>0</v>
      </c>
      <c r="W30" s="11">
        <f t="shared" si="10"/>
        <v>0</v>
      </c>
    </row>
    <row r="31" spans="1:23" ht="15.75" x14ac:dyDescent="0.25">
      <c r="A31" s="24"/>
      <c r="B31" s="8" t="s">
        <v>42</v>
      </c>
      <c r="C31" s="9">
        <v>81043</v>
      </c>
      <c r="D31" s="21"/>
      <c r="E31" s="22">
        <f t="shared" si="0"/>
        <v>0</v>
      </c>
      <c r="F31" s="23"/>
      <c r="G31" s="21">
        <f t="shared" si="1"/>
        <v>0</v>
      </c>
      <c r="H31" s="25"/>
      <c r="I31" s="21">
        <f t="shared" si="2"/>
        <v>0</v>
      </c>
      <c r="J31" s="25"/>
      <c r="K31" s="21">
        <f t="shared" si="3"/>
        <v>0</v>
      </c>
      <c r="L31" s="25">
        <v>40</v>
      </c>
      <c r="M31" s="21">
        <f t="shared" si="4"/>
        <v>3241720</v>
      </c>
      <c r="N31" s="25"/>
      <c r="O31" s="21">
        <f t="shared" si="5"/>
        <v>0</v>
      </c>
      <c r="P31" s="25"/>
      <c r="Q31" s="21">
        <f t="shared" si="6"/>
        <v>0</v>
      </c>
      <c r="R31" s="25"/>
      <c r="S31" s="21">
        <f t="shared" si="7"/>
        <v>0</v>
      </c>
      <c r="T31" s="25">
        <v>40</v>
      </c>
      <c r="U31" s="21">
        <f t="shared" si="8"/>
        <v>3241720</v>
      </c>
      <c r="V31" s="11">
        <f t="shared" si="9"/>
        <v>80</v>
      </c>
      <c r="W31" s="11">
        <f t="shared" si="10"/>
        <v>6483440</v>
      </c>
    </row>
    <row r="32" spans="1:23" ht="15.75" x14ac:dyDescent="0.25">
      <c r="A32" s="20"/>
      <c r="B32" s="13" t="s">
        <v>43</v>
      </c>
      <c r="C32" s="9"/>
      <c r="D32" s="23"/>
      <c r="E32" s="22">
        <f t="shared" si="0"/>
        <v>0</v>
      </c>
      <c r="F32" s="25"/>
      <c r="G32" s="21">
        <f t="shared" si="1"/>
        <v>0</v>
      </c>
      <c r="H32" s="23"/>
      <c r="I32" s="21">
        <f t="shared" si="2"/>
        <v>0</v>
      </c>
      <c r="J32" s="23"/>
      <c r="K32" s="21">
        <f t="shared" si="3"/>
        <v>0</v>
      </c>
      <c r="L32" s="23"/>
      <c r="M32" s="21">
        <f t="shared" si="4"/>
        <v>0</v>
      </c>
      <c r="N32" s="23"/>
      <c r="O32" s="21">
        <f t="shared" si="5"/>
        <v>0</v>
      </c>
      <c r="P32" s="23"/>
      <c r="Q32" s="21">
        <f t="shared" si="6"/>
        <v>0</v>
      </c>
      <c r="R32" s="23"/>
      <c r="S32" s="21">
        <f t="shared" si="7"/>
        <v>0</v>
      </c>
      <c r="T32" s="23"/>
      <c r="U32" s="21">
        <f t="shared" si="8"/>
        <v>0</v>
      </c>
      <c r="V32" s="11">
        <f t="shared" si="9"/>
        <v>0</v>
      </c>
      <c r="W32" s="11">
        <f t="shared" si="10"/>
        <v>0</v>
      </c>
    </row>
    <row r="33" spans="1:23" ht="15.75" x14ac:dyDescent="0.25">
      <c r="A33" s="20"/>
      <c r="B33" s="8" t="s">
        <v>44</v>
      </c>
      <c r="C33" s="9">
        <v>125397</v>
      </c>
      <c r="D33" s="21">
        <v>2</v>
      </c>
      <c r="E33" s="22">
        <f t="shared" si="0"/>
        <v>250794</v>
      </c>
      <c r="F33" s="23"/>
      <c r="G33" s="21">
        <f t="shared" si="1"/>
        <v>0</v>
      </c>
      <c r="H33" s="21"/>
      <c r="I33" s="21">
        <f t="shared" si="2"/>
        <v>0</v>
      </c>
      <c r="J33" s="21"/>
      <c r="K33" s="21">
        <f t="shared" si="3"/>
        <v>0</v>
      </c>
      <c r="L33" s="21"/>
      <c r="M33" s="21">
        <f t="shared" si="4"/>
        <v>0</v>
      </c>
      <c r="N33" s="21"/>
      <c r="O33" s="21">
        <f t="shared" si="5"/>
        <v>0</v>
      </c>
      <c r="P33" s="21"/>
      <c r="Q33" s="21">
        <f t="shared" si="6"/>
        <v>0</v>
      </c>
      <c r="R33" s="21"/>
      <c r="S33" s="21">
        <f t="shared" si="7"/>
        <v>0</v>
      </c>
      <c r="T33" s="21">
        <v>12</v>
      </c>
      <c r="U33" s="21">
        <f t="shared" si="8"/>
        <v>1504764</v>
      </c>
      <c r="V33" s="11">
        <f t="shared" si="9"/>
        <v>14</v>
      </c>
      <c r="W33" s="11">
        <f t="shared" si="10"/>
        <v>1755558</v>
      </c>
    </row>
    <row r="34" spans="1:23" ht="15.75" x14ac:dyDescent="0.25">
      <c r="A34" s="20"/>
      <c r="B34" s="8" t="s">
        <v>45</v>
      </c>
      <c r="C34" s="9">
        <v>154639</v>
      </c>
      <c r="D34" s="21">
        <v>2</v>
      </c>
      <c r="E34" s="22">
        <f t="shared" si="0"/>
        <v>309278</v>
      </c>
      <c r="F34" s="21"/>
      <c r="G34" s="21">
        <f t="shared" si="1"/>
        <v>0</v>
      </c>
      <c r="H34" s="21"/>
      <c r="I34" s="21">
        <f t="shared" si="2"/>
        <v>0</v>
      </c>
      <c r="J34" s="21"/>
      <c r="K34" s="21">
        <f t="shared" si="3"/>
        <v>0</v>
      </c>
      <c r="L34" s="21">
        <v>10</v>
      </c>
      <c r="M34" s="21">
        <f t="shared" si="4"/>
        <v>1546390</v>
      </c>
      <c r="N34" s="21"/>
      <c r="O34" s="21">
        <f t="shared" si="5"/>
        <v>0</v>
      </c>
      <c r="P34" s="21"/>
      <c r="Q34" s="21">
        <f t="shared" si="6"/>
        <v>0</v>
      </c>
      <c r="R34" s="21"/>
      <c r="S34" s="21">
        <f t="shared" si="7"/>
        <v>0</v>
      </c>
      <c r="T34" s="21">
        <v>3</v>
      </c>
      <c r="U34" s="21">
        <f t="shared" si="8"/>
        <v>463917</v>
      </c>
      <c r="V34" s="11">
        <f t="shared" si="9"/>
        <v>15</v>
      </c>
      <c r="W34" s="11">
        <f t="shared" si="10"/>
        <v>2319585</v>
      </c>
    </row>
    <row r="35" spans="1:23" ht="15.75" x14ac:dyDescent="0.25">
      <c r="A35" s="20"/>
      <c r="B35" s="13" t="s">
        <v>46</v>
      </c>
      <c r="C35" s="9"/>
      <c r="D35" s="23"/>
      <c r="E35" s="22">
        <f t="shared" si="0"/>
        <v>0</v>
      </c>
      <c r="F35" s="21"/>
      <c r="G35" s="21">
        <f t="shared" si="1"/>
        <v>0</v>
      </c>
      <c r="H35" s="23"/>
      <c r="I35" s="21">
        <f t="shared" si="2"/>
        <v>0</v>
      </c>
      <c r="J35" s="23"/>
      <c r="K35" s="21">
        <f t="shared" si="3"/>
        <v>0</v>
      </c>
      <c r="L35" s="23"/>
      <c r="M35" s="21">
        <f t="shared" si="4"/>
        <v>0</v>
      </c>
      <c r="N35" s="23"/>
      <c r="O35" s="21">
        <f t="shared" si="5"/>
        <v>0</v>
      </c>
      <c r="P35" s="23"/>
      <c r="Q35" s="21">
        <f t="shared" si="6"/>
        <v>0</v>
      </c>
      <c r="R35" s="23"/>
      <c r="S35" s="21">
        <f t="shared" si="7"/>
        <v>0</v>
      </c>
      <c r="T35" s="23"/>
      <c r="U35" s="21">
        <f t="shared" si="8"/>
        <v>0</v>
      </c>
      <c r="V35" s="11">
        <f t="shared" si="9"/>
        <v>0</v>
      </c>
      <c r="W35" s="11">
        <f t="shared" si="10"/>
        <v>0</v>
      </c>
    </row>
    <row r="36" spans="1:23" ht="15.75" x14ac:dyDescent="0.25">
      <c r="A36" s="20"/>
      <c r="B36" s="8" t="s">
        <v>47</v>
      </c>
      <c r="C36" s="9">
        <v>117744</v>
      </c>
      <c r="D36" s="21"/>
      <c r="E36" s="22">
        <f t="shared" si="0"/>
        <v>0</v>
      </c>
      <c r="F36" s="23"/>
      <c r="G36" s="21">
        <f t="shared" si="1"/>
        <v>0</v>
      </c>
      <c r="H36" s="21"/>
      <c r="I36" s="21">
        <f t="shared" si="2"/>
        <v>0</v>
      </c>
      <c r="J36" s="21"/>
      <c r="K36" s="21">
        <f t="shared" si="3"/>
        <v>0</v>
      </c>
      <c r="L36" s="21"/>
      <c r="M36" s="21">
        <f t="shared" si="4"/>
        <v>0</v>
      </c>
      <c r="N36" s="21"/>
      <c r="O36" s="21">
        <f t="shared" si="5"/>
        <v>0</v>
      </c>
      <c r="P36" s="21"/>
      <c r="Q36" s="21">
        <f t="shared" si="6"/>
        <v>0</v>
      </c>
      <c r="R36" s="21"/>
      <c r="S36" s="21">
        <f t="shared" si="7"/>
        <v>0</v>
      </c>
      <c r="T36" s="21"/>
      <c r="U36" s="21">
        <f t="shared" si="8"/>
        <v>0</v>
      </c>
      <c r="V36" s="11">
        <f t="shared" si="9"/>
        <v>0</v>
      </c>
      <c r="W36" s="11">
        <f t="shared" si="10"/>
        <v>0</v>
      </c>
    </row>
    <row r="37" spans="1:23" ht="15.75" x14ac:dyDescent="0.25">
      <c r="A37" s="20"/>
      <c r="B37" s="13" t="s">
        <v>48</v>
      </c>
      <c r="C37" s="9">
        <v>0</v>
      </c>
      <c r="D37" s="23"/>
      <c r="E37" s="22">
        <f t="shared" si="0"/>
        <v>0</v>
      </c>
      <c r="F37" s="21"/>
      <c r="G37" s="21">
        <f t="shared" si="1"/>
        <v>0</v>
      </c>
      <c r="H37" s="23"/>
      <c r="I37" s="21">
        <f t="shared" si="2"/>
        <v>0</v>
      </c>
      <c r="J37" s="23"/>
      <c r="K37" s="21">
        <f t="shared" si="3"/>
        <v>0</v>
      </c>
      <c r="L37" s="23"/>
      <c r="M37" s="21">
        <f t="shared" si="4"/>
        <v>0</v>
      </c>
      <c r="N37" s="23"/>
      <c r="O37" s="21">
        <f t="shared" si="5"/>
        <v>0</v>
      </c>
      <c r="P37" s="23"/>
      <c r="Q37" s="21">
        <f t="shared" si="6"/>
        <v>0</v>
      </c>
      <c r="R37" s="23"/>
      <c r="S37" s="21">
        <f t="shared" si="7"/>
        <v>0</v>
      </c>
      <c r="T37" s="23"/>
      <c r="U37" s="21">
        <f t="shared" si="8"/>
        <v>0</v>
      </c>
      <c r="V37" s="11">
        <f t="shared" si="9"/>
        <v>0</v>
      </c>
      <c r="W37" s="11">
        <f t="shared" si="10"/>
        <v>0</v>
      </c>
    </row>
    <row r="38" spans="1:23" ht="15.75" x14ac:dyDescent="0.25">
      <c r="A38" s="20"/>
      <c r="B38" s="8" t="s">
        <v>49</v>
      </c>
      <c r="C38" s="9">
        <v>122755</v>
      </c>
      <c r="D38" s="21"/>
      <c r="E38" s="22">
        <f t="shared" si="0"/>
        <v>0</v>
      </c>
      <c r="F38" s="23"/>
      <c r="G38" s="21">
        <f t="shared" si="1"/>
        <v>0</v>
      </c>
      <c r="H38" s="21"/>
      <c r="I38" s="21">
        <f t="shared" si="2"/>
        <v>0</v>
      </c>
      <c r="J38" s="21">
        <v>79</v>
      </c>
      <c r="K38" s="21">
        <f t="shared" si="3"/>
        <v>9697645</v>
      </c>
      <c r="L38" s="21">
        <v>22</v>
      </c>
      <c r="M38" s="21">
        <f t="shared" si="4"/>
        <v>2700610</v>
      </c>
      <c r="N38" s="21"/>
      <c r="O38" s="21">
        <f t="shared" si="5"/>
        <v>0</v>
      </c>
      <c r="P38" s="21"/>
      <c r="Q38" s="21">
        <f t="shared" si="6"/>
        <v>0</v>
      </c>
      <c r="R38" s="21"/>
      <c r="S38" s="21">
        <f t="shared" si="7"/>
        <v>0</v>
      </c>
      <c r="T38" s="21"/>
      <c r="U38" s="21">
        <f t="shared" si="8"/>
        <v>0</v>
      </c>
      <c r="V38" s="11">
        <f t="shared" si="9"/>
        <v>101</v>
      </c>
      <c r="W38" s="11">
        <f t="shared" si="10"/>
        <v>12398255</v>
      </c>
    </row>
    <row r="39" spans="1:23" ht="15.75" x14ac:dyDescent="0.25">
      <c r="A39" s="26"/>
      <c r="B39" s="27" t="s">
        <v>13</v>
      </c>
      <c r="C39" s="27"/>
      <c r="D39" s="28">
        <f t="shared" ref="D39" si="11">SUM(D6:D38)</f>
        <v>62</v>
      </c>
      <c r="E39" s="28">
        <f>SUM(E6:E38)</f>
        <v>8792607</v>
      </c>
      <c r="F39" s="28">
        <f t="shared" ref="F39:W39" si="12">SUM(F6:F38)</f>
        <v>185</v>
      </c>
      <c r="G39" s="28">
        <f t="shared" si="12"/>
        <v>33920920</v>
      </c>
      <c r="H39" s="28">
        <f t="shared" si="12"/>
        <v>1432</v>
      </c>
      <c r="I39" s="28">
        <f t="shared" si="12"/>
        <v>238279792</v>
      </c>
      <c r="J39" s="28">
        <f t="shared" si="12"/>
        <v>79</v>
      </c>
      <c r="K39" s="28">
        <f t="shared" si="12"/>
        <v>9697645</v>
      </c>
      <c r="L39" s="28">
        <f t="shared" si="12"/>
        <v>628</v>
      </c>
      <c r="M39" s="28">
        <f t="shared" si="12"/>
        <v>82108894</v>
      </c>
      <c r="N39" s="28">
        <f t="shared" si="12"/>
        <v>90</v>
      </c>
      <c r="O39" s="28">
        <f t="shared" si="12"/>
        <v>11257560</v>
      </c>
      <c r="P39" s="28">
        <f t="shared" si="12"/>
        <v>117</v>
      </c>
      <c r="Q39" s="28">
        <f t="shared" si="12"/>
        <v>7652736</v>
      </c>
      <c r="R39" s="28">
        <f t="shared" si="12"/>
        <v>1353</v>
      </c>
      <c r="S39" s="28">
        <f t="shared" si="12"/>
        <v>64578690</v>
      </c>
      <c r="T39" s="28">
        <f t="shared" si="12"/>
        <v>367</v>
      </c>
      <c r="U39" s="28">
        <f t="shared" si="12"/>
        <v>52224773</v>
      </c>
      <c r="V39" s="28">
        <f t="shared" si="12"/>
        <v>4313</v>
      </c>
      <c r="W39" s="28">
        <f t="shared" si="12"/>
        <v>508513617</v>
      </c>
    </row>
    <row r="40" spans="1:23" ht="15.6" hidden="1" x14ac:dyDescent="0.3">
      <c r="A40" s="29"/>
      <c r="B40" s="30"/>
      <c r="C40" s="31"/>
      <c r="D40" s="32"/>
      <c r="E40" s="32"/>
      <c r="F40" s="45" t="e">
        <f>SUM(F6,F9,F11,F12,F13,F14,F15,F18,F20,F22,F23,F25,F26,F28,F29,F30,F32,F34,F35,F37,#REF!,F39)</f>
        <v>#REF!</v>
      </c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29"/>
      <c r="W40" s="29"/>
    </row>
    <row r="41" spans="1:23" ht="15.6" hidden="1" x14ac:dyDescent="0.3">
      <c r="A41" s="29"/>
      <c r="B41" s="33"/>
      <c r="C41" s="3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29"/>
      <c r="W41" s="29"/>
    </row>
    <row r="42" spans="1:23" ht="15.6" hidden="1" x14ac:dyDescent="0.3">
      <c r="A42" s="29"/>
      <c r="B42" s="34" t="s">
        <v>50</v>
      </c>
      <c r="C42" s="35"/>
      <c r="D42" s="29">
        <v>10556</v>
      </c>
      <c r="E42" s="29"/>
      <c r="F42" s="32"/>
      <c r="G42" s="19"/>
      <c r="H42" s="19">
        <v>17960</v>
      </c>
      <c r="I42" s="19"/>
      <c r="J42" s="19">
        <v>5726</v>
      </c>
      <c r="K42" s="19"/>
      <c r="L42" s="19">
        <v>18441</v>
      </c>
      <c r="M42" s="19"/>
      <c r="N42" s="19">
        <v>2500</v>
      </c>
      <c r="O42" s="19"/>
      <c r="P42" s="19">
        <v>320</v>
      </c>
      <c r="Q42" s="19"/>
      <c r="R42" s="19">
        <v>8800</v>
      </c>
      <c r="S42" s="19"/>
      <c r="T42" s="19">
        <v>3845</v>
      </c>
      <c r="U42" s="19"/>
      <c r="V42" s="29"/>
      <c r="W42" s="29"/>
    </row>
    <row r="43" spans="1:23" ht="15.6" hidden="1" x14ac:dyDescent="0.3">
      <c r="A43" s="29">
        <v>2014</v>
      </c>
      <c r="B43" s="35">
        <v>7711.66</v>
      </c>
      <c r="C43" s="36"/>
      <c r="D43" s="37" t="e">
        <f>#REF!-D42</f>
        <v>#REF!</v>
      </c>
      <c r="E43" s="29"/>
      <c r="F43" s="19">
        <v>8855</v>
      </c>
      <c r="G43" s="38"/>
      <c r="H43" s="38" t="e">
        <f>#REF!-H42</f>
        <v>#REF!</v>
      </c>
      <c r="I43" s="38"/>
      <c r="J43" s="38" t="e">
        <f>#REF!-J42</f>
        <v>#REF!</v>
      </c>
      <c r="K43" s="38"/>
      <c r="L43" s="38" t="e">
        <f>#REF!-L42</f>
        <v>#REF!</v>
      </c>
      <c r="M43" s="38"/>
      <c r="N43" s="38" t="e">
        <f>#REF!-N42</f>
        <v>#REF!</v>
      </c>
      <c r="O43" s="38"/>
      <c r="P43" s="38" t="e">
        <f>#REF!-P42</f>
        <v>#REF!</v>
      </c>
      <c r="Q43" s="38"/>
      <c r="R43" s="38" t="e">
        <f>#REF!-R42</f>
        <v>#REF!</v>
      </c>
      <c r="S43" s="38"/>
      <c r="T43" s="38" t="e">
        <f>#REF!-T42</f>
        <v>#REF!</v>
      </c>
      <c r="U43" s="38"/>
      <c r="V43" s="29"/>
      <c r="W43" s="29"/>
    </row>
    <row r="44" spans="1:23" ht="15.6" hidden="1" x14ac:dyDescent="0.3">
      <c r="A44" s="29">
        <v>2015</v>
      </c>
      <c r="B44" s="35">
        <v>8509.2000000000007</v>
      </c>
      <c r="C44" s="35"/>
      <c r="D44" s="29"/>
      <c r="E44" s="29"/>
      <c r="F44" s="38" t="e">
        <f>#REF!-F43</f>
        <v>#REF!</v>
      </c>
      <c r="G44" s="19"/>
      <c r="H44" s="38"/>
      <c r="I44" s="19"/>
      <c r="J44" s="19"/>
      <c r="K44" s="19"/>
      <c r="L44" s="38" t="e">
        <f>L42-#REF!</f>
        <v>#REF!</v>
      </c>
      <c r="M44" s="19"/>
      <c r="N44" s="19"/>
      <c r="O44" s="19"/>
      <c r="P44" s="19"/>
      <c r="Q44" s="19"/>
      <c r="R44" s="19"/>
      <c r="S44" s="19"/>
      <c r="T44" s="19"/>
      <c r="U44" s="19"/>
      <c r="V44" s="29"/>
      <c r="W44" s="29"/>
    </row>
    <row r="45" spans="1:23" ht="15.6" hidden="1" x14ac:dyDescent="0.3">
      <c r="A45" s="29"/>
      <c r="B45" s="39">
        <f>B44/B43</f>
        <v>1.1034200159239387</v>
      </c>
      <c r="C45" s="39"/>
      <c r="D45" s="29"/>
      <c r="E45" s="2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9"/>
      <c r="W45" s="29"/>
    </row>
    <row r="46" spans="1:23" ht="15.6" hidden="1" x14ac:dyDescent="0.3">
      <c r="A46" s="29"/>
      <c r="B46" s="31">
        <f>B43*107.5%</f>
        <v>8290.0344999999998</v>
      </c>
      <c r="C46" s="31"/>
      <c r="D46" s="29"/>
      <c r="E46" s="2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9"/>
      <c r="W46" s="29"/>
    </row>
    <row r="47" spans="1:23" ht="15.6" hidden="1" x14ac:dyDescent="0.3">
      <c r="A47" s="29"/>
      <c r="B47" s="34" t="s">
        <v>50</v>
      </c>
      <c r="C47" s="35"/>
      <c r="D47" s="29"/>
      <c r="E47" s="2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9"/>
      <c r="W47" s="29"/>
    </row>
    <row r="48" spans="1:23" ht="15.6" hidden="1" x14ac:dyDescent="0.3">
      <c r="A48" s="29">
        <v>2014</v>
      </c>
      <c r="B48" s="35">
        <v>1524.78</v>
      </c>
      <c r="C48" s="36"/>
      <c r="D48" s="29"/>
      <c r="E48" s="2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9"/>
      <c r="W48" s="29"/>
    </row>
    <row r="49" spans="1:23" ht="15.6" hidden="1" x14ac:dyDescent="0.3">
      <c r="A49" s="29">
        <v>2015</v>
      </c>
      <c r="B49" s="36">
        <v>1628.5</v>
      </c>
      <c r="C49" s="35"/>
      <c r="D49" s="29"/>
      <c r="E49" s="2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9"/>
      <c r="W49" s="29"/>
    </row>
    <row r="50" spans="1:23" ht="15.6" hidden="1" x14ac:dyDescent="0.3">
      <c r="A50" s="29"/>
      <c r="B50" s="39">
        <f>B49/B48</f>
        <v>1.0680229278977951</v>
      </c>
      <c r="C50" s="39"/>
      <c r="D50" s="29"/>
      <c r="E50" s="2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29"/>
      <c r="W50" s="29"/>
    </row>
    <row r="51" spans="1:23" ht="15.6" hidden="1" x14ac:dyDescent="0.3">
      <c r="A51" s="29"/>
      <c r="B51" s="31">
        <f>B48*107.5%</f>
        <v>1639.1384999999998</v>
      </c>
      <c r="C51" s="31"/>
      <c r="D51" s="29"/>
      <c r="E51" s="2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29"/>
      <c r="W51" s="29"/>
    </row>
    <row r="52" spans="1:23" ht="15.6" hidden="1" x14ac:dyDescent="0.3">
      <c r="A52" s="29"/>
      <c r="B52" s="31"/>
      <c r="C52" s="31"/>
      <c r="D52" s="29"/>
      <c r="E52" s="2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9"/>
      <c r="W52" s="29"/>
    </row>
    <row r="53" spans="1:23" ht="15.6" hidden="1" x14ac:dyDescent="0.3">
      <c r="A53" s="29"/>
      <c r="B53" s="31"/>
      <c r="C53" s="31"/>
      <c r="D53" s="40" t="e">
        <f>#REF!</f>
        <v>#REF!</v>
      </c>
      <c r="E53" s="41"/>
      <c r="F53" s="19"/>
      <c r="G53" s="40"/>
      <c r="H53" s="40" t="e">
        <f>#REF!</f>
        <v>#REF!</v>
      </c>
      <c r="I53" s="40"/>
      <c r="J53" s="40" t="e">
        <f>#REF!</f>
        <v>#REF!</v>
      </c>
      <c r="K53" s="40"/>
      <c r="L53" s="40" t="e">
        <f>#REF!</f>
        <v>#REF!</v>
      </c>
      <c r="M53" s="40"/>
      <c r="N53" s="40" t="e">
        <f>#REF!</f>
        <v>#REF!</v>
      </c>
      <c r="O53" s="40"/>
      <c r="P53" s="40" t="e">
        <f>#REF!</f>
        <v>#REF!</v>
      </c>
      <c r="Q53" s="40"/>
      <c r="R53" s="40" t="e">
        <f>#REF!</f>
        <v>#REF!</v>
      </c>
      <c r="S53" s="40"/>
      <c r="T53" s="40" t="e">
        <f>#REF!</f>
        <v>#REF!</v>
      </c>
      <c r="U53" s="41"/>
      <c r="V53" s="29"/>
      <c r="W53" s="29"/>
    </row>
    <row r="54" spans="1:23" ht="15.6" hidden="1" x14ac:dyDescent="0.3">
      <c r="A54" s="29"/>
      <c r="B54" s="31"/>
      <c r="C54" s="31"/>
      <c r="D54" s="42" t="e">
        <f>#REF!-D53</f>
        <v>#REF!</v>
      </c>
      <c r="E54" s="42"/>
      <c r="F54" s="40" t="e">
        <f>#REF!</f>
        <v>#REF!</v>
      </c>
      <c r="G54" s="42"/>
      <c r="H54" s="42" t="e">
        <f>#REF!-H53</f>
        <v>#REF!</v>
      </c>
      <c r="I54" s="42"/>
      <c r="J54" s="42" t="e">
        <f>#REF!-J53</f>
        <v>#REF!</v>
      </c>
      <c r="K54" s="42"/>
      <c r="L54" s="42" t="e">
        <f>#REF!-L53</f>
        <v>#REF!</v>
      </c>
      <c r="M54" s="42"/>
      <c r="N54" s="42" t="e">
        <f>#REF!-N53</f>
        <v>#REF!</v>
      </c>
      <c r="O54" s="42"/>
      <c r="P54" s="42" t="e">
        <f>#REF!-P53</f>
        <v>#REF!</v>
      </c>
      <c r="Q54" s="42"/>
      <c r="R54" s="42" t="e">
        <f>#REF!-R53</f>
        <v>#REF!</v>
      </c>
      <c r="S54" s="42"/>
      <c r="T54" s="42" t="e">
        <f>#REF!-T53</f>
        <v>#REF!</v>
      </c>
      <c r="U54" s="43"/>
      <c r="V54" s="29"/>
      <c r="W54" s="29"/>
    </row>
    <row r="55" spans="1:23" ht="15.6" hidden="1" x14ac:dyDescent="0.3">
      <c r="A55" s="29"/>
      <c r="B55" s="31"/>
      <c r="C55" s="31"/>
      <c r="D55" s="29"/>
      <c r="E55" s="29"/>
      <c r="F55" s="42" t="e">
        <f>#REF!-F54</f>
        <v>#REF!</v>
      </c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9"/>
      <c r="W55" s="29"/>
    </row>
  </sheetData>
  <mergeCells count="15">
    <mergeCell ref="T1:U1"/>
    <mergeCell ref="V3:W3"/>
    <mergeCell ref="A3:A4"/>
    <mergeCell ref="B3:B4"/>
    <mergeCell ref="C3:C4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B2:W2"/>
  </mergeCells>
  <pageMargins left="0.82677165354330717" right="0.15748031496062992" top="0.11811023622047245" bottom="0.1181102362204724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ВМП!</vt:lpstr>
      <vt:lpstr>'ВМП!'!Заголовки_для_печати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2015-06-02T04:16:53Z</cp:lastPrinted>
  <dcterms:created xsi:type="dcterms:W3CDTF">2015-04-16T05:22:12Z</dcterms:created>
  <dcterms:modified xsi:type="dcterms:W3CDTF">2015-06-02T04:18:00Z</dcterms:modified>
</cp:coreProperties>
</file>