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240" windowWidth="13905" windowHeight="12600" activeTab="4"/>
  </bookViews>
  <sheets>
    <sheet name="1 уровень" sheetId="156" r:id="rId1"/>
    <sheet name="2 уровень" sheetId="157" r:id="rId2"/>
    <sheet name="Аян " sheetId="46" r:id="rId3"/>
    <sheet name="Охотск " sheetId="57" r:id="rId4"/>
    <sheet name="СВОД 1" sheetId="37" r:id="rId5"/>
  </sheets>
  <externalReferences>
    <externalReference r:id="rId6"/>
    <externalReference r:id="rId7"/>
  </externalReferences>
  <definedNames>
    <definedName name="_xlnm._FilterDatabase" localSheetId="0" hidden="1">'1 уровень'!$A$8:$K$392</definedName>
    <definedName name="_xlnm._FilterDatabase" localSheetId="1" hidden="1">'2 уровень'!$A$8:$IO$365</definedName>
    <definedName name="_xlnm._FilterDatabase" localSheetId="4" hidden="1">'СВОД 1'!$A$6:$GC$259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>'[2]1D_Gorin'!#REF!</definedName>
    <definedName name="_xlnm.Print_Titles" localSheetId="0">'1 уровень'!$B:$B,'1 уровень'!$5:$6</definedName>
    <definedName name="_xlnm.Print_Titles" localSheetId="1">'2 уровень'!$B:$B,'2 уровень'!$1:$7</definedName>
    <definedName name="_xlnm.Print_Titles" localSheetId="2">'Аян '!$A:$A,'Аян '!$4:$5</definedName>
    <definedName name="_xlnm.Print_Titles" localSheetId="3">'Охотск '!$A:$A,'Охотск '!$1:$6</definedName>
    <definedName name="_xlnm.Print_Titles" localSheetId="4">'СВОД 1'!$A:$A,'СВОД 1'!$1:$6</definedName>
    <definedName name="_xlnm.Print_Area" localSheetId="0">'1 уровень'!$B$1:$J$392</definedName>
    <definedName name="_xlnm.Print_Area" localSheetId="1">'2 уровень'!$B$1:$J$387</definedName>
    <definedName name="_xlnm.Print_Area" localSheetId="2">'Аян '!$A$1:$I$32</definedName>
    <definedName name="_xlnm.Print_Area" localSheetId="3">'Охотск '!$A$1:$I$32</definedName>
    <definedName name="_xlnm.Print_Area" localSheetId="4">'СВОД 1'!$A$1:$I$256</definedName>
  </definedNames>
  <calcPr calcId="145621"/>
</workbook>
</file>

<file path=xl/calcChain.xml><?xml version="1.0" encoding="utf-8"?>
<calcChain xmlns="http://schemas.openxmlformats.org/spreadsheetml/2006/main">
  <c r="I62" i="156" l="1"/>
  <c r="G256" i="37" l="1"/>
  <c r="G255" i="37"/>
  <c r="G254" i="37"/>
  <c r="G253" i="37"/>
  <c r="G252" i="37"/>
  <c r="G251" i="37"/>
  <c r="G250" i="37"/>
  <c r="G249" i="37"/>
  <c r="G248" i="37"/>
  <c r="F256" i="37"/>
  <c r="F255" i="37"/>
  <c r="F254" i="37"/>
  <c r="F253" i="37"/>
  <c r="F252" i="37"/>
  <c r="F251" i="37"/>
  <c r="F250" i="37"/>
  <c r="F249" i="37"/>
  <c r="F248" i="37"/>
  <c r="C257" i="37"/>
  <c r="C256" i="37"/>
  <c r="C255" i="37"/>
  <c r="C254" i="37"/>
  <c r="C253" i="37"/>
  <c r="C252" i="37"/>
  <c r="C251" i="37"/>
  <c r="C250" i="37"/>
  <c r="C249" i="37"/>
  <c r="C248" i="37"/>
  <c r="B257" i="37"/>
  <c r="D275" i="157" l="1"/>
  <c r="D193" i="157"/>
  <c r="D165" i="157" l="1"/>
  <c r="D127" i="157"/>
  <c r="D88" i="157"/>
  <c r="D55" i="157"/>
  <c r="D44" i="157"/>
  <c r="D34" i="157"/>
  <c r="D20" i="157"/>
  <c r="D316" i="156"/>
  <c r="D289" i="156"/>
  <c r="D193" i="156" l="1"/>
  <c r="D119" i="156"/>
  <c r="D73" i="156"/>
  <c r="D72" i="156"/>
  <c r="C65" i="156"/>
  <c r="C71" i="156"/>
  <c r="C74" i="156"/>
  <c r="H58" i="156"/>
  <c r="H36" i="156"/>
  <c r="H37" i="156"/>
  <c r="D58" i="156"/>
  <c r="D37" i="156" l="1"/>
  <c r="G54" i="156" l="1"/>
  <c r="E167" i="156" l="1"/>
  <c r="E170" i="156"/>
  <c r="E246" i="156" l="1"/>
  <c r="I328" i="156" l="1"/>
  <c r="E109" i="157"/>
  <c r="H30" i="46"/>
  <c r="D30" i="46"/>
  <c r="G10" i="46"/>
  <c r="G11" i="46"/>
  <c r="G12" i="46"/>
  <c r="G13" i="46"/>
  <c r="C18" i="46"/>
  <c r="C17" i="46"/>
  <c r="C16" i="46"/>
  <c r="C15" i="46"/>
  <c r="C13" i="46"/>
  <c r="C12" i="46"/>
  <c r="C11" i="46"/>
  <c r="C10" i="46"/>
  <c r="C108" i="157" l="1"/>
  <c r="I160" i="156" l="1"/>
  <c r="F289" i="156" l="1"/>
  <c r="B1" i="157" l="1"/>
  <c r="I219" i="156" l="1"/>
  <c r="I162" i="157" l="1"/>
  <c r="B149" i="37" l="1"/>
  <c r="D149" i="37"/>
  <c r="F149" i="37"/>
  <c r="H149" i="37"/>
  <c r="H85" i="156"/>
  <c r="J85" i="156" s="1"/>
  <c r="H76" i="156"/>
  <c r="J76" i="156" s="1"/>
  <c r="H67" i="156"/>
  <c r="J67" i="156" s="1"/>
  <c r="H57" i="156"/>
  <c r="J57" i="156" s="1"/>
  <c r="H47" i="156"/>
  <c r="J47" i="156" s="1"/>
  <c r="H35" i="156" l="1"/>
  <c r="J35" i="156" s="1"/>
  <c r="H15" i="156"/>
  <c r="J15" i="156" s="1"/>
  <c r="H30" i="57" l="1"/>
  <c r="H201" i="37" s="1"/>
  <c r="F30" i="57"/>
  <c r="F201" i="37" s="1"/>
  <c r="D30" i="57"/>
  <c r="D201" i="37" s="1"/>
  <c r="B30" i="57"/>
  <c r="B201" i="37" s="1"/>
  <c r="G18" i="57"/>
  <c r="I18" i="57" s="1"/>
  <c r="I30" i="57" s="1"/>
  <c r="I201" i="37" s="1"/>
  <c r="C18" i="57"/>
  <c r="E18" i="57" s="1"/>
  <c r="E30" i="57" s="1"/>
  <c r="E201" i="37" s="1"/>
  <c r="H60" i="37"/>
  <c r="F30" i="46"/>
  <c r="F60" i="37" s="1"/>
  <c r="D60" i="37"/>
  <c r="B30" i="46"/>
  <c r="B60" i="37" s="1"/>
  <c r="G18" i="46"/>
  <c r="I18" i="46" s="1"/>
  <c r="I30" i="46" s="1"/>
  <c r="I60" i="37" s="1"/>
  <c r="E18" i="46"/>
  <c r="E30" i="46" s="1"/>
  <c r="E60" i="37" s="1"/>
  <c r="C30" i="57" l="1"/>
  <c r="C201" i="37" s="1"/>
  <c r="C30" i="46"/>
  <c r="C60" i="37" s="1"/>
  <c r="G30" i="57"/>
  <c r="G201" i="37" s="1"/>
  <c r="G30" i="46"/>
  <c r="G60" i="37" s="1"/>
  <c r="I364" i="157"/>
  <c r="H225" i="37" s="1"/>
  <c r="G364" i="157"/>
  <c r="F225" i="37" s="1"/>
  <c r="E364" i="157"/>
  <c r="D225" i="37" s="1"/>
  <c r="C364" i="157"/>
  <c r="B225" i="37" s="1"/>
  <c r="H352" i="157"/>
  <c r="J352" i="157" s="1"/>
  <c r="D352" i="157"/>
  <c r="F352" i="157" s="1"/>
  <c r="F364" i="157" s="1"/>
  <c r="E225" i="37" s="1"/>
  <c r="I339" i="157"/>
  <c r="H213" i="37" s="1"/>
  <c r="G339" i="157"/>
  <c r="F213" i="37" s="1"/>
  <c r="E339" i="157"/>
  <c r="D213" i="37" s="1"/>
  <c r="C339" i="157"/>
  <c r="B213" i="37" s="1"/>
  <c r="H327" i="157"/>
  <c r="J327" i="157" s="1"/>
  <c r="J339" i="157" s="1"/>
  <c r="I213" i="37" s="1"/>
  <c r="D327" i="157"/>
  <c r="D339" i="157" s="1"/>
  <c r="C213" i="37" s="1"/>
  <c r="I314" i="157"/>
  <c r="H189" i="37" s="1"/>
  <c r="G314" i="157"/>
  <c r="F189" i="37" s="1"/>
  <c r="E314" i="157"/>
  <c r="D189" i="37" s="1"/>
  <c r="C314" i="157"/>
  <c r="B189" i="37" s="1"/>
  <c r="H302" i="157"/>
  <c r="J302" i="157" s="1"/>
  <c r="J314" i="157" s="1"/>
  <c r="I189" i="37" s="1"/>
  <c r="D302" i="157"/>
  <c r="F302" i="157" s="1"/>
  <c r="F314" i="157" s="1"/>
  <c r="E189" i="37" s="1"/>
  <c r="I289" i="157"/>
  <c r="H177" i="37" s="1"/>
  <c r="G289" i="157"/>
  <c r="F177" i="37" s="1"/>
  <c r="E289" i="157"/>
  <c r="D177" i="37" s="1"/>
  <c r="C289" i="157"/>
  <c r="B177" i="37" s="1"/>
  <c r="I288" i="157"/>
  <c r="H176" i="37" s="1"/>
  <c r="G288" i="157"/>
  <c r="F176" i="37" s="1"/>
  <c r="E288" i="157"/>
  <c r="D176" i="37" s="1"/>
  <c r="C288" i="157"/>
  <c r="B176" i="37" s="1"/>
  <c r="I287" i="157"/>
  <c r="H175" i="37" s="1"/>
  <c r="G287" i="157"/>
  <c r="F175" i="37" s="1"/>
  <c r="E287" i="157"/>
  <c r="D175" i="37" s="1"/>
  <c r="C287" i="157"/>
  <c r="B175" i="37" s="1"/>
  <c r="H275" i="157"/>
  <c r="J289" i="157" s="1"/>
  <c r="I177" i="37" s="1"/>
  <c r="F275" i="157"/>
  <c r="F289" i="157" s="1"/>
  <c r="E177" i="37" s="1"/>
  <c r="H274" i="157"/>
  <c r="J288" i="157" s="1"/>
  <c r="I176" i="37" s="1"/>
  <c r="D274" i="157"/>
  <c r="F274" i="157" s="1"/>
  <c r="F288" i="157" s="1"/>
  <c r="E176" i="37" s="1"/>
  <c r="H273" i="157"/>
  <c r="J273" i="157" s="1"/>
  <c r="J287" i="157" s="1"/>
  <c r="I175" i="37" s="1"/>
  <c r="D273" i="157"/>
  <c r="F273" i="157" s="1"/>
  <c r="F287" i="157" s="1"/>
  <c r="E175" i="37" s="1"/>
  <c r="I260" i="157"/>
  <c r="H163" i="37" s="1"/>
  <c r="G260" i="157"/>
  <c r="F163" i="37" s="1"/>
  <c r="E260" i="157"/>
  <c r="D163" i="37" s="1"/>
  <c r="I259" i="157"/>
  <c r="H162" i="37" s="1"/>
  <c r="G259" i="157"/>
  <c r="F162" i="37" s="1"/>
  <c r="E259" i="157"/>
  <c r="D162" i="37" s="1"/>
  <c r="I258" i="157"/>
  <c r="H161" i="37" s="1"/>
  <c r="G258" i="157"/>
  <c r="F161" i="37" s="1"/>
  <c r="E258" i="157"/>
  <c r="D161" i="37" s="1"/>
  <c r="C260" i="157"/>
  <c r="B163" i="37" s="1"/>
  <c r="C259" i="157"/>
  <c r="B162" i="37" s="1"/>
  <c r="C258" i="157"/>
  <c r="B161" i="37" s="1"/>
  <c r="H246" i="157"/>
  <c r="J260" i="157" s="1"/>
  <c r="I163" i="37" s="1"/>
  <c r="D246" i="157"/>
  <c r="F246" i="157" s="1"/>
  <c r="F260" i="157" s="1"/>
  <c r="E163" i="37" s="1"/>
  <c r="H245" i="157"/>
  <c r="J259" i="157" s="1"/>
  <c r="I162" i="37" s="1"/>
  <c r="D245" i="157"/>
  <c r="F245" i="157" s="1"/>
  <c r="F259" i="157" s="1"/>
  <c r="E162" i="37" s="1"/>
  <c r="H244" i="157"/>
  <c r="J244" i="157" s="1"/>
  <c r="J258" i="157" s="1"/>
  <c r="I161" i="37" s="1"/>
  <c r="D244" i="157"/>
  <c r="F244" i="157" s="1"/>
  <c r="F258" i="157" s="1"/>
  <c r="E161" i="37" s="1"/>
  <c r="D364" i="157" l="1"/>
  <c r="C225" i="37" s="1"/>
  <c r="F327" i="157"/>
  <c r="F339" i="157" s="1"/>
  <c r="E213" i="37" s="1"/>
  <c r="D314" i="157"/>
  <c r="C189" i="37" s="1"/>
  <c r="H364" i="157"/>
  <c r="G225" i="37" s="1"/>
  <c r="H339" i="157"/>
  <c r="G213" i="37" s="1"/>
  <c r="H314" i="157"/>
  <c r="G189" i="37" s="1"/>
  <c r="D288" i="157"/>
  <c r="C176" i="37" s="1"/>
  <c r="H287" i="157"/>
  <c r="G175" i="37" s="1"/>
  <c r="H289" i="157"/>
  <c r="G177" i="37" s="1"/>
  <c r="D287" i="157"/>
  <c r="C175" i="37" s="1"/>
  <c r="D289" i="157"/>
  <c r="C177" i="37" s="1"/>
  <c r="H288" i="157"/>
  <c r="G176" i="37" s="1"/>
  <c r="D259" i="157"/>
  <c r="C162" i="37" s="1"/>
  <c r="H259" i="157"/>
  <c r="G162" i="37" s="1"/>
  <c r="D260" i="157"/>
  <c r="C163" i="37" s="1"/>
  <c r="H260" i="157"/>
  <c r="G163" i="37" s="1"/>
  <c r="D258" i="157"/>
  <c r="C161" i="37" s="1"/>
  <c r="H258" i="157"/>
  <c r="G161" i="37" s="1"/>
  <c r="J364" i="157" l="1"/>
  <c r="I225" i="37" s="1"/>
  <c r="I231" i="157"/>
  <c r="H123" i="37" s="1"/>
  <c r="G231" i="157"/>
  <c r="F123" i="37" s="1"/>
  <c r="E231" i="157"/>
  <c r="D123" i="37" s="1"/>
  <c r="C231" i="157"/>
  <c r="B123" i="37" s="1"/>
  <c r="H219" i="157"/>
  <c r="J219" i="157" s="1"/>
  <c r="J231" i="157" s="1"/>
  <c r="I123" i="37" s="1"/>
  <c r="D219" i="157"/>
  <c r="F219" i="157" s="1"/>
  <c r="F231" i="157" s="1"/>
  <c r="E123" i="37" s="1"/>
  <c r="I206" i="157"/>
  <c r="H99" i="37" s="1"/>
  <c r="G206" i="157"/>
  <c r="F99" i="37" s="1"/>
  <c r="E206" i="157"/>
  <c r="D99" i="37" s="1"/>
  <c r="I205" i="157"/>
  <c r="H98" i="37" s="1"/>
  <c r="G205" i="157"/>
  <c r="F98" i="37" s="1"/>
  <c r="E205" i="157"/>
  <c r="D98" i="37" s="1"/>
  <c r="C206" i="157"/>
  <c r="B99" i="37" s="1"/>
  <c r="C205" i="157"/>
  <c r="B98" i="37" s="1"/>
  <c r="H193" i="157"/>
  <c r="J206" i="157" s="1"/>
  <c r="I99" i="37" s="1"/>
  <c r="F193" i="157"/>
  <c r="F206" i="157" s="1"/>
  <c r="E99" i="37" s="1"/>
  <c r="H192" i="157"/>
  <c r="J192" i="157" s="1"/>
  <c r="J205" i="157" s="1"/>
  <c r="I98" i="37" s="1"/>
  <c r="D192" i="157"/>
  <c r="D205" i="157" s="1"/>
  <c r="C98" i="37" s="1"/>
  <c r="F179" i="157"/>
  <c r="E86" i="37" s="1"/>
  <c r="I179" i="157"/>
  <c r="H86" i="37" s="1"/>
  <c r="G179" i="157"/>
  <c r="F86" i="37" s="1"/>
  <c r="E179" i="157"/>
  <c r="D86" i="37" s="1"/>
  <c r="I178" i="157"/>
  <c r="G178" i="157"/>
  <c r="F85" i="37" s="1"/>
  <c r="E178" i="157"/>
  <c r="D85" i="37" s="1"/>
  <c r="C179" i="157"/>
  <c r="B86" i="37" s="1"/>
  <c r="C178" i="157"/>
  <c r="B85" i="37" s="1"/>
  <c r="I177" i="157"/>
  <c r="H84" i="37" s="1"/>
  <c r="G177" i="157"/>
  <c r="F84" i="37" s="1"/>
  <c r="E177" i="157"/>
  <c r="D84" i="37" s="1"/>
  <c r="C177" i="157"/>
  <c r="B84" i="37" s="1"/>
  <c r="H165" i="157"/>
  <c r="F165" i="157"/>
  <c r="H164" i="157"/>
  <c r="J164" i="157" s="1"/>
  <c r="D164" i="157"/>
  <c r="F164" i="157" s="1"/>
  <c r="H155" i="157"/>
  <c r="D155" i="157"/>
  <c r="F155" i="157" s="1"/>
  <c r="F178" i="157" s="1"/>
  <c r="E85" i="37" s="1"/>
  <c r="H154" i="157"/>
  <c r="J154" i="157" s="1"/>
  <c r="D154" i="157"/>
  <c r="F154" i="157" s="1"/>
  <c r="F177" i="157" s="1"/>
  <c r="E84" i="37" s="1"/>
  <c r="I111" i="157"/>
  <c r="H34" i="37" s="1"/>
  <c r="G111" i="157"/>
  <c r="F34" i="37" s="1"/>
  <c r="E111" i="157"/>
  <c r="D34" i="37" s="1"/>
  <c r="I110" i="157"/>
  <c r="G110" i="157"/>
  <c r="F33" i="37" s="1"/>
  <c r="E110" i="157"/>
  <c r="D33" i="37" s="1"/>
  <c r="I109" i="157"/>
  <c r="H32" i="37" s="1"/>
  <c r="G109" i="157"/>
  <c r="F32" i="37" s="1"/>
  <c r="F257" i="37" s="1"/>
  <c r="D32" i="37"/>
  <c r="I141" i="157"/>
  <c r="H48" i="37" s="1"/>
  <c r="G141" i="157"/>
  <c r="F48" i="37" s="1"/>
  <c r="E141" i="157"/>
  <c r="D48" i="37" s="1"/>
  <c r="I140" i="157"/>
  <c r="H47" i="37" s="1"/>
  <c r="G140" i="157"/>
  <c r="F47" i="37" s="1"/>
  <c r="I139" i="157"/>
  <c r="H46" i="37" s="1"/>
  <c r="G139" i="157"/>
  <c r="F46" i="37" s="1"/>
  <c r="E139" i="157"/>
  <c r="D46" i="37" s="1"/>
  <c r="C141" i="157"/>
  <c r="B48" i="37" s="1"/>
  <c r="C140" i="157"/>
  <c r="B47" i="37" s="1"/>
  <c r="C139" i="157"/>
  <c r="B46" i="37" s="1"/>
  <c r="H127" i="157"/>
  <c r="J141" i="157" s="1"/>
  <c r="I48" i="37" s="1"/>
  <c r="F127" i="157"/>
  <c r="F141" i="157" s="1"/>
  <c r="E48" i="37" s="1"/>
  <c r="H126" i="157"/>
  <c r="J140" i="157" s="1"/>
  <c r="I47" i="37" s="1"/>
  <c r="D126" i="157"/>
  <c r="H125" i="157"/>
  <c r="J125" i="157" s="1"/>
  <c r="J139" i="157" s="1"/>
  <c r="I46" i="37" s="1"/>
  <c r="D125" i="157"/>
  <c r="F125" i="157" s="1"/>
  <c r="F139" i="157" s="1"/>
  <c r="E46" i="37" s="1"/>
  <c r="C109" i="157"/>
  <c r="B32" i="37" s="1"/>
  <c r="C110" i="157"/>
  <c r="B33" i="37" s="1"/>
  <c r="C111" i="157"/>
  <c r="B34" i="37" s="1"/>
  <c r="H97" i="157"/>
  <c r="J97" i="157" s="1"/>
  <c r="D97" i="157"/>
  <c r="F97" i="157" s="1"/>
  <c r="H88" i="157"/>
  <c r="F88" i="157"/>
  <c r="H87" i="157"/>
  <c r="J87" i="157" s="1"/>
  <c r="D87" i="157"/>
  <c r="F87" i="157" s="1"/>
  <c r="H66" i="157"/>
  <c r="D66" i="157"/>
  <c r="F66" i="157" s="1"/>
  <c r="H65" i="157"/>
  <c r="J65" i="157" s="1"/>
  <c r="D65" i="157"/>
  <c r="F65" i="157" s="1"/>
  <c r="H75" i="157"/>
  <c r="J75" i="157" s="1"/>
  <c r="D75" i="157"/>
  <c r="F75" i="157" s="1"/>
  <c r="H55" i="157"/>
  <c r="F55" i="157"/>
  <c r="H54" i="157"/>
  <c r="D54" i="157"/>
  <c r="F54" i="157" s="1"/>
  <c r="H53" i="157"/>
  <c r="J53" i="157" s="1"/>
  <c r="D53" i="157"/>
  <c r="F53" i="157" s="1"/>
  <c r="H44" i="157"/>
  <c r="F44" i="157"/>
  <c r="H43" i="157"/>
  <c r="J43" i="157" s="1"/>
  <c r="D43" i="157"/>
  <c r="F43" i="157" s="1"/>
  <c r="H34" i="157"/>
  <c r="F34" i="157"/>
  <c r="H33" i="157"/>
  <c r="J33" i="157" s="1"/>
  <c r="D33" i="157"/>
  <c r="F33" i="157" s="1"/>
  <c r="J19" i="157"/>
  <c r="D19" i="157"/>
  <c r="I391" i="156"/>
  <c r="H237" i="37" s="1"/>
  <c r="G391" i="156"/>
  <c r="F237" i="37" s="1"/>
  <c r="E391" i="156"/>
  <c r="D237" i="37" s="1"/>
  <c r="C391" i="156"/>
  <c r="B237" i="37" s="1"/>
  <c r="H379" i="156"/>
  <c r="J379" i="156" s="1"/>
  <c r="D379" i="156"/>
  <c r="F379" i="156" s="1"/>
  <c r="H367" i="156"/>
  <c r="J367" i="156" s="1"/>
  <c r="D367" i="156"/>
  <c r="F367" i="156" s="1"/>
  <c r="D231" i="157" l="1"/>
  <c r="C123" i="37" s="1"/>
  <c r="H231" i="157"/>
  <c r="G123" i="37" s="1"/>
  <c r="H391" i="156"/>
  <c r="J391" i="156" s="1"/>
  <c r="I237" i="37" s="1"/>
  <c r="D391" i="156"/>
  <c r="F192" i="157"/>
  <c r="F205" i="157" s="1"/>
  <c r="E98" i="37" s="1"/>
  <c r="H206" i="157"/>
  <c r="G99" i="37" s="1"/>
  <c r="D178" i="157"/>
  <c r="C85" i="37" s="1"/>
  <c r="D206" i="157"/>
  <c r="C99" i="37" s="1"/>
  <c r="H179" i="157"/>
  <c r="I86" i="37" s="1"/>
  <c r="H205" i="157"/>
  <c r="G98" i="37" s="1"/>
  <c r="H177" i="157"/>
  <c r="G84" i="37" s="1"/>
  <c r="D177" i="157"/>
  <c r="C84" i="37" s="1"/>
  <c r="D179" i="157"/>
  <c r="C86" i="37" s="1"/>
  <c r="H85" i="37"/>
  <c r="H178" i="157"/>
  <c r="G85" i="37" s="1"/>
  <c r="H141" i="157"/>
  <c r="G48" i="37" s="1"/>
  <c r="D141" i="157"/>
  <c r="C48" i="37" s="1"/>
  <c r="H110" i="157"/>
  <c r="G33" i="37" s="1"/>
  <c r="D110" i="157"/>
  <c r="C33" i="37" s="1"/>
  <c r="H111" i="157"/>
  <c r="H139" i="157"/>
  <c r="G46" i="37" s="1"/>
  <c r="D111" i="157"/>
  <c r="D139" i="157"/>
  <c r="C46" i="37" s="1"/>
  <c r="H140" i="157"/>
  <c r="G47" i="37" s="1"/>
  <c r="H109" i="157"/>
  <c r="G32" i="37" s="1"/>
  <c r="G257" i="37" s="1"/>
  <c r="H33" i="37"/>
  <c r="D140" i="157"/>
  <c r="C47" i="37" s="1"/>
  <c r="D109" i="157"/>
  <c r="C32" i="37" s="1"/>
  <c r="G237" i="37" l="1"/>
  <c r="F391" i="156"/>
  <c r="E237" i="37" s="1"/>
  <c r="C237" i="37"/>
  <c r="J177" i="157"/>
  <c r="I84" i="37" s="1"/>
  <c r="G86" i="37"/>
  <c r="F110" i="157"/>
  <c r="E33" i="37" s="1"/>
  <c r="I33" i="37"/>
  <c r="I85" i="37"/>
  <c r="F111" i="157"/>
  <c r="E34" i="37" s="1"/>
  <c r="C34" i="37"/>
  <c r="J109" i="157"/>
  <c r="I32" i="37" s="1"/>
  <c r="F109" i="157"/>
  <c r="E32" i="37" s="1"/>
  <c r="I34" i="37"/>
  <c r="G34" i="37"/>
  <c r="I354" i="156" l="1"/>
  <c r="G354" i="156"/>
  <c r="E354" i="156"/>
  <c r="C354" i="156"/>
  <c r="H342" i="156"/>
  <c r="D342" i="156"/>
  <c r="I330" i="156"/>
  <c r="H137" i="37" s="1"/>
  <c r="G330" i="156"/>
  <c r="F137" i="37" s="1"/>
  <c r="E330" i="156"/>
  <c r="D137" i="37" s="1"/>
  <c r="C330" i="156"/>
  <c r="B137" i="37" s="1"/>
  <c r="I329" i="156"/>
  <c r="H136" i="37" s="1"/>
  <c r="G329" i="156"/>
  <c r="F136" i="37" s="1"/>
  <c r="E329" i="156"/>
  <c r="D136" i="37" s="1"/>
  <c r="C329" i="156"/>
  <c r="B136" i="37" s="1"/>
  <c r="H135" i="37"/>
  <c r="G328" i="156"/>
  <c r="F135" i="37" s="1"/>
  <c r="E328" i="156"/>
  <c r="D135" i="37" s="1"/>
  <c r="C328" i="156"/>
  <c r="B135" i="37" s="1"/>
  <c r="H316" i="156"/>
  <c r="J330" i="156" s="1"/>
  <c r="I137" i="37" s="1"/>
  <c r="F316" i="156"/>
  <c r="F330" i="156" s="1"/>
  <c r="E137" i="37" s="1"/>
  <c r="H315" i="156"/>
  <c r="J329" i="156" s="1"/>
  <c r="I136" i="37" s="1"/>
  <c r="D315" i="156"/>
  <c r="F315" i="156" s="1"/>
  <c r="F329" i="156" s="1"/>
  <c r="E136" i="37" s="1"/>
  <c r="H314" i="156"/>
  <c r="J314" i="156" s="1"/>
  <c r="J328" i="156" s="1"/>
  <c r="I135" i="37" s="1"/>
  <c r="F314" i="156"/>
  <c r="F328" i="156" s="1"/>
  <c r="E135" i="37" s="1"/>
  <c r="I301" i="156"/>
  <c r="H111" i="37" s="1"/>
  <c r="G301" i="156"/>
  <c r="F111" i="37" s="1"/>
  <c r="E301" i="156"/>
  <c r="D111" i="37" s="1"/>
  <c r="C301" i="156"/>
  <c r="B111" i="37" s="1"/>
  <c r="H288" i="156"/>
  <c r="J288" i="156" s="1"/>
  <c r="J301" i="156" s="1"/>
  <c r="I111" i="37" s="1"/>
  <c r="D288" i="156"/>
  <c r="F288" i="156" s="1"/>
  <c r="F301" i="156" s="1"/>
  <c r="E111" i="37" s="1"/>
  <c r="I275" i="156"/>
  <c r="H72" i="37" s="1"/>
  <c r="G275" i="156"/>
  <c r="F72" i="37" s="1"/>
  <c r="E275" i="156"/>
  <c r="D72" i="37" s="1"/>
  <c r="C275" i="156"/>
  <c r="B72" i="37" s="1"/>
  <c r="H262" i="156"/>
  <c r="J262" i="156" s="1"/>
  <c r="J275" i="156" s="1"/>
  <c r="I72" i="37" s="1"/>
  <c r="D262" i="156"/>
  <c r="F262" i="156" s="1"/>
  <c r="F275" i="156" s="1"/>
  <c r="E72" i="37" s="1"/>
  <c r="I248" i="156"/>
  <c r="G248" i="156"/>
  <c r="F19" i="37" s="1"/>
  <c r="E248" i="156"/>
  <c r="D19" i="37" s="1"/>
  <c r="I247" i="156"/>
  <c r="G247" i="156"/>
  <c r="F18" i="37" s="1"/>
  <c r="E247" i="156"/>
  <c r="D18" i="37" s="1"/>
  <c r="C247" i="156"/>
  <c r="B18" i="37" s="1"/>
  <c r="I246" i="156"/>
  <c r="H17" i="37" s="1"/>
  <c r="G246" i="156"/>
  <c r="F17" i="37" s="1"/>
  <c r="D17" i="37"/>
  <c r="C248" i="156"/>
  <c r="B19" i="37" s="1"/>
  <c r="C246" i="156"/>
  <c r="B17" i="37" s="1"/>
  <c r="H233" i="156"/>
  <c r="J233" i="156" s="1"/>
  <c r="D233" i="156"/>
  <c r="F233" i="156" s="1"/>
  <c r="H224" i="156"/>
  <c r="J224" i="156" s="1"/>
  <c r="D224" i="156"/>
  <c r="F224" i="156" s="1"/>
  <c r="H215" i="156"/>
  <c r="J215" i="156" s="1"/>
  <c r="D215" i="156"/>
  <c r="F215" i="156" s="1"/>
  <c r="H202" i="156"/>
  <c r="J202" i="156" s="1"/>
  <c r="D202" i="156"/>
  <c r="F202" i="156" s="1"/>
  <c r="H193" i="156"/>
  <c r="F193" i="156"/>
  <c r="H192" i="156"/>
  <c r="J192" i="156" s="1"/>
  <c r="D192" i="156"/>
  <c r="F192" i="156" s="1"/>
  <c r="H183" i="156"/>
  <c r="J183" i="156" s="1"/>
  <c r="D183" i="156"/>
  <c r="F183" i="156" s="1"/>
  <c r="H173" i="156"/>
  <c r="J173" i="156" s="1"/>
  <c r="D173" i="156"/>
  <c r="F173" i="156" s="1"/>
  <c r="H163" i="156"/>
  <c r="J163" i="156" s="1"/>
  <c r="D163" i="156"/>
  <c r="F163" i="156" s="1"/>
  <c r="H153" i="156"/>
  <c r="J153" i="156" s="1"/>
  <c r="D153" i="156"/>
  <c r="F153" i="156" s="1"/>
  <c r="H143" i="156"/>
  <c r="J143" i="156" s="1"/>
  <c r="D143" i="156"/>
  <c r="F143" i="156" s="1"/>
  <c r="H134" i="156"/>
  <c r="J134" i="156" s="1"/>
  <c r="D134" i="156"/>
  <c r="F134" i="156" s="1"/>
  <c r="H111" i="156"/>
  <c r="J111" i="156" s="1"/>
  <c r="D111" i="156"/>
  <c r="F111" i="156" s="1"/>
  <c r="H120" i="156"/>
  <c r="J120" i="156" s="1"/>
  <c r="D120" i="156"/>
  <c r="F120" i="156" s="1"/>
  <c r="H121" i="156"/>
  <c r="D121" i="156"/>
  <c r="F121" i="156" s="1"/>
  <c r="H98" i="156"/>
  <c r="J98" i="156" s="1"/>
  <c r="D98" i="156"/>
  <c r="F98" i="156" s="1"/>
  <c r="D85" i="156"/>
  <c r="F85" i="156" s="1"/>
  <c r="D76" i="156"/>
  <c r="F76" i="156" s="1"/>
  <c r="D67" i="156"/>
  <c r="F67" i="156" s="1"/>
  <c r="F37" i="156"/>
  <c r="D36" i="156"/>
  <c r="D57" i="156"/>
  <c r="F57" i="156" s="1"/>
  <c r="D47" i="156"/>
  <c r="F47" i="156" s="1"/>
  <c r="J25" i="156"/>
  <c r="I245" i="37" s="1"/>
  <c r="I25" i="156"/>
  <c r="H245" i="37" s="1"/>
  <c r="H25" i="156"/>
  <c r="G245" i="37" s="1"/>
  <c r="G25" i="156"/>
  <c r="F245" i="37" s="1"/>
  <c r="E25" i="156"/>
  <c r="D245" i="37" s="1"/>
  <c r="D257" i="37" s="1"/>
  <c r="C25" i="156"/>
  <c r="B245" i="37" s="1"/>
  <c r="D35" i="156"/>
  <c r="F35" i="156" s="1"/>
  <c r="D15" i="156"/>
  <c r="F15" i="156" s="1"/>
  <c r="F25" i="156" s="1"/>
  <c r="E245" i="37" s="1"/>
  <c r="H257" i="37" l="1"/>
  <c r="J342" i="156"/>
  <c r="I149" i="37" s="1"/>
  <c r="G149" i="37"/>
  <c r="F342" i="156"/>
  <c r="F354" i="156" s="1"/>
  <c r="C149" i="37"/>
  <c r="D247" i="156"/>
  <c r="C18" i="37" s="1"/>
  <c r="F36" i="156"/>
  <c r="D259" i="37"/>
  <c r="F258" i="37"/>
  <c r="F259" i="37"/>
  <c r="B258" i="37"/>
  <c r="B259" i="37"/>
  <c r="H247" i="156"/>
  <c r="G18" i="37" s="1"/>
  <c r="D328" i="156"/>
  <c r="C135" i="37" s="1"/>
  <c r="H328" i="156"/>
  <c r="G135" i="37" s="1"/>
  <c r="D301" i="156"/>
  <c r="C111" i="37" s="1"/>
  <c r="H301" i="156"/>
  <c r="G111" i="37" s="1"/>
  <c r="H354" i="156"/>
  <c r="D354" i="156"/>
  <c r="D329" i="156"/>
  <c r="C136" i="37" s="1"/>
  <c r="H329" i="156"/>
  <c r="G136" i="37" s="1"/>
  <c r="G258" i="37" s="1"/>
  <c r="D330" i="156"/>
  <c r="C137" i="37" s="1"/>
  <c r="H330" i="156"/>
  <c r="G137" i="37" s="1"/>
  <c r="H275" i="156"/>
  <c r="G72" i="37" s="1"/>
  <c r="D275" i="156"/>
  <c r="C72" i="37" s="1"/>
  <c r="D248" i="156"/>
  <c r="H18" i="37"/>
  <c r="H258" i="37" s="1"/>
  <c r="H19" i="37"/>
  <c r="H259" i="37" s="1"/>
  <c r="H248" i="156"/>
  <c r="G19" i="37" s="1"/>
  <c r="H246" i="156"/>
  <c r="D246" i="156"/>
  <c r="D25" i="156"/>
  <c r="C245" i="37" s="1"/>
  <c r="F247" i="156" l="1"/>
  <c r="E18" i="37" s="1"/>
  <c r="C258" i="37"/>
  <c r="J354" i="156"/>
  <c r="I18" i="37"/>
  <c r="E149" i="37"/>
  <c r="G259" i="37"/>
  <c r="F248" i="156"/>
  <c r="E19" i="37" s="1"/>
  <c r="C19" i="37"/>
  <c r="C259" i="37" s="1"/>
  <c r="E259" i="37" s="1"/>
  <c r="F246" i="156"/>
  <c r="E17" i="37" s="1"/>
  <c r="C17" i="37"/>
  <c r="I19" i="37"/>
  <c r="J246" i="156"/>
  <c r="I17" i="37" s="1"/>
  <c r="G17" i="37"/>
  <c r="I257" i="37" l="1"/>
  <c r="E257" i="37"/>
  <c r="H86" i="157" l="1"/>
  <c r="J86" i="157" s="1"/>
  <c r="E79" i="157" l="1"/>
  <c r="G79" i="157"/>
  <c r="C79" i="157"/>
  <c r="D86" i="157"/>
  <c r="F86" i="157" l="1"/>
  <c r="G108" i="157"/>
  <c r="I108" i="157"/>
  <c r="E108" i="157"/>
  <c r="E215" i="157"/>
  <c r="E62" i="157"/>
  <c r="I13" i="156" l="1"/>
  <c r="E10" i="156" l="1"/>
  <c r="I388" i="156"/>
  <c r="I390" i="156"/>
  <c r="I65" i="156"/>
  <c r="I243" i="156"/>
  <c r="I141" i="156"/>
  <c r="I245" i="156"/>
  <c r="E245" i="156"/>
  <c r="I244" i="156"/>
  <c r="E244" i="156"/>
  <c r="G118" i="156" l="1"/>
  <c r="E180" i="156" l="1"/>
  <c r="E138" i="156"/>
  <c r="E115" i="156" l="1"/>
  <c r="I83" i="156"/>
  <c r="E80" i="156"/>
  <c r="E71" i="156" l="1"/>
  <c r="E62" i="156"/>
  <c r="C388" i="156" l="1"/>
  <c r="E388" i="156"/>
  <c r="C389" i="156"/>
  <c r="E389" i="156"/>
  <c r="C390" i="156"/>
  <c r="E390" i="156"/>
  <c r="C323" i="157" l="1"/>
  <c r="C298" i="157"/>
  <c r="C269" i="157"/>
  <c r="C240" i="157"/>
  <c r="C215" i="157"/>
  <c r="C188" i="157"/>
  <c r="C150" i="157"/>
  <c r="C121" i="157"/>
  <c r="C106" i="157"/>
  <c r="C95" i="157"/>
  <c r="C83" i="157"/>
  <c r="C73" i="157"/>
  <c r="C62" i="157"/>
  <c r="C51" i="157"/>
  <c r="C41" i="157"/>
  <c r="C29" i="157"/>
  <c r="C15" i="157"/>
  <c r="B14" i="46"/>
  <c r="B14" i="57"/>
  <c r="C38" i="157" l="1"/>
  <c r="G390" i="156" l="1"/>
  <c r="F236" i="37" s="1"/>
  <c r="G389" i="156"/>
  <c r="F235" i="37" s="1"/>
  <c r="G388" i="156"/>
  <c r="F234" i="37" s="1"/>
  <c r="G375" i="156"/>
  <c r="G363" i="156"/>
  <c r="G338" i="156"/>
  <c r="G310" i="156"/>
  <c r="C284" i="156"/>
  <c r="C258" i="156"/>
  <c r="G231" i="156"/>
  <c r="G222" i="156"/>
  <c r="G211" i="156"/>
  <c r="C211" i="156"/>
  <c r="C200" i="156"/>
  <c r="C190" i="156"/>
  <c r="G180" i="156"/>
  <c r="G170" i="156"/>
  <c r="G160" i="156"/>
  <c r="G150" i="156"/>
  <c r="C150" i="156"/>
  <c r="C141" i="156"/>
  <c r="C130" i="156"/>
  <c r="C118" i="156"/>
  <c r="G107" i="156"/>
  <c r="C94" i="156"/>
  <c r="C83" i="156"/>
  <c r="E54" i="156"/>
  <c r="C54" i="156"/>
  <c r="C44" i="156"/>
  <c r="G24" i="156"/>
  <c r="D234" i="37"/>
  <c r="D235" i="37"/>
  <c r="D236" i="37"/>
  <c r="E41" i="37"/>
  <c r="B22" i="57"/>
  <c r="B193" i="37" s="1"/>
  <c r="D22" i="57"/>
  <c r="D193" i="37" s="1"/>
  <c r="B23" i="57"/>
  <c r="B194" i="37" s="1"/>
  <c r="D23" i="57"/>
  <c r="D194" i="37" s="1"/>
  <c r="B24" i="57"/>
  <c r="B195" i="37" s="1"/>
  <c r="D24" i="57"/>
  <c r="D195" i="37" s="1"/>
  <c r="B25" i="57"/>
  <c r="B196" i="37" s="1"/>
  <c r="D25" i="57"/>
  <c r="D196" i="37" s="1"/>
  <c r="B27" i="57"/>
  <c r="B198" i="37" s="1"/>
  <c r="D27" i="57"/>
  <c r="D198" i="37" s="1"/>
  <c r="B28" i="57"/>
  <c r="B199" i="37" s="1"/>
  <c r="D28" i="57"/>
  <c r="D199" i="37" s="1"/>
  <c r="B29" i="57"/>
  <c r="B200" i="37" s="1"/>
  <c r="D29" i="57"/>
  <c r="D200" i="37" s="1"/>
  <c r="H22" i="57"/>
  <c r="H193" i="37" s="1"/>
  <c r="H23" i="57"/>
  <c r="H194" i="37" s="1"/>
  <c r="H24" i="57"/>
  <c r="H195" i="37" s="1"/>
  <c r="H25" i="57"/>
  <c r="H196" i="37" s="1"/>
  <c r="H27" i="57"/>
  <c r="H198" i="37" s="1"/>
  <c r="H28" i="57"/>
  <c r="H199" i="37" s="1"/>
  <c r="H29" i="57"/>
  <c r="H200" i="37" s="1"/>
  <c r="F27" i="57"/>
  <c r="F198" i="37" s="1"/>
  <c r="F28" i="57"/>
  <c r="F199" i="37" s="1"/>
  <c r="F29" i="57"/>
  <c r="F200" i="37" s="1"/>
  <c r="D14" i="57"/>
  <c r="D26" i="57" s="1"/>
  <c r="D197" i="37" s="1"/>
  <c r="F14" i="57"/>
  <c r="H14" i="57"/>
  <c r="G13" i="57"/>
  <c r="G25" i="57" s="1"/>
  <c r="G196" i="37" s="1"/>
  <c r="G15" i="57"/>
  <c r="I15" i="57" s="1"/>
  <c r="I27" i="57" s="1"/>
  <c r="I198" i="37" s="1"/>
  <c r="G16" i="57"/>
  <c r="I16" i="57" s="1"/>
  <c r="I28" i="57" s="1"/>
  <c r="I199" i="37" s="1"/>
  <c r="G17" i="57"/>
  <c r="G29" i="57" s="1"/>
  <c r="G200" i="37" s="1"/>
  <c r="C13" i="57"/>
  <c r="C25" i="57" s="1"/>
  <c r="C196" i="37" s="1"/>
  <c r="C15" i="57"/>
  <c r="C27" i="57" s="1"/>
  <c r="C198" i="37" s="1"/>
  <c r="C16" i="57"/>
  <c r="E16" i="57" s="1"/>
  <c r="E28" i="57" s="1"/>
  <c r="E199" i="37" s="1"/>
  <c r="C17" i="57"/>
  <c r="C29" i="57" s="1"/>
  <c r="C200" i="37" s="1"/>
  <c r="B26" i="57"/>
  <c r="B197" i="37" s="1"/>
  <c r="B22" i="46"/>
  <c r="B52" i="37" s="1"/>
  <c r="D22" i="46"/>
  <c r="D52" i="37" s="1"/>
  <c r="B23" i="46"/>
  <c r="B53" i="37" s="1"/>
  <c r="D23" i="46"/>
  <c r="D53" i="37" s="1"/>
  <c r="B24" i="46"/>
  <c r="B54" i="37" s="1"/>
  <c r="D24" i="46"/>
  <c r="D54" i="37" s="1"/>
  <c r="B25" i="46"/>
  <c r="B55" i="37" s="1"/>
  <c r="D25" i="46"/>
  <c r="D55" i="37" s="1"/>
  <c r="B27" i="46"/>
  <c r="B57" i="37" s="1"/>
  <c r="D27" i="46"/>
  <c r="D57" i="37" s="1"/>
  <c r="B28" i="46"/>
  <c r="B58" i="37" s="1"/>
  <c r="D28" i="46"/>
  <c r="D58" i="37" s="1"/>
  <c r="B29" i="46"/>
  <c r="B59" i="37" s="1"/>
  <c r="D29" i="46"/>
  <c r="D59" i="37" s="1"/>
  <c r="H22" i="46"/>
  <c r="H52" i="37" s="1"/>
  <c r="H23" i="46"/>
  <c r="H53" i="37" s="1"/>
  <c r="H24" i="46"/>
  <c r="H54" i="37" s="1"/>
  <c r="H25" i="46"/>
  <c r="H55" i="37" s="1"/>
  <c r="H27" i="46"/>
  <c r="H57" i="37" s="1"/>
  <c r="H28" i="46"/>
  <c r="H58" i="37" s="1"/>
  <c r="H29" i="46"/>
  <c r="H59" i="37" s="1"/>
  <c r="F27" i="46"/>
  <c r="F57" i="37" s="1"/>
  <c r="F28" i="46"/>
  <c r="F58" i="37" s="1"/>
  <c r="F29" i="46"/>
  <c r="F59" i="37" s="1"/>
  <c r="D14" i="46"/>
  <c r="D26" i="46" s="1"/>
  <c r="D56" i="37" s="1"/>
  <c r="F14" i="46"/>
  <c r="H14" i="46"/>
  <c r="H26" i="46" s="1"/>
  <c r="H56" i="37" s="1"/>
  <c r="B26" i="46"/>
  <c r="B56" i="37" s="1"/>
  <c r="G25" i="46"/>
  <c r="G55" i="37" s="1"/>
  <c r="G15" i="46"/>
  <c r="I15" i="46" s="1"/>
  <c r="I27" i="46" s="1"/>
  <c r="I57" i="37" s="1"/>
  <c r="G16" i="46"/>
  <c r="I16" i="46" s="1"/>
  <c r="I28" i="46" s="1"/>
  <c r="I58" i="37" s="1"/>
  <c r="G17" i="46"/>
  <c r="I17" i="46" s="1"/>
  <c r="I29" i="46" s="1"/>
  <c r="I59" i="37" s="1"/>
  <c r="C25" i="46"/>
  <c r="C55" i="37" s="1"/>
  <c r="E15" i="46"/>
  <c r="E27" i="46" s="1"/>
  <c r="E57" i="37" s="1"/>
  <c r="C28" i="46"/>
  <c r="C58" i="37" s="1"/>
  <c r="C29" i="46"/>
  <c r="C59" i="37" s="1"/>
  <c r="C356" i="157"/>
  <c r="B217" i="37" s="1"/>
  <c r="E356" i="157"/>
  <c r="D217" i="37" s="1"/>
  <c r="C357" i="157"/>
  <c r="B218" i="37" s="1"/>
  <c r="E357" i="157"/>
  <c r="D218" i="37" s="1"/>
  <c r="C358" i="157"/>
  <c r="B219" i="37" s="1"/>
  <c r="E358" i="157"/>
  <c r="D219" i="37" s="1"/>
  <c r="C359" i="157"/>
  <c r="B220" i="37" s="1"/>
  <c r="E359" i="157"/>
  <c r="D220" i="37" s="1"/>
  <c r="C361" i="157"/>
  <c r="B222" i="37" s="1"/>
  <c r="E361" i="157"/>
  <c r="D222" i="37" s="1"/>
  <c r="C362" i="157"/>
  <c r="B223" i="37" s="1"/>
  <c r="E362" i="157"/>
  <c r="D223" i="37" s="1"/>
  <c r="C363" i="157"/>
  <c r="B224" i="37" s="1"/>
  <c r="E363" i="157"/>
  <c r="D224" i="37" s="1"/>
  <c r="I356" i="157"/>
  <c r="I357" i="157"/>
  <c r="I358" i="157"/>
  <c r="H219" i="37" s="1"/>
  <c r="I219" i="37"/>
  <c r="I359" i="157"/>
  <c r="H220" i="37" s="1"/>
  <c r="I220" i="37"/>
  <c r="I361" i="157"/>
  <c r="I362" i="157"/>
  <c r="I363" i="157"/>
  <c r="G361" i="157"/>
  <c r="F222" i="37" s="1"/>
  <c r="G362" i="157"/>
  <c r="F223" i="37" s="1"/>
  <c r="G363" i="157"/>
  <c r="F224" i="37" s="1"/>
  <c r="G348" i="157"/>
  <c r="E348" i="157"/>
  <c r="I348" i="157"/>
  <c r="H346" i="157"/>
  <c r="H347" i="157"/>
  <c r="H349" i="157"/>
  <c r="H350" i="157"/>
  <c r="H351" i="157"/>
  <c r="D346" i="157"/>
  <c r="F358" i="157" s="1"/>
  <c r="E219" i="37" s="1"/>
  <c r="D347" i="157"/>
  <c r="F359" i="157" s="1"/>
  <c r="E220" i="37" s="1"/>
  <c r="D349" i="157"/>
  <c r="D361" i="157" s="1"/>
  <c r="C222" i="37" s="1"/>
  <c r="D350" i="157"/>
  <c r="F350" i="157" s="1"/>
  <c r="F362" i="157" s="1"/>
  <c r="E223" i="37" s="1"/>
  <c r="D351" i="157"/>
  <c r="F351" i="157" s="1"/>
  <c r="F363" i="157" s="1"/>
  <c r="E224" i="37" s="1"/>
  <c r="C348" i="157"/>
  <c r="C360" i="157" s="1"/>
  <c r="B221" i="37" s="1"/>
  <c r="C331" i="157"/>
  <c r="B205" i="37" s="1"/>
  <c r="E331" i="157"/>
  <c r="D205" i="37" s="1"/>
  <c r="C332" i="157"/>
  <c r="B206" i="37" s="1"/>
  <c r="E332" i="157"/>
  <c r="D206" i="37" s="1"/>
  <c r="C333" i="157"/>
  <c r="B207" i="37" s="1"/>
  <c r="E333" i="157"/>
  <c r="D207" i="37" s="1"/>
  <c r="C334" i="157"/>
  <c r="B208" i="37" s="1"/>
  <c r="E334" i="157"/>
  <c r="D208" i="37" s="1"/>
  <c r="C336" i="157"/>
  <c r="B210" i="37" s="1"/>
  <c r="E336" i="157"/>
  <c r="D210" i="37" s="1"/>
  <c r="C337" i="157"/>
  <c r="B211" i="37" s="1"/>
  <c r="E337" i="157"/>
  <c r="D211" i="37" s="1"/>
  <c r="C338" i="157"/>
  <c r="B212" i="37" s="1"/>
  <c r="E338" i="157"/>
  <c r="D212" i="37" s="1"/>
  <c r="I331" i="157"/>
  <c r="H205" i="37" s="1"/>
  <c r="I332" i="157"/>
  <c r="H206" i="37" s="1"/>
  <c r="I333" i="157"/>
  <c r="H207" i="37" s="1"/>
  <c r="I334" i="157"/>
  <c r="H208" i="37" s="1"/>
  <c r="I336" i="157"/>
  <c r="H210" i="37" s="1"/>
  <c r="I337" i="157"/>
  <c r="H211" i="37" s="1"/>
  <c r="I338" i="157"/>
  <c r="H212" i="37" s="1"/>
  <c r="G336" i="157"/>
  <c r="F210" i="37" s="1"/>
  <c r="G337" i="157"/>
  <c r="F211" i="37" s="1"/>
  <c r="G338" i="157"/>
  <c r="F212" i="37" s="1"/>
  <c r="E323" i="157"/>
  <c r="E335" i="157" s="1"/>
  <c r="D209" i="37" s="1"/>
  <c r="G323" i="157"/>
  <c r="I323" i="157"/>
  <c r="H322" i="157"/>
  <c r="H324" i="157"/>
  <c r="H325" i="157"/>
  <c r="H326" i="157"/>
  <c r="D324" i="157"/>
  <c r="D336" i="157" s="1"/>
  <c r="C210" i="37" s="1"/>
  <c r="D325" i="157"/>
  <c r="F325" i="157" s="1"/>
  <c r="F337" i="157" s="1"/>
  <c r="E211" i="37" s="1"/>
  <c r="D326" i="157"/>
  <c r="D338" i="157" s="1"/>
  <c r="C212" i="37" s="1"/>
  <c r="C335" i="157"/>
  <c r="B209" i="37" s="1"/>
  <c r="C306" i="157"/>
  <c r="B181" i="37" s="1"/>
  <c r="E306" i="157"/>
  <c r="D181" i="37" s="1"/>
  <c r="C307" i="157"/>
  <c r="B182" i="37" s="1"/>
  <c r="E307" i="157"/>
  <c r="D182" i="37" s="1"/>
  <c r="C308" i="157"/>
  <c r="B183" i="37" s="1"/>
  <c r="E308" i="157"/>
  <c r="D183" i="37" s="1"/>
  <c r="C309" i="157"/>
  <c r="B184" i="37" s="1"/>
  <c r="E309" i="157"/>
  <c r="D184" i="37" s="1"/>
  <c r="C311" i="157"/>
  <c r="B186" i="37" s="1"/>
  <c r="E311" i="157"/>
  <c r="D186" i="37" s="1"/>
  <c r="C312" i="157"/>
  <c r="B187" i="37" s="1"/>
  <c r="E312" i="157"/>
  <c r="D187" i="37" s="1"/>
  <c r="C313" i="157"/>
  <c r="B188" i="37" s="1"/>
  <c r="E313" i="157"/>
  <c r="D188" i="37" s="1"/>
  <c r="I306" i="157"/>
  <c r="H181" i="37" s="1"/>
  <c r="I307" i="157"/>
  <c r="H182" i="37" s="1"/>
  <c r="I308" i="157"/>
  <c r="H183" i="37" s="1"/>
  <c r="I309" i="157"/>
  <c r="H184" i="37" s="1"/>
  <c r="I311" i="157"/>
  <c r="H186" i="37" s="1"/>
  <c r="I312" i="157"/>
  <c r="H187" i="37" s="1"/>
  <c r="I313" i="157"/>
  <c r="H188" i="37" s="1"/>
  <c r="G311" i="157"/>
  <c r="F186" i="37" s="1"/>
  <c r="G312" i="157"/>
  <c r="F187" i="37" s="1"/>
  <c r="G313" i="157"/>
  <c r="F188" i="37" s="1"/>
  <c r="G298" i="157"/>
  <c r="E298" i="157"/>
  <c r="E310" i="157" s="1"/>
  <c r="D185" i="37" s="1"/>
  <c r="I298" i="157"/>
  <c r="C310" i="157"/>
  <c r="B185" i="37" s="1"/>
  <c r="H299" i="157"/>
  <c r="H300" i="157"/>
  <c r="H301" i="157"/>
  <c r="D299" i="157"/>
  <c r="D311" i="157" s="1"/>
  <c r="C186" i="37" s="1"/>
  <c r="D300" i="157"/>
  <c r="D312" i="157" s="1"/>
  <c r="C187" i="37" s="1"/>
  <c r="D301" i="157"/>
  <c r="D313" i="157" s="1"/>
  <c r="C188" i="37" s="1"/>
  <c r="C279" i="157"/>
  <c r="B167" i="37" s="1"/>
  <c r="E279" i="157"/>
  <c r="D167" i="37" s="1"/>
  <c r="C280" i="157"/>
  <c r="B168" i="37" s="1"/>
  <c r="E280" i="157"/>
  <c r="D168" i="37" s="1"/>
  <c r="C281" i="157"/>
  <c r="B169" i="37" s="1"/>
  <c r="E281" i="157"/>
  <c r="D169" i="37" s="1"/>
  <c r="C282" i="157"/>
  <c r="B170" i="37" s="1"/>
  <c r="E282" i="157"/>
  <c r="D170" i="37" s="1"/>
  <c r="C284" i="157"/>
  <c r="B172" i="37" s="1"/>
  <c r="E284" i="157"/>
  <c r="D172" i="37" s="1"/>
  <c r="C285" i="157"/>
  <c r="B173" i="37" s="1"/>
  <c r="E285" i="157"/>
  <c r="D173" i="37" s="1"/>
  <c r="C286" i="157"/>
  <c r="B174" i="37" s="1"/>
  <c r="E286" i="157"/>
  <c r="D174" i="37" s="1"/>
  <c r="I279" i="157"/>
  <c r="H167" i="37" s="1"/>
  <c r="I280" i="157"/>
  <c r="H168" i="37" s="1"/>
  <c r="I281" i="157"/>
  <c r="H169" i="37" s="1"/>
  <c r="I282" i="157"/>
  <c r="H170" i="37" s="1"/>
  <c r="I284" i="157"/>
  <c r="H172" i="37" s="1"/>
  <c r="I285" i="157"/>
  <c r="H173" i="37" s="1"/>
  <c r="I286" i="157"/>
  <c r="H174" i="37" s="1"/>
  <c r="G284" i="157"/>
  <c r="F172" i="37" s="1"/>
  <c r="G285" i="157"/>
  <c r="F173" i="37" s="1"/>
  <c r="G286" i="157"/>
  <c r="F174" i="37" s="1"/>
  <c r="E269" i="157"/>
  <c r="E283" i="157" s="1"/>
  <c r="D171" i="37" s="1"/>
  <c r="G269" i="157"/>
  <c r="I269" i="157"/>
  <c r="H270" i="157"/>
  <c r="H271" i="157"/>
  <c r="H272" i="157"/>
  <c r="D270" i="157"/>
  <c r="F270" i="157" s="1"/>
  <c r="F284" i="157" s="1"/>
  <c r="E172" i="37" s="1"/>
  <c r="D271" i="157"/>
  <c r="F271" i="157" s="1"/>
  <c r="F285" i="157" s="1"/>
  <c r="E173" i="37" s="1"/>
  <c r="D272" i="157"/>
  <c r="F272" i="157" s="1"/>
  <c r="F286" i="157" s="1"/>
  <c r="E174" i="37" s="1"/>
  <c r="C283" i="157"/>
  <c r="B171" i="37" s="1"/>
  <c r="C250" i="157"/>
  <c r="B153" i="37" s="1"/>
  <c r="E250" i="157"/>
  <c r="D153" i="37" s="1"/>
  <c r="C251" i="157"/>
  <c r="B154" i="37" s="1"/>
  <c r="E251" i="157"/>
  <c r="D154" i="37" s="1"/>
  <c r="C252" i="157"/>
  <c r="B155" i="37" s="1"/>
  <c r="E252" i="157"/>
  <c r="D155" i="37" s="1"/>
  <c r="C253" i="157"/>
  <c r="B156" i="37" s="1"/>
  <c r="E253" i="157"/>
  <c r="D156" i="37" s="1"/>
  <c r="C255" i="157"/>
  <c r="B158" i="37" s="1"/>
  <c r="E255" i="157"/>
  <c r="D158" i="37" s="1"/>
  <c r="C256" i="157"/>
  <c r="B159" i="37" s="1"/>
  <c r="E256" i="157"/>
  <c r="D159" i="37" s="1"/>
  <c r="C257" i="157"/>
  <c r="B160" i="37" s="1"/>
  <c r="E257" i="157"/>
  <c r="D160" i="37" s="1"/>
  <c r="I250" i="157"/>
  <c r="H153" i="37" s="1"/>
  <c r="I251" i="157"/>
  <c r="H154" i="37" s="1"/>
  <c r="I252" i="157"/>
  <c r="H155" i="37" s="1"/>
  <c r="I253" i="157"/>
  <c r="H156" i="37" s="1"/>
  <c r="I255" i="157"/>
  <c r="H158" i="37" s="1"/>
  <c r="I256" i="157"/>
  <c r="H159" i="37" s="1"/>
  <c r="I257" i="157"/>
  <c r="H160" i="37" s="1"/>
  <c r="G255" i="157"/>
  <c r="F158" i="37" s="1"/>
  <c r="G256" i="157"/>
  <c r="F159" i="37" s="1"/>
  <c r="G257" i="157"/>
  <c r="F160" i="37" s="1"/>
  <c r="E240" i="157"/>
  <c r="E254" i="157" s="1"/>
  <c r="D157" i="37" s="1"/>
  <c r="G240" i="157"/>
  <c r="I240" i="157"/>
  <c r="H241" i="157"/>
  <c r="H242" i="157"/>
  <c r="H243" i="157"/>
  <c r="D241" i="157"/>
  <c r="D255" i="157" s="1"/>
  <c r="C158" i="37" s="1"/>
  <c r="D242" i="157"/>
  <c r="F242" i="157" s="1"/>
  <c r="F256" i="157" s="1"/>
  <c r="E159" i="37" s="1"/>
  <c r="D243" i="157"/>
  <c r="F243" i="157" s="1"/>
  <c r="F257" i="157" s="1"/>
  <c r="E160" i="37" s="1"/>
  <c r="C254" i="157"/>
  <c r="B157" i="37" s="1"/>
  <c r="C223" i="157"/>
  <c r="B115" i="37" s="1"/>
  <c r="E223" i="157"/>
  <c r="D115" i="37" s="1"/>
  <c r="C224" i="157"/>
  <c r="B116" i="37" s="1"/>
  <c r="E224" i="157"/>
  <c r="D116" i="37" s="1"/>
  <c r="C225" i="157"/>
  <c r="B117" i="37" s="1"/>
  <c r="E225" i="157"/>
  <c r="D117" i="37" s="1"/>
  <c r="C226" i="157"/>
  <c r="B118" i="37" s="1"/>
  <c r="E226" i="157"/>
  <c r="D118" i="37" s="1"/>
  <c r="C228" i="157"/>
  <c r="B120" i="37" s="1"/>
  <c r="E228" i="157"/>
  <c r="D120" i="37" s="1"/>
  <c r="C229" i="157"/>
  <c r="B121" i="37" s="1"/>
  <c r="E229" i="157"/>
  <c r="D121" i="37" s="1"/>
  <c r="C230" i="157"/>
  <c r="B122" i="37" s="1"/>
  <c r="E230" i="157"/>
  <c r="D122" i="37" s="1"/>
  <c r="I223" i="157"/>
  <c r="H115" i="37" s="1"/>
  <c r="I224" i="157"/>
  <c r="H116" i="37" s="1"/>
  <c r="I225" i="157"/>
  <c r="H117" i="37" s="1"/>
  <c r="I226" i="157"/>
  <c r="H118" i="37" s="1"/>
  <c r="I228" i="157"/>
  <c r="H120" i="37" s="1"/>
  <c r="I229" i="157"/>
  <c r="H121" i="37" s="1"/>
  <c r="I230" i="157"/>
  <c r="H122" i="37" s="1"/>
  <c r="G228" i="157"/>
  <c r="F120" i="37" s="1"/>
  <c r="G229" i="157"/>
  <c r="F121" i="37" s="1"/>
  <c r="G230" i="157"/>
  <c r="F122" i="37" s="1"/>
  <c r="E227" i="157"/>
  <c r="D119" i="37" s="1"/>
  <c r="G215" i="157"/>
  <c r="I215" i="157"/>
  <c r="H216" i="157"/>
  <c r="H217" i="157"/>
  <c r="H218" i="157"/>
  <c r="D216" i="157"/>
  <c r="F216" i="157" s="1"/>
  <c r="F228" i="157" s="1"/>
  <c r="E120" i="37" s="1"/>
  <c r="D217" i="157"/>
  <c r="F217" i="157" s="1"/>
  <c r="F229" i="157" s="1"/>
  <c r="E121" i="37" s="1"/>
  <c r="D218" i="157"/>
  <c r="F218" i="157" s="1"/>
  <c r="F230" i="157" s="1"/>
  <c r="E122" i="37" s="1"/>
  <c r="C227" i="157"/>
  <c r="B119" i="37" s="1"/>
  <c r="C197" i="157"/>
  <c r="B90" i="37" s="1"/>
  <c r="E197" i="157"/>
  <c r="D90" i="37" s="1"/>
  <c r="C198" i="157"/>
  <c r="B91" i="37" s="1"/>
  <c r="E198" i="157"/>
  <c r="D91" i="37" s="1"/>
  <c r="C199" i="157"/>
  <c r="B92" i="37" s="1"/>
  <c r="E199" i="157"/>
  <c r="D92" i="37" s="1"/>
  <c r="C200" i="157"/>
  <c r="B93" i="37" s="1"/>
  <c r="E200" i="157"/>
  <c r="D93" i="37" s="1"/>
  <c r="C202" i="157"/>
  <c r="B95" i="37" s="1"/>
  <c r="E202" i="157"/>
  <c r="D95" i="37" s="1"/>
  <c r="C203" i="157"/>
  <c r="B96" i="37" s="1"/>
  <c r="E203" i="157"/>
  <c r="D96" i="37" s="1"/>
  <c r="C204" i="157"/>
  <c r="B97" i="37" s="1"/>
  <c r="E204" i="157"/>
  <c r="D97" i="37" s="1"/>
  <c r="I197" i="157"/>
  <c r="H90" i="37" s="1"/>
  <c r="I198" i="157"/>
  <c r="H91" i="37" s="1"/>
  <c r="I199" i="157"/>
  <c r="H92" i="37" s="1"/>
  <c r="I200" i="157"/>
  <c r="H93" i="37" s="1"/>
  <c r="J200" i="157"/>
  <c r="I93" i="37" s="1"/>
  <c r="I202" i="157"/>
  <c r="H95" i="37" s="1"/>
  <c r="I203" i="157"/>
  <c r="H96" i="37" s="1"/>
  <c r="I204" i="157"/>
  <c r="H97" i="37" s="1"/>
  <c r="G202" i="157"/>
  <c r="F95" i="37" s="1"/>
  <c r="G203" i="157"/>
  <c r="F96" i="37" s="1"/>
  <c r="G204" i="157"/>
  <c r="F97" i="37" s="1"/>
  <c r="E188" i="157"/>
  <c r="E201" i="157" s="1"/>
  <c r="D94" i="37" s="1"/>
  <c r="G188" i="157"/>
  <c r="I188" i="157"/>
  <c r="H187" i="157"/>
  <c r="H200" i="157" s="1"/>
  <c r="G93" i="37" s="1"/>
  <c r="H189" i="157"/>
  <c r="H190" i="157"/>
  <c r="H191" i="157"/>
  <c r="D187" i="157"/>
  <c r="D200" i="157" s="1"/>
  <c r="C93" i="37" s="1"/>
  <c r="D189" i="157"/>
  <c r="F189" i="157" s="1"/>
  <c r="F202" i="157" s="1"/>
  <c r="E95" i="37" s="1"/>
  <c r="D190" i="157"/>
  <c r="F190" i="157" s="1"/>
  <c r="F203" i="157" s="1"/>
  <c r="E96" i="37" s="1"/>
  <c r="D191" i="157"/>
  <c r="F191" i="157" s="1"/>
  <c r="F204" i="157" s="1"/>
  <c r="E97" i="37" s="1"/>
  <c r="C201" i="157"/>
  <c r="B94" i="37" s="1"/>
  <c r="C175" i="157"/>
  <c r="B82" i="37" s="1"/>
  <c r="E175" i="157"/>
  <c r="D82" i="37" s="1"/>
  <c r="C176" i="157"/>
  <c r="B83" i="37" s="1"/>
  <c r="E176" i="157"/>
  <c r="D83" i="37" s="1"/>
  <c r="I175" i="157"/>
  <c r="I176" i="157"/>
  <c r="G176" i="157"/>
  <c r="F83" i="37" s="1"/>
  <c r="G175" i="157"/>
  <c r="F82" i="37" s="1"/>
  <c r="C174" i="157"/>
  <c r="B81" i="37" s="1"/>
  <c r="E174" i="157"/>
  <c r="D81" i="37" s="1"/>
  <c r="I174" i="157"/>
  <c r="G174" i="157"/>
  <c r="F81" i="37" s="1"/>
  <c r="E162" i="157"/>
  <c r="G162" i="157"/>
  <c r="H163" i="157"/>
  <c r="D163" i="157"/>
  <c r="F163" i="157" s="1"/>
  <c r="C162" i="157"/>
  <c r="H152" i="157"/>
  <c r="H153" i="157"/>
  <c r="H151" i="157"/>
  <c r="J151" i="157" s="1"/>
  <c r="D152" i="157"/>
  <c r="D175" i="157" s="1"/>
  <c r="C82" i="37" s="1"/>
  <c r="D153" i="157"/>
  <c r="F153" i="157" s="1"/>
  <c r="F176" i="157" s="1"/>
  <c r="E83" i="37" s="1"/>
  <c r="D151" i="157"/>
  <c r="F151" i="157" s="1"/>
  <c r="E150" i="157"/>
  <c r="G150" i="157"/>
  <c r="I150" i="157"/>
  <c r="C138" i="157"/>
  <c r="B45" i="37" s="1"/>
  <c r="E138" i="157"/>
  <c r="D45" i="37" s="1"/>
  <c r="I138" i="157"/>
  <c r="H45" i="37" s="1"/>
  <c r="G138" i="157"/>
  <c r="F45" i="37" s="1"/>
  <c r="C137" i="157"/>
  <c r="B44" i="37" s="1"/>
  <c r="E137" i="157"/>
  <c r="D44" i="37" s="1"/>
  <c r="I137" i="157"/>
  <c r="H44" i="37" s="1"/>
  <c r="G137" i="157"/>
  <c r="F44" i="37" s="1"/>
  <c r="C136" i="157"/>
  <c r="B43" i="37" s="1"/>
  <c r="E136" i="157"/>
  <c r="D43" i="37" s="1"/>
  <c r="I136" i="157"/>
  <c r="H43" i="37" s="1"/>
  <c r="G136" i="157"/>
  <c r="F43" i="37" s="1"/>
  <c r="E121" i="157"/>
  <c r="G121" i="157"/>
  <c r="I121" i="157"/>
  <c r="C135" i="157"/>
  <c r="B42" i="37" s="1"/>
  <c r="H120" i="157"/>
  <c r="J120" i="157" s="1"/>
  <c r="H122" i="157"/>
  <c r="H123" i="157"/>
  <c r="H124" i="157"/>
  <c r="D122" i="157"/>
  <c r="F122" i="157" s="1"/>
  <c r="F136" i="157" s="1"/>
  <c r="E43" i="37" s="1"/>
  <c r="D123" i="157"/>
  <c r="F123" i="157" s="1"/>
  <c r="F137" i="157" s="1"/>
  <c r="E44" i="37" s="1"/>
  <c r="D124" i="157"/>
  <c r="F124" i="157" s="1"/>
  <c r="F138" i="157" s="1"/>
  <c r="E45" i="37" s="1"/>
  <c r="B31" i="37"/>
  <c r="F31" i="37"/>
  <c r="C107" i="157"/>
  <c r="B30" i="37" s="1"/>
  <c r="E107" i="157"/>
  <c r="I107" i="157"/>
  <c r="G107" i="157"/>
  <c r="F30" i="37" s="1"/>
  <c r="B29" i="37"/>
  <c r="E106" i="157"/>
  <c r="I106" i="157"/>
  <c r="G106" i="157"/>
  <c r="F29" i="37" s="1"/>
  <c r="C104" i="157"/>
  <c r="B27" i="37" s="1"/>
  <c r="E104" i="157"/>
  <c r="C103" i="157"/>
  <c r="B26" i="37" s="1"/>
  <c r="E103" i="157"/>
  <c r="C102" i="157"/>
  <c r="B25" i="37" s="1"/>
  <c r="E102" i="157"/>
  <c r="C101" i="157"/>
  <c r="B24" i="37" s="1"/>
  <c r="E101" i="157"/>
  <c r="E95" i="157"/>
  <c r="G95" i="157"/>
  <c r="I95" i="157"/>
  <c r="H96" i="157"/>
  <c r="D96" i="157"/>
  <c r="D95" i="157" s="1"/>
  <c r="G83" i="157"/>
  <c r="G89" i="157" s="1"/>
  <c r="H84" i="157"/>
  <c r="J84" i="157" s="1"/>
  <c r="H85" i="157"/>
  <c r="D84" i="157"/>
  <c r="F84" i="157" s="1"/>
  <c r="E83" i="157"/>
  <c r="I83" i="157"/>
  <c r="E73" i="157"/>
  <c r="G73" i="157"/>
  <c r="I73" i="157"/>
  <c r="H74" i="157"/>
  <c r="D74" i="157"/>
  <c r="F74" i="157" s="1"/>
  <c r="H64" i="157"/>
  <c r="D64" i="157"/>
  <c r="E51" i="157"/>
  <c r="G51" i="157"/>
  <c r="I51" i="157"/>
  <c r="H52" i="157"/>
  <c r="D52" i="157"/>
  <c r="D51" i="157" s="1"/>
  <c r="E41" i="157"/>
  <c r="G41" i="157"/>
  <c r="I41" i="157"/>
  <c r="H42" i="157"/>
  <c r="D42" i="157"/>
  <c r="F42" i="157" s="1"/>
  <c r="H32" i="157"/>
  <c r="J32" i="157" s="1"/>
  <c r="H30" i="157"/>
  <c r="J30" i="157" s="1"/>
  <c r="D31" i="157"/>
  <c r="F31" i="157" s="1"/>
  <c r="D32" i="157"/>
  <c r="D30" i="157"/>
  <c r="F30" i="157" s="1"/>
  <c r="E29" i="157"/>
  <c r="G29" i="157"/>
  <c r="I29" i="157"/>
  <c r="G15" i="157"/>
  <c r="F64" i="157" l="1"/>
  <c r="G283" i="157"/>
  <c r="F171" i="37" s="1"/>
  <c r="F26" i="46"/>
  <c r="F56" i="37" s="1"/>
  <c r="G335" i="157"/>
  <c r="F209" i="37" s="1"/>
  <c r="G201" i="157"/>
  <c r="F94" i="37" s="1"/>
  <c r="G254" i="157"/>
  <c r="F157" i="37" s="1"/>
  <c r="G310" i="157"/>
  <c r="F185" i="37" s="1"/>
  <c r="H26" i="57"/>
  <c r="H197" i="37" s="1"/>
  <c r="G227" i="157"/>
  <c r="F119" i="37" s="1"/>
  <c r="F26" i="57"/>
  <c r="F197" i="37" s="1"/>
  <c r="J64" i="157"/>
  <c r="H136" i="157"/>
  <c r="G43" i="37" s="1"/>
  <c r="J122" i="157"/>
  <c r="J136" i="157" s="1"/>
  <c r="I43" i="37" s="1"/>
  <c r="H203" i="157"/>
  <c r="G96" i="37" s="1"/>
  <c r="J190" i="157"/>
  <c r="J203" i="157" s="1"/>
  <c r="I96" i="37" s="1"/>
  <c r="H229" i="157"/>
  <c r="G121" i="37" s="1"/>
  <c r="J217" i="157"/>
  <c r="J229" i="157" s="1"/>
  <c r="I121" i="37" s="1"/>
  <c r="H286" i="157"/>
  <c r="G174" i="37" s="1"/>
  <c r="J272" i="157"/>
  <c r="J286" i="157" s="1"/>
  <c r="I174" i="37" s="1"/>
  <c r="H311" i="157"/>
  <c r="G186" i="37" s="1"/>
  <c r="J299" i="157"/>
  <c r="J311" i="157" s="1"/>
  <c r="I186" i="37" s="1"/>
  <c r="H336" i="157"/>
  <c r="G210" i="37" s="1"/>
  <c r="J324" i="157"/>
  <c r="J336" i="157" s="1"/>
  <c r="I210" i="37" s="1"/>
  <c r="H363" i="157"/>
  <c r="G224" i="37" s="1"/>
  <c r="J351" i="157"/>
  <c r="H358" i="157"/>
  <c r="G219" i="37" s="1"/>
  <c r="H95" i="157"/>
  <c r="J95" i="157" s="1"/>
  <c r="J96" i="157"/>
  <c r="H176" i="157"/>
  <c r="G83" i="37" s="1"/>
  <c r="J153" i="157"/>
  <c r="H162" i="157"/>
  <c r="J162" i="157" s="1"/>
  <c r="J163" i="157"/>
  <c r="H202" i="157"/>
  <c r="G95" i="37" s="1"/>
  <c r="J189" i="157"/>
  <c r="J202" i="157" s="1"/>
  <c r="I95" i="37" s="1"/>
  <c r="H228" i="157"/>
  <c r="G120" i="37" s="1"/>
  <c r="J216" i="157"/>
  <c r="J228" i="157" s="1"/>
  <c r="I120" i="37" s="1"/>
  <c r="H257" i="157"/>
  <c r="G160" i="37" s="1"/>
  <c r="J243" i="157"/>
  <c r="J257" i="157" s="1"/>
  <c r="I160" i="37" s="1"/>
  <c r="H285" i="157"/>
  <c r="G173" i="37" s="1"/>
  <c r="J271" i="157"/>
  <c r="J285" i="157" s="1"/>
  <c r="I173" i="37" s="1"/>
  <c r="H334" i="157"/>
  <c r="G208" i="37" s="1"/>
  <c r="J322" i="157"/>
  <c r="J334" i="157" s="1"/>
  <c r="I208" i="37" s="1"/>
  <c r="H362" i="157"/>
  <c r="G223" i="37" s="1"/>
  <c r="J350" i="157"/>
  <c r="H218" i="37"/>
  <c r="H138" i="157"/>
  <c r="G45" i="37" s="1"/>
  <c r="J124" i="157"/>
  <c r="J138" i="157" s="1"/>
  <c r="I45" i="37" s="1"/>
  <c r="H175" i="157"/>
  <c r="G82" i="37" s="1"/>
  <c r="J152" i="157"/>
  <c r="H256" i="157"/>
  <c r="G159" i="37" s="1"/>
  <c r="J242" i="157"/>
  <c r="J256" i="157" s="1"/>
  <c r="I159" i="37" s="1"/>
  <c r="H284" i="157"/>
  <c r="G172" i="37" s="1"/>
  <c r="J270" i="157"/>
  <c r="J284" i="157" s="1"/>
  <c r="I172" i="37" s="1"/>
  <c r="H313" i="157"/>
  <c r="G188" i="37" s="1"/>
  <c r="J301" i="157"/>
  <c r="J313" i="157" s="1"/>
  <c r="I188" i="37" s="1"/>
  <c r="H338" i="157"/>
  <c r="G212" i="37" s="1"/>
  <c r="J326" i="157"/>
  <c r="J338" i="157" s="1"/>
  <c r="I212" i="37" s="1"/>
  <c r="H361" i="157"/>
  <c r="G222" i="37" s="1"/>
  <c r="J349" i="157"/>
  <c r="H137" i="157"/>
  <c r="G44" i="37" s="1"/>
  <c r="J123" i="157"/>
  <c r="J137" i="157" s="1"/>
  <c r="I44" i="37" s="1"/>
  <c r="H204" i="157"/>
  <c r="G97" i="37" s="1"/>
  <c r="J191" i="157"/>
  <c r="J204" i="157" s="1"/>
  <c r="I97" i="37" s="1"/>
  <c r="H230" i="157"/>
  <c r="G122" i="37" s="1"/>
  <c r="J218" i="157"/>
  <c r="J230" i="157" s="1"/>
  <c r="I122" i="37" s="1"/>
  <c r="H255" i="157"/>
  <c r="G158" i="37" s="1"/>
  <c r="J241" i="157"/>
  <c r="J255" i="157" s="1"/>
  <c r="I158" i="37" s="1"/>
  <c r="H312" i="157"/>
  <c r="G187" i="37" s="1"/>
  <c r="J300" i="157"/>
  <c r="J312" i="157" s="1"/>
  <c r="I187" i="37" s="1"/>
  <c r="H337" i="157"/>
  <c r="G211" i="37" s="1"/>
  <c r="J325" i="157"/>
  <c r="J337" i="157" s="1"/>
  <c r="I211" i="37" s="1"/>
  <c r="H359" i="157"/>
  <c r="G220" i="37" s="1"/>
  <c r="H222" i="37"/>
  <c r="H224" i="37"/>
  <c r="H223" i="37"/>
  <c r="H217" i="37"/>
  <c r="I335" i="157"/>
  <c r="H209" i="37" s="1"/>
  <c r="I310" i="157"/>
  <c r="H185" i="37" s="1"/>
  <c r="I283" i="157"/>
  <c r="H171" i="37" s="1"/>
  <c r="I254" i="157"/>
  <c r="H157" i="37" s="1"/>
  <c r="I227" i="157"/>
  <c r="H119" i="37" s="1"/>
  <c r="H83" i="37"/>
  <c r="H82" i="37"/>
  <c r="J85" i="157"/>
  <c r="J92" i="157"/>
  <c r="D31" i="37"/>
  <c r="H31" i="37"/>
  <c r="H30" i="37"/>
  <c r="D30" i="37"/>
  <c r="D29" i="37"/>
  <c r="H29" i="37"/>
  <c r="D27" i="37"/>
  <c r="D26" i="37"/>
  <c r="D25" i="37"/>
  <c r="D24" i="37"/>
  <c r="H81" i="37"/>
  <c r="I201" i="157"/>
  <c r="H94" i="37" s="1"/>
  <c r="H73" i="157"/>
  <c r="J73" i="157" s="1"/>
  <c r="J74" i="157"/>
  <c r="H51" i="157"/>
  <c r="J51" i="157" s="1"/>
  <c r="J52" i="157"/>
  <c r="H41" i="157"/>
  <c r="J41" i="157" s="1"/>
  <c r="J42" i="157"/>
  <c r="F152" i="157"/>
  <c r="F175" i="157" s="1"/>
  <c r="E82" i="37" s="1"/>
  <c r="F174" i="157"/>
  <c r="E81" i="37" s="1"/>
  <c r="G360" i="157"/>
  <c r="F221" i="37" s="1"/>
  <c r="I13" i="57"/>
  <c r="I25" i="57" s="1"/>
  <c r="I196" i="37" s="1"/>
  <c r="G27" i="57"/>
  <c r="G198" i="37" s="1"/>
  <c r="G28" i="57"/>
  <c r="G199" i="37" s="1"/>
  <c r="I17" i="57"/>
  <c r="I29" i="57" s="1"/>
  <c r="I200" i="37" s="1"/>
  <c r="I13" i="46"/>
  <c r="I25" i="46" s="1"/>
  <c r="I55" i="37" s="1"/>
  <c r="G27" i="46"/>
  <c r="G57" i="37" s="1"/>
  <c r="G28" i="46"/>
  <c r="G58" i="37" s="1"/>
  <c r="G29" i="46"/>
  <c r="G59" i="37" s="1"/>
  <c r="E15" i="57"/>
  <c r="E27" i="57" s="1"/>
  <c r="E198" i="37" s="1"/>
  <c r="E17" i="57"/>
  <c r="E29" i="57" s="1"/>
  <c r="E200" i="37" s="1"/>
  <c r="C28" i="57"/>
  <c r="C199" i="37" s="1"/>
  <c r="E13" i="57"/>
  <c r="E25" i="57" s="1"/>
  <c r="E196" i="37" s="1"/>
  <c r="C27" i="46"/>
  <c r="C57" i="37" s="1"/>
  <c r="E17" i="46"/>
  <c r="E29" i="46" s="1"/>
  <c r="E59" i="37" s="1"/>
  <c r="C14" i="46"/>
  <c r="E16" i="46"/>
  <c r="E28" i="46" s="1"/>
  <c r="E58" i="37" s="1"/>
  <c r="E13" i="46"/>
  <c r="E25" i="46" s="1"/>
  <c r="E55" i="37" s="1"/>
  <c r="C173" i="157"/>
  <c r="B80" i="37" s="1"/>
  <c r="G14" i="46"/>
  <c r="D362" i="157"/>
  <c r="C223" i="37" s="1"/>
  <c r="E360" i="157"/>
  <c r="D221" i="37" s="1"/>
  <c r="D363" i="157"/>
  <c r="C224" i="37" s="1"/>
  <c r="D359" i="157"/>
  <c r="C220" i="37" s="1"/>
  <c r="D358" i="157"/>
  <c r="C219" i="37" s="1"/>
  <c r="I360" i="157"/>
  <c r="D348" i="157"/>
  <c r="D360" i="157" s="1"/>
  <c r="C221" i="37" s="1"/>
  <c r="F349" i="157"/>
  <c r="F361" i="157" s="1"/>
  <c r="E222" i="37" s="1"/>
  <c r="H348" i="157"/>
  <c r="F324" i="157"/>
  <c r="F336" i="157" s="1"/>
  <c r="E210" i="37" s="1"/>
  <c r="D323" i="157"/>
  <c r="D335" i="157" s="1"/>
  <c r="C209" i="37" s="1"/>
  <c r="F326" i="157"/>
  <c r="F338" i="157" s="1"/>
  <c r="E212" i="37" s="1"/>
  <c r="D337" i="157"/>
  <c r="C211" i="37" s="1"/>
  <c r="H323" i="157"/>
  <c r="F299" i="157"/>
  <c r="F311" i="157" s="1"/>
  <c r="E186" i="37" s="1"/>
  <c r="F301" i="157"/>
  <c r="F313" i="157" s="1"/>
  <c r="E188" i="37" s="1"/>
  <c r="F300" i="157"/>
  <c r="F312" i="157" s="1"/>
  <c r="E187" i="37" s="1"/>
  <c r="D298" i="157"/>
  <c r="H298" i="157"/>
  <c r="D286" i="157"/>
  <c r="C174" i="37" s="1"/>
  <c r="D285" i="157"/>
  <c r="C173" i="37" s="1"/>
  <c r="D284" i="157"/>
  <c r="C172" i="37" s="1"/>
  <c r="D269" i="157"/>
  <c r="D257" i="157"/>
  <c r="C160" i="37" s="1"/>
  <c r="H269" i="157"/>
  <c r="D256" i="157"/>
  <c r="C159" i="37" s="1"/>
  <c r="H240" i="157"/>
  <c r="F241" i="157"/>
  <c r="F255" i="157" s="1"/>
  <c r="E158" i="37" s="1"/>
  <c r="D230" i="157"/>
  <c r="C122" i="37" s="1"/>
  <c r="D229" i="157"/>
  <c r="C121" i="37" s="1"/>
  <c r="D228" i="157"/>
  <c r="C120" i="37" s="1"/>
  <c r="D203" i="157"/>
  <c r="C96" i="37" s="1"/>
  <c r="D215" i="157"/>
  <c r="H215" i="157"/>
  <c r="F200" i="157"/>
  <c r="E93" i="37" s="1"/>
  <c r="D202" i="157"/>
  <c r="C95" i="37" s="1"/>
  <c r="D204" i="157"/>
  <c r="C97" i="37" s="1"/>
  <c r="D162" i="157"/>
  <c r="F162" i="157" s="1"/>
  <c r="E173" i="157"/>
  <c r="D80" i="37" s="1"/>
  <c r="D176" i="157"/>
  <c r="C83" i="37" s="1"/>
  <c r="G173" i="157"/>
  <c r="F80" i="37" s="1"/>
  <c r="I173" i="157"/>
  <c r="D174" i="157"/>
  <c r="C81" i="37" s="1"/>
  <c r="H174" i="157"/>
  <c r="G81" i="37" s="1"/>
  <c r="H150" i="157"/>
  <c r="D136" i="157"/>
  <c r="C43" i="37" s="1"/>
  <c r="D137" i="157"/>
  <c r="C44" i="37" s="1"/>
  <c r="D138" i="157"/>
  <c r="C45" i="37" s="1"/>
  <c r="G135" i="157"/>
  <c r="F42" i="37" s="1"/>
  <c r="D121" i="157"/>
  <c r="E135" i="157"/>
  <c r="D42" i="37" s="1"/>
  <c r="I135" i="157"/>
  <c r="H42" i="37" s="1"/>
  <c r="H121" i="157"/>
  <c r="F96" i="157"/>
  <c r="F95" i="157"/>
  <c r="F51" i="157"/>
  <c r="D73" i="157"/>
  <c r="F73" i="157" s="1"/>
  <c r="F52" i="157"/>
  <c r="D41" i="157"/>
  <c r="F41" i="157" s="1"/>
  <c r="F32" i="157"/>
  <c r="J361" i="157" l="1"/>
  <c r="I222" i="37" s="1"/>
  <c r="H254" i="157"/>
  <c r="G157" i="37" s="1"/>
  <c r="J121" i="157"/>
  <c r="J135" i="157" s="1"/>
  <c r="I42" i="37" s="1"/>
  <c r="H360" i="157"/>
  <c r="G221" i="37" s="1"/>
  <c r="H335" i="157"/>
  <c r="G209" i="37" s="1"/>
  <c r="H283" i="157"/>
  <c r="G171" i="37" s="1"/>
  <c r="H310" i="157"/>
  <c r="G185" i="37" s="1"/>
  <c r="H227" i="157"/>
  <c r="G119" i="37" s="1"/>
  <c r="H173" i="157"/>
  <c r="G80" i="37" s="1"/>
  <c r="J176" i="157"/>
  <c r="I83" i="37" s="1"/>
  <c r="J363" i="157"/>
  <c r="I224" i="37" s="1"/>
  <c r="J362" i="157"/>
  <c r="I223" i="37" s="1"/>
  <c r="J175" i="157"/>
  <c r="I82" i="37" s="1"/>
  <c r="J215" i="157"/>
  <c r="J227" i="157" s="1"/>
  <c r="I119" i="37" s="1"/>
  <c r="J269" i="157"/>
  <c r="J283" i="157" s="1"/>
  <c r="I171" i="37" s="1"/>
  <c r="J323" i="157"/>
  <c r="J335" i="157" s="1"/>
  <c r="I209" i="37" s="1"/>
  <c r="J150" i="157"/>
  <c r="J348" i="157"/>
  <c r="J174" i="157"/>
  <c r="I81" i="37" s="1"/>
  <c r="J240" i="157"/>
  <c r="J254" i="157" s="1"/>
  <c r="I157" i="37" s="1"/>
  <c r="J298" i="157"/>
  <c r="J310" i="157" s="1"/>
  <c r="I185" i="37" s="1"/>
  <c r="H221" i="37"/>
  <c r="H80" i="37"/>
  <c r="I14" i="46"/>
  <c r="I26" i="46" s="1"/>
  <c r="I56" i="37" s="1"/>
  <c r="G26" i="46"/>
  <c r="G56" i="37" s="1"/>
  <c r="E14" i="46"/>
  <c r="E26" i="46" s="1"/>
  <c r="E56" i="37" s="1"/>
  <c r="C26" i="46"/>
  <c r="C56" i="37" s="1"/>
  <c r="F348" i="157"/>
  <c r="F360" i="157" s="1"/>
  <c r="E221" i="37" s="1"/>
  <c r="F323" i="157"/>
  <c r="F335" i="157" s="1"/>
  <c r="E209" i="37" s="1"/>
  <c r="F298" i="157"/>
  <c r="F310" i="157" s="1"/>
  <c r="E185" i="37" s="1"/>
  <c r="D310" i="157"/>
  <c r="C185" i="37" s="1"/>
  <c r="F269" i="157"/>
  <c r="F283" i="157" s="1"/>
  <c r="E171" i="37" s="1"/>
  <c r="D283" i="157"/>
  <c r="C171" i="37" s="1"/>
  <c r="F215" i="157"/>
  <c r="F227" i="157" s="1"/>
  <c r="E119" i="37" s="1"/>
  <c r="D227" i="157"/>
  <c r="C119" i="37" s="1"/>
  <c r="H135" i="157"/>
  <c r="G42" i="37" s="1"/>
  <c r="D135" i="157"/>
  <c r="C42" i="37" s="1"/>
  <c r="F121" i="157"/>
  <c r="F135" i="157" s="1"/>
  <c r="E42" i="37" s="1"/>
  <c r="J360" i="157" l="1"/>
  <c r="I221" i="37" s="1"/>
  <c r="J173" i="157"/>
  <c r="I80" i="37" s="1"/>
  <c r="H18" i="157"/>
  <c r="H108" i="157" s="1"/>
  <c r="H16" i="157"/>
  <c r="D18" i="157"/>
  <c r="D108" i="157" s="1"/>
  <c r="D16" i="157"/>
  <c r="E15" i="157"/>
  <c r="I15" i="157"/>
  <c r="C105" i="157"/>
  <c r="B28" i="37" s="1"/>
  <c r="F18" i="157" l="1"/>
  <c r="F108" i="157" s="1"/>
  <c r="J16" i="157"/>
  <c r="H106" i="157"/>
  <c r="J18" i="157"/>
  <c r="F16" i="157"/>
  <c r="D106" i="157"/>
  <c r="G29" i="37" l="1"/>
  <c r="J106" i="157"/>
  <c r="I29" i="37" s="1"/>
  <c r="C29" i="37"/>
  <c r="F106" i="157"/>
  <c r="E29" i="37" s="1"/>
  <c r="C31" i="37"/>
  <c r="G31" i="37"/>
  <c r="J108" i="157"/>
  <c r="I31" i="37" s="1"/>
  <c r="E31" i="37"/>
  <c r="E107" i="156"/>
  <c r="I107" i="156"/>
  <c r="C107" i="156"/>
  <c r="I44" i="156"/>
  <c r="I48" i="156" s="1"/>
  <c r="G44" i="156"/>
  <c r="G13" i="156"/>
  <c r="H236" i="37" l="1"/>
  <c r="B236" i="37"/>
  <c r="H234" i="37"/>
  <c r="B234" i="37"/>
  <c r="E375" i="156"/>
  <c r="I375" i="156"/>
  <c r="C375" i="156"/>
  <c r="H376" i="156"/>
  <c r="H377" i="156"/>
  <c r="J377" i="156" s="1"/>
  <c r="H378" i="156"/>
  <c r="D376" i="156"/>
  <c r="D377" i="156"/>
  <c r="D378" i="156"/>
  <c r="E363" i="156"/>
  <c r="I363" i="156"/>
  <c r="H364" i="156"/>
  <c r="J364" i="156" s="1"/>
  <c r="H365" i="156"/>
  <c r="H366" i="156"/>
  <c r="J366" i="156" s="1"/>
  <c r="D364" i="156"/>
  <c r="F364" i="156" s="1"/>
  <c r="D365" i="156"/>
  <c r="F365" i="156" s="1"/>
  <c r="D366" i="156"/>
  <c r="F366" i="156" s="1"/>
  <c r="C363" i="156"/>
  <c r="E353" i="156"/>
  <c r="D148" i="37" s="1"/>
  <c r="G353" i="156"/>
  <c r="F148" i="37" s="1"/>
  <c r="I353" i="156"/>
  <c r="H148" i="37" s="1"/>
  <c r="C353" i="156"/>
  <c r="B148" i="37" s="1"/>
  <c r="E351" i="156"/>
  <c r="D146" i="37" s="1"/>
  <c r="G351" i="156"/>
  <c r="F146" i="37" s="1"/>
  <c r="I351" i="156"/>
  <c r="H146" i="37" s="1"/>
  <c r="C351" i="156"/>
  <c r="B146" i="37" s="1"/>
  <c r="E338" i="156"/>
  <c r="I338" i="156"/>
  <c r="D339" i="156"/>
  <c r="F339" i="156" s="1"/>
  <c r="F351" i="156" s="1"/>
  <c r="E146" i="37" s="1"/>
  <c r="D340" i="156"/>
  <c r="F340" i="156" s="1"/>
  <c r="D341" i="156"/>
  <c r="F341" i="156" s="1"/>
  <c r="F353" i="156" s="1"/>
  <c r="E148" i="37" s="1"/>
  <c r="H337" i="156"/>
  <c r="H339" i="156"/>
  <c r="J339" i="156" s="1"/>
  <c r="J351" i="156" s="1"/>
  <c r="I146" i="37" s="1"/>
  <c r="H340" i="156"/>
  <c r="J340" i="156" s="1"/>
  <c r="H341" i="156"/>
  <c r="J341" i="156" s="1"/>
  <c r="J353" i="156" s="1"/>
  <c r="I148" i="37" s="1"/>
  <c r="C338" i="156"/>
  <c r="E327" i="156"/>
  <c r="D134" i="37" s="1"/>
  <c r="G327" i="156"/>
  <c r="F134" i="37" s="1"/>
  <c r="I327" i="156"/>
  <c r="H134" i="37" s="1"/>
  <c r="C327" i="156"/>
  <c r="B134" i="37" s="1"/>
  <c r="E325" i="156"/>
  <c r="D132" i="37" s="1"/>
  <c r="G325" i="156"/>
  <c r="F132" i="37" s="1"/>
  <c r="I325" i="156"/>
  <c r="H132" i="37" s="1"/>
  <c r="C325" i="156"/>
  <c r="B132" i="37" s="1"/>
  <c r="I310" i="156"/>
  <c r="H311" i="156"/>
  <c r="H312" i="156"/>
  <c r="H313" i="156"/>
  <c r="J313" i="156" s="1"/>
  <c r="J327" i="156" s="1"/>
  <c r="I134" i="37" s="1"/>
  <c r="E310" i="156"/>
  <c r="D311" i="156"/>
  <c r="F311" i="156" s="1"/>
  <c r="F325" i="156" s="1"/>
  <c r="E132" i="37" s="1"/>
  <c r="D312" i="156"/>
  <c r="F312" i="156" s="1"/>
  <c r="D313" i="156"/>
  <c r="F313" i="156" s="1"/>
  <c r="F327" i="156" s="1"/>
  <c r="E134" i="37" s="1"/>
  <c r="C310" i="156"/>
  <c r="E300" i="156"/>
  <c r="D110" i="37" s="1"/>
  <c r="G300" i="156"/>
  <c r="F110" i="37" s="1"/>
  <c r="I300" i="156"/>
  <c r="H110" i="37" s="1"/>
  <c r="C300" i="156"/>
  <c r="B110" i="37" s="1"/>
  <c r="E298" i="156"/>
  <c r="D108" i="37" s="1"/>
  <c r="G298" i="156"/>
  <c r="F108" i="37" s="1"/>
  <c r="I298" i="156"/>
  <c r="H108" i="37" s="1"/>
  <c r="C298" i="156"/>
  <c r="B108" i="37" s="1"/>
  <c r="E284" i="156"/>
  <c r="G284" i="156"/>
  <c r="I284" i="156"/>
  <c r="H285" i="156"/>
  <c r="J285" i="156" s="1"/>
  <c r="J298" i="156" s="1"/>
  <c r="I108" i="37" s="1"/>
  <c r="H286" i="156"/>
  <c r="J286" i="156" s="1"/>
  <c r="H287" i="156"/>
  <c r="J287" i="156" s="1"/>
  <c r="J300" i="156" s="1"/>
  <c r="I110" i="37" s="1"/>
  <c r="D285" i="156"/>
  <c r="F285" i="156" s="1"/>
  <c r="F298" i="156" s="1"/>
  <c r="E108" i="37" s="1"/>
  <c r="D286" i="156"/>
  <c r="F286" i="156" s="1"/>
  <c r="D287" i="156"/>
  <c r="F287" i="156" s="1"/>
  <c r="F300" i="156" s="1"/>
  <c r="E110" i="37" s="1"/>
  <c r="E274" i="156"/>
  <c r="D71" i="37" s="1"/>
  <c r="G274" i="156"/>
  <c r="F71" i="37" s="1"/>
  <c r="I274" i="156"/>
  <c r="H71" i="37" s="1"/>
  <c r="C274" i="156"/>
  <c r="B71" i="37" s="1"/>
  <c r="E272" i="156"/>
  <c r="D69" i="37" s="1"/>
  <c r="G272" i="156"/>
  <c r="F69" i="37" s="1"/>
  <c r="I272" i="156"/>
  <c r="H69" i="37" s="1"/>
  <c r="C272" i="156"/>
  <c r="B69" i="37" s="1"/>
  <c r="E258" i="156"/>
  <c r="G258" i="156"/>
  <c r="I258" i="156"/>
  <c r="D260" i="156"/>
  <c r="F260" i="156" s="1"/>
  <c r="D261" i="156"/>
  <c r="F261" i="156" s="1"/>
  <c r="F274" i="156" s="1"/>
  <c r="E71" i="37" s="1"/>
  <c r="D259" i="156"/>
  <c r="F259" i="156" s="1"/>
  <c r="F272" i="156" s="1"/>
  <c r="E69" i="37" s="1"/>
  <c r="H260" i="156"/>
  <c r="J260" i="156" s="1"/>
  <c r="H261" i="156"/>
  <c r="J261" i="156" s="1"/>
  <c r="J274" i="156" s="1"/>
  <c r="I71" i="37" s="1"/>
  <c r="H259" i="156"/>
  <c r="J259" i="156" s="1"/>
  <c r="J272" i="156" s="1"/>
  <c r="I69" i="37" s="1"/>
  <c r="D16" i="37"/>
  <c r="D256" i="37" s="1"/>
  <c r="G245" i="156"/>
  <c r="F16" i="37" s="1"/>
  <c r="C245" i="156"/>
  <c r="B16" i="37" s="1"/>
  <c r="D15" i="37"/>
  <c r="G244" i="156"/>
  <c r="F15" i="37" s="1"/>
  <c r="C244" i="156"/>
  <c r="B15" i="37" s="1"/>
  <c r="E243" i="156"/>
  <c r="C243" i="156"/>
  <c r="B14" i="37" s="1"/>
  <c r="E231" i="156"/>
  <c r="I231" i="156"/>
  <c r="C231" i="156"/>
  <c r="H230" i="156"/>
  <c r="H232" i="156"/>
  <c r="J232" i="156" s="1"/>
  <c r="D232" i="156"/>
  <c r="E222" i="156"/>
  <c r="I222" i="156"/>
  <c r="H223" i="156"/>
  <c r="J223" i="156" s="1"/>
  <c r="D223" i="156"/>
  <c r="F223" i="156" s="1"/>
  <c r="C222" i="156"/>
  <c r="E211" i="156"/>
  <c r="I211" i="156"/>
  <c r="H213" i="156"/>
  <c r="J213" i="156" s="1"/>
  <c r="H214" i="156"/>
  <c r="J214" i="156" s="1"/>
  <c r="H212" i="156"/>
  <c r="J212" i="156" s="1"/>
  <c r="D213" i="156"/>
  <c r="F213" i="156" s="1"/>
  <c r="D214" i="156"/>
  <c r="F214" i="156" s="1"/>
  <c r="D212" i="156"/>
  <c r="G200" i="156"/>
  <c r="E200" i="156"/>
  <c r="I200" i="156"/>
  <c r="H201" i="156"/>
  <c r="H200" i="156" s="1"/>
  <c r="D201" i="156"/>
  <c r="F201" i="156" s="1"/>
  <c r="E190" i="156"/>
  <c r="G190" i="156"/>
  <c r="I190" i="156"/>
  <c r="H191" i="156"/>
  <c r="J191" i="156" s="1"/>
  <c r="D191" i="156"/>
  <c r="F191" i="156" s="1"/>
  <c r="H182" i="156"/>
  <c r="J182" i="156" s="1"/>
  <c r="D182" i="156"/>
  <c r="F182" i="156" s="1"/>
  <c r="C180" i="156"/>
  <c r="H172" i="156"/>
  <c r="J172" i="156" s="1"/>
  <c r="D172" i="156"/>
  <c r="F172" i="156" s="1"/>
  <c r="H162" i="156"/>
  <c r="J162" i="156" s="1"/>
  <c r="D162" i="156"/>
  <c r="F162" i="156" s="1"/>
  <c r="E160" i="156"/>
  <c r="C160" i="156"/>
  <c r="E150" i="156"/>
  <c r="I150" i="156"/>
  <c r="H152" i="156"/>
  <c r="J152" i="156" s="1"/>
  <c r="D152" i="156"/>
  <c r="F152" i="156" s="1"/>
  <c r="E141" i="156"/>
  <c r="G141" i="156"/>
  <c r="H142" i="156"/>
  <c r="J142" i="156" s="1"/>
  <c r="D142" i="156"/>
  <c r="F142" i="156" s="1"/>
  <c r="E130" i="156"/>
  <c r="G130" i="156"/>
  <c r="I130" i="156"/>
  <c r="H131" i="156"/>
  <c r="J131" i="156" s="1"/>
  <c r="H132" i="156"/>
  <c r="H133" i="156"/>
  <c r="J133" i="156" s="1"/>
  <c r="D131" i="156"/>
  <c r="F131" i="156" s="1"/>
  <c r="D132" i="156"/>
  <c r="F132" i="156" s="1"/>
  <c r="D133" i="156"/>
  <c r="F133" i="156" s="1"/>
  <c r="D117" i="156"/>
  <c r="F117" i="156" s="1"/>
  <c r="D116" i="156"/>
  <c r="E118" i="156"/>
  <c r="I118" i="156"/>
  <c r="H106" i="156"/>
  <c r="J106" i="156" s="1"/>
  <c r="H108" i="156"/>
  <c r="J108" i="156" s="1"/>
  <c r="H109" i="156"/>
  <c r="J109" i="156" s="1"/>
  <c r="H110" i="156"/>
  <c r="J110" i="156" s="1"/>
  <c r="D108" i="156"/>
  <c r="F108" i="156" s="1"/>
  <c r="D109" i="156"/>
  <c r="D110" i="156"/>
  <c r="F110" i="156" s="1"/>
  <c r="H96" i="156"/>
  <c r="J96" i="156" s="1"/>
  <c r="H97" i="156"/>
  <c r="J97" i="156" s="1"/>
  <c r="H95" i="156"/>
  <c r="J95" i="156" s="1"/>
  <c r="E94" i="156"/>
  <c r="D96" i="156"/>
  <c r="F96" i="156" s="1"/>
  <c r="D97" i="156"/>
  <c r="F97" i="156" s="1"/>
  <c r="D95" i="156"/>
  <c r="F95" i="156" s="1"/>
  <c r="G94" i="156"/>
  <c r="I94" i="156"/>
  <c r="E83" i="156"/>
  <c r="G83" i="156"/>
  <c r="H84" i="156"/>
  <c r="H83" i="156" s="1"/>
  <c r="D84" i="156"/>
  <c r="F84" i="156" s="1"/>
  <c r="E74" i="156"/>
  <c r="G74" i="156"/>
  <c r="I74" i="156"/>
  <c r="H75" i="156"/>
  <c r="H74" i="156" s="1"/>
  <c r="D75" i="156"/>
  <c r="D74" i="156" s="1"/>
  <c r="E65" i="156"/>
  <c r="G65" i="156"/>
  <c r="H66" i="156"/>
  <c r="J66" i="156" s="1"/>
  <c r="D66" i="156"/>
  <c r="F66" i="156" s="1"/>
  <c r="I54" i="156"/>
  <c r="H55" i="156"/>
  <c r="H56" i="156"/>
  <c r="D56" i="156"/>
  <c r="F56" i="156" s="1"/>
  <c r="D46" i="156"/>
  <c r="F46" i="156" s="1"/>
  <c r="H46" i="156"/>
  <c r="J46" i="156" s="1"/>
  <c r="E33" i="156"/>
  <c r="G33" i="156"/>
  <c r="I33" i="156"/>
  <c r="C33" i="156"/>
  <c r="H34" i="156"/>
  <c r="J34" i="156" s="1"/>
  <c r="D34" i="156"/>
  <c r="D33" i="156" s="1"/>
  <c r="E24" i="156"/>
  <c r="F244" i="37"/>
  <c r="I24" i="156"/>
  <c r="C24" i="156"/>
  <c r="B244" i="37" s="1"/>
  <c r="B254" i="37" s="1"/>
  <c r="I23" i="156"/>
  <c r="H14" i="156"/>
  <c r="J14" i="156" s="1"/>
  <c r="G23" i="156"/>
  <c r="F243" i="37" s="1"/>
  <c r="E13" i="156"/>
  <c r="E23" i="156" s="1"/>
  <c r="C13" i="156"/>
  <c r="C23" i="156" s="1"/>
  <c r="B243" i="37" s="1"/>
  <c r="C10" i="156"/>
  <c r="D14" i="156"/>
  <c r="D13" i="156" s="1"/>
  <c r="D23" i="156" s="1"/>
  <c r="C243" i="37" s="1"/>
  <c r="B256" i="37" l="1"/>
  <c r="H325" i="156"/>
  <c r="G132" i="37" s="1"/>
  <c r="J311" i="156"/>
  <c r="J325" i="156" s="1"/>
  <c r="I132" i="37" s="1"/>
  <c r="J376" i="156"/>
  <c r="H388" i="156"/>
  <c r="D244" i="37"/>
  <c r="J378" i="156"/>
  <c r="H390" i="156"/>
  <c r="D243" i="37"/>
  <c r="F23" i="156"/>
  <c r="D14" i="37"/>
  <c r="H243" i="37"/>
  <c r="H244" i="37"/>
  <c r="H15" i="37"/>
  <c r="H16" i="37"/>
  <c r="H256" i="37" s="1"/>
  <c r="H14" i="37"/>
  <c r="D115" i="156"/>
  <c r="H54" i="156"/>
  <c r="F378" i="156"/>
  <c r="D390" i="156"/>
  <c r="D388" i="156"/>
  <c r="F377" i="156"/>
  <c r="D389" i="156"/>
  <c r="F389" i="156" s="1"/>
  <c r="F232" i="156"/>
  <c r="F109" i="156"/>
  <c r="D107" i="156"/>
  <c r="F107" i="156" s="1"/>
  <c r="C26" i="156"/>
  <c r="B246" i="37" s="1"/>
  <c r="H107" i="156"/>
  <c r="D375" i="156"/>
  <c r="F375" i="156" s="1"/>
  <c r="F376" i="156"/>
  <c r="H375" i="156"/>
  <c r="H363" i="156"/>
  <c r="D363" i="156"/>
  <c r="F363" i="156" s="1"/>
  <c r="J365" i="156"/>
  <c r="H351" i="156"/>
  <c r="G146" i="37" s="1"/>
  <c r="D351" i="156"/>
  <c r="C146" i="37" s="1"/>
  <c r="H353" i="156"/>
  <c r="G148" i="37" s="1"/>
  <c r="D353" i="156"/>
  <c r="C148" i="37" s="1"/>
  <c r="H338" i="156"/>
  <c r="D338" i="156"/>
  <c r="F338" i="156" s="1"/>
  <c r="H327" i="156"/>
  <c r="G134" i="37" s="1"/>
  <c r="D327" i="156"/>
  <c r="C134" i="37" s="1"/>
  <c r="D325" i="156"/>
  <c r="C132" i="37" s="1"/>
  <c r="H310" i="156"/>
  <c r="D310" i="156"/>
  <c r="D298" i="156"/>
  <c r="C108" i="37" s="1"/>
  <c r="H300" i="156"/>
  <c r="G110" i="37" s="1"/>
  <c r="H298" i="156"/>
  <c r="G108" i="37" s="1"/>
  <c r="D300" i="156"/>
  <c r="C110" i="37" s="1"/>
  <c r="D284" i="156"/>
  <c r="H284" i="156"/>
  <c r="D274" i="156"/>
  <c r="C71" i="37" s="1"/>
  <c r="H274" i="156"/>
  <c r="G71" i="37" s="1"/>
  <c r="H272" i="156"/>
  <c r="G69" i="37" s="1"/>
  <c r="D272" i="156"/>
  <c r="C69" i="37" s="1"/>
  <c r="H245" i="156"/>
  <c r="G16" i="37" s="1"/>
  <c r="D245" i="156"/>
  <c r="D231" i="156"/>
  <c r="H231" i="156"/>
  <c r="J231" i="156" s="1"/>
  <c r="H222" i="156"/>
  <c r="J222" i="156" s="1"/>
  <c r="D222" i="156"/>
  <c r="F222" i="156" s="1"/>
  <c r="D211" i="156"/>
  <c r="F211" i="156" s="1"/>
  <c r="H211" i="156"/>
  <c r="F212" i="156"/>
  <c r="D200" i="156"/>
  <c r="F200" i="156" s="1"/>
  <c r="J200" i="156"/>
  <c r="D190" i="156"/>
  <c r="F190" i="156" s="1"/>
  <c r="J201" i="156"/>
  <c r="H190" i="156"/>
  <c r="D141" i="156"/>
  <c r="F141" i="156" s="1"/>
  <c r="H141" i="156"/>
  <c r="J141" i="156" s="1"/>
  <c r="H94" i="156"/>
  <c r="D94" i="156"/>
  <c r="F34" i="156"/>
  <c r="J84" i="156"/>
  <c r="J83" i="156"/>
  <c r="D83" i="156"/>
  <c r="J74" i="156"/>
  <c r="F74" i="156"/>
  <c r="J75" i="156"/>
  <c r="F75" i="156"/>
  <c r="D65" i="156"/>
  <c r="F65" i="156" s="1"/>
  <c r="H65" i="156"/>
  <c r="F33" i="156"/>
  <c r="J56" i="156"/>
  <c r="H24" i="156"/>
  <c r="G244" i="37" s="1"/>
  <c r="E26" i="156"/>
  <c r="D246" i="37" s="1"/>
  <c r="D24" i="156"/>
  <c r="C244" i="37" s="1"/>
  <c r="H33" i="156"/>
  <c r="J33" i="156" s="1"/>
  <c r="F14" i="156"/>
  <c r="F13" i="156"/>
  <c r="H13" i="156"/>
  <c r="D254" i="37" l="1"/>
  <c r="H254" i="37"/>
  <c r="J363" i="156"/>
  <c r="J375" i="156"/>
  <c r="J190" i="156"/>
  <c r="J65" i="156"/>
  <c r="J211" i="156"/>
  <c r="J284" i="156"/>
  <c r="J107" i="156"/>
  <c r="H23" i="156"/>
  <c r="G243" i="37" s="1"/>
  <c r="E243" i="37"/>
  <c r="C16" i="37"/>
  <c r="F245" i="156"/>
  <c r="E16" i="37" s="1"/>
  <c r="F24" i="156"/>
  <c r="E244" i="37" s="1"/>
  <c r="J24" i="156"/>
  <c r="I244" i="37" s="1"/>
  <c r="C234" i="37"/>
  <c r="F388" i="156"/>
  <c r="E234" i="37" s="1"/>
  <c r="G234" i="37"/>
  <c r="J388" i="156"/>
  <c r="I234" i="37" s="1"/>
  <c r="G236" i="37"/>
  <c r="I256" i="37" s="1"/>
  <c r="J390" i="156"/>
  <c r="I236" i="37" s="1"/>
  <c r="C236" i="37"/>
  <c r="F390" i="156"/>
  <c r="E236" i="37" s="1"/>
  <c r="J245" i="156"/>
  <c r="I16" i="37" s="1"/>
  <c r="F310" i="156"/>
  <c r="F284" i="156"/>
  <c r="F231" i="156"/>
  <c r="F94" i="156"/>
  <c r="J94" i="156"/>
  <c r="F83" i="156"/>
  <c r="J13" i="156"/>
  <c r="J23" i="156" l="1"/>
  <c r="I243" i="37" s="1"/>
  <c r="E256" i="37"/>
  <c r="F22" i="57"/>
  <c r="F193" i="37" s="1"/>
  <c r="F23" i="57"/>
  <c r="F194" i="37" s="1"/>
  <c r="F24" i="57"/>
  <c r="F195" i="37" s="1"/>
  <c r="F25" i="57"/>
  <c r="F196" i="37" s="1"/>
  <c r="H9" i="57"/>
  <c r="F9" i="57"/>
  <c r="G11" i="57"/>
  <c r="G12" i="57"/>
  <c r="G10" i="57"/>
  <c r="F22" i="46"/>
  <c r="F52" i="37" s="1"/>
  <c r="F23" i="46"/>
  <c r="F53" i="37" s="1"/>
  <c r="F24" i="46"/>
  <c r="F54" i="37" s="1"/>
  <c r="F25" i="46"/>
  <c r="F55" i="37" s="1"/>
  <c r="H9" i="46"/>
  <c r="F9" i="46"/>
  <c r="G356" i="157"/>
  <c r="F217" i="37" s="1"/>
  <c r="G357" i="157"/>
  <c r="F218" i="37" s="1"/>
  <c r="G358" i="157"/>
  <c r="F219" i="37" s="1"/>
  <c r="G359" i="157"/>
  <c r="F220" i="37" s="1"/>
  <c r="I343" i="157"/>
  <c r="I353" i="157" s="1"/>
  <c r="G343" i="157"/>
  <c r="G353" i="157" s="1"/>
  <c r="H345" i="157"/>
  <c r="H344" i="157"/>
  <c r="G331" i="157"/>
  <c r="F205" i="37" s="1"/>
  <c r="G332" i="157"/>
  <c r="F206" i="37" s="1"/>
  <c r="G333" i="157"/>
  <c r="F207" i="37" s="1"/>
  <c r="G334" i="157"/>
  <c r="F208" i="37" s="1"/>
  <c r="I318" i="157"/>
  <c r="I328" i="157" s="1"/>
  <c r="G318" i="157"/>
  <c r="H320" i="157"/>
  <c r="H321" i="157"/>
  <c r="H319" i="157"/>
  <c r="G309" i="157"/>
  <c r="F184" i="37" s="1"/>
  <c r="G308" i="157"/>
  <c r="F183" i="37" s="1"/>
  <c r="G307" i="157"/>
  <c r="F182" i="37" s="1"/>
  <c r="G306" i="157"/>
  <c r="F181" i="37" s="1"/>
  <c r="H295" i="157"/>
  <c r="H296" i="157"/>
  <c r="H297" i="157"/>
  <c r="H294" i="157"/>
  <c r="I293" i="157"/>
  <c r="I303" i="157" s="1"/>
  <c r="G293" i="157"/>
  <c r="G282" i="157"/>
  <c r="F170" i="37" s="1"/>
  <c r="G281" i="157"/>
  <c r="F169" i="37" s="1"/>
  <c r="G280" i="157"/>
  <c r="F168" i="37" s="1"/>
  <c r="G279" i="157"/>
  <c r="F167" i="37" s="1"/>
  <c r="I264" i="157"/>
  <c r="I276" i="157" s="1"/>
  <c r="G264" i="157"/>
  <c r="H266" i="157"/>
  <c r="H267" i="157"/>
  <c r="H268" i="157"/>
  <c r="H265" i="157"/>
  <c r="G253" i="157"/>
  <c r="F156" i="37" s="1"/>
  <c r="G252" i="157"/>
  <c r="F155" i="37" s="1"/>
  <c r="G251" i="157"/>
  <c r="F154" i="37" s="1"/>
  <c r="G250" i="157"/>
  <c r="F153" i="37" s="1"/>
  <c r="H237" i="157"/>
  <c r="J237" i="157" s="1"/>
  <c r="J251" i="157" s="1"/>
  <c r="I154" i="37" s="1"/>
  <c r="H238" i="157"/>
  <c r="J238" i="157" s="1"/>
  <c r="J252" i="157" s="1"/>
  <c r="I155" i="37" s="1"/>
  <c r="H239" i="157"/>
  <c r="J239" i="157" s="1"/>
  <c r="J253" i="157" s="1"/>
  <c r="I156" i="37" s="1"/>
  <c r="H236" i="157"/>
  <c r="J236" i="157" s="1"/>
  <c r="J250" i="157" s="1"/>
  <c r="I153" i="37" s="1"/>
  <c r="I235" i="157"/>
  <c r="I247" i="157" s="1"/>
  <c r="G235" i="157"/>
  <c r="G226" i="157"/>
  <c r="F118" i="37" s="1"/>
  <c r="G225" i="157"/>
  <c r="F117" i="37" s="1"/>
  <c r="G224" i="157"/>
  <c r="F116" i="37" s="1"/>
  <c r="G223" i="157"/>
  <c r="F115" i="37" s="1"/>
  <c r="H212" i="157"/>
  <c r="H213" i="157"/>
  <c r="H214" i="157"/>
  <c r="H211" i="157"/>
  <c r="I210" i="157"/>
  <c r="I220" i="157" s="1"/>
  <c r="G210" i="157"/>
  <c r="G220" i="157" s="1"/>
  <c r="G200" i="157"/>
  <c r="F93" i="37" s="1"/>
  <c r="G199" i="157"/>
  <c r="F92" i="37" s="1"/>
  <c r="G198" i="157"/>
  <c r="F91" i="37" s="1"/>
  <c r="G197" i="157"/>
  <c r="F90" i="37" s="1"/>
  <c r="I183" i="157"/>
  <c r="I194" i="157" s="1"/>
  <c r="G183" i="157"/>
  <c r="H185" i="157"/>
  <c r="H186" i="157"/>
  <c r="H184" i="157"/>
  <c r="I172" i="157"/>
  <c r="I171" i="157"/>
  <c r="I170" i="157"/>
  <c r="I169" i="157"/>
  <c r="G172" i="157"/>
  <c r="F79" i="37" s="1"/>
  <c r="G171" i="157"/>
  <c r="F78" i="37" s="1"/>
  <c r="G170" i="157"/>
  <c r="F77" i="37" s="1"/>
  <c r="G169" i="157"/>
  <c r="F76" i="37" s="1"/>
  <c r="I159" i="157"/>
  <c r="I166" i="157" s="1"/>
  <c r="G159" i="157"/>
  <c r="G166" i="157" s="1"/>
  <c r="H161" i="157"/>
  <c r="J161" i="157" s="1"/>
  <c r="H160" i="157"/>
  <c r="J160" i="157" s="1"/>
  <c r="I145" i="157"/>
  <c r="I156" i="157" s="1"/>
  <c r="G145" i="157"/>
  <c r="H147" i="157"/>
  <c r="J147" i="157" s="1"/>
  <c r="H148" i="157"/>
  <c r="H149" i="157"/>
  <c r="H146" i="157"/>
  <c r="J146" i="157" s="1"/>
  <c r="I134" i="157"/>
  <c r="H41" i="37" s="1"/>
  <c r="J134" i="157"/>
  <c r="I41" i="37" s="1"/>
  <c r="G134" i="157"/>
  <c r="F41" i="37" s="1"/>
  <c r="I133" i="157"/>
  <c r="H40" i="37" s="1"/>
  <c r="G133" i="157"/>
  <c r="F40" i="37" s="1"/>
  <c r="I132" i="157"/>
  <c r="H39" i="37" s="1"/>
  <c r="G132" i="157"/>
  <c r="F39" i="37" s="1"/>
  <c r="I131" i="157"/>
  <c r="H38" i="37" s="1"/>
  <c r="G131" i="157"/>
  <c r="F38" i="37" s="1"/>
  <c r="H118" i="157"/>
  <c r="H119" i="157"/>
  <c r="H134" i="157"/>
  <c r="G41" i="37" s="1"/>
  <c r="H117" i="157"/>
  <c r="I116" i="157"/>
  <c r="I128" i="157" s="1"/>
  <c r="G116" i="157"/>
  <c r="I101" i="157"/>
  <c r="I102" i="157"/>
  <c r="I103" i="157"/>
  <c r="I104" i="157"/>
  <c r="G104" i="157"/>
  <c r="F27" i="37" s="1"/>
  <c r="G103" i="157"/>
  <c r="F26" i="37" s="1"/>
  <c r="G102" i="157"/>
  <c r="F25" i="37" s="1"/>
  <c r="G101" i="157"/>
  <c r="F24" i="37" s="1"/>
  <c r="I92" i="157"/>
  <c r="I98" i="157" s="1"/>
  <c r="G92" i="157"/>
  <c r="G98" i="157" s="1"/>
  <c r="H94" i="157"/>
  <c r="J94" i="157" s="1"/>
  <c r="H93" i="157"/>
  <c r="J93" i="157" s="1"/>
  <c r="H81" i="157"/>
  <c r="J81" i="157" s="1"/>
  <c r="H80" i="157"/>
  <c r="J80" i="157" s="1"/>
  <c r="I79" i="157"/>
  <c r="I89" i="157" s="1"/>
  <c r="H71" i="157"/>
  <c r="J71" i="157" s="1"/>
  <c r="G70" i="157"/>
  <c r="G76" i="157" s="1"/>
  <c r="I70" i="157"/>
  <c r="I76" i="157" s="1"/>
  <c r="H72" i="157"/>
  <c r="J72" i="157" s="1"/>
  <c r="H63" i="157"/>
  <c r="J63" i="157" s="1"/>
  <c r="H61" i="157"/>
  <c r="J61" i="157" s="1"/>
  <c r="H60" i="157"/>
  <c r="J60" i="157" s="1"/>
  <c r="G59" i="157"/>
  <c r="I62" i="157"/>
  <c r="I105" i="157" s="1"/>
  <c r="G62" i="157"/>
  <c r="I59" i="157"/>
  <c r="G194" i="157" l="1"/>
  <c r="G207" i="157" s="1"/>
  <c r="F100" i="37" s="1"/>
  <c r="G247" i="157"/>
  <c r="G261" i="157" s="1"/>
  <c r="F164" i="37" s="1"/>
  <c r="G303" i="157"/>
  <c r="G315" i="157" s="1"/>
  <c r="F190" i="37" s="1"/>
  <c r="G330" i="157"/>
  <c r="F204" i="37" s="1"/>
  <c r="G328" i="157"/>
  <c r="F19" i="46"/>
  <c r="G105" i="157"/>
  <c r="F28" i="37" s="1"/>
  <c r="G67" i="157"/>
  <c r="G156" i="157"/>
  <c r="G180" i="157" s="1"/>
  <c r="F87" i="37" s="1"/>
  <c r="G276" i="157"/>
  <c r="G290" i="157" s="1"/>
  <c r="F178" i="37" s="1"/>
  <c r="G128" i="157"/>
  <c r="G142" i="157" s="1"/>
  <c r="F49" i="37" s="1"/>
  <c r="F19" i="57"/>
  <c r="F31" i="57" s="1"/>
  <c r="F202" i="37" s="1"/>
  <c r="H21" i="57"/>
  <c r="H192" i="37" s="1"/>
  <c r="H19" i="57"/>
  <c r="H21" i="46"/>
  <c r="H51" i="37" s="1"/>
  <c r="H19" i="46"/>
  <c r="I67" i="157"/>
  <c r="G232" i="157"/>
  <c r="F124" i="37" s="1"/>
  <c r="F21" i="46"/>
  <c r="F51" i="37" s="1"/>
  <c r="F21" i="57"/>
  <c r="F192" i="37" s="1"/>
  <c r="H133" i="157"/>
  <c r="G40" i="37" s="1"/>
  <c r="J119" i="157"/>
  <c r="J133" i="157" s="1"/>
  <c r="I40" i="37" s="1"/>
  <c r="H171" i="157"/>
  <c r="G78" i="37" s="1"/>
  <c r="J148" i="157"/>
  <c r="H198" i="157"/>
  <c r="G91" i="37" s="1"/>
  <c r="J185" i="157"/>
  <c r="J198" i="157" s="1"/>
  <c r="I91" i="37" s="1"/>
  <c r="H224" i="157"/>
  <c r="G116" i="37" s="1"/>
  <c r="J212" i="157"/>
  <c r="J224" i="157" s="1"/>
  <c r="I116" i="37" s="1"/>
  <c r="H282" i="157"/>
  <c r="G170" i="37" s="1"/>
  <c r="J268" i="157"/>
  <c r="J282" i="157" s="1"/>
  <c r="I170" i="37" s="1"/>
  <c r="H309" i="157"/>
  <c r="G184" i="37" s="1"/>
  <c r="J297" i="157"/>
  <c r="J309" i="157" s="1"/>
  <c r="I184" i="37" s="1"/>
  <c r="H333" i="157"/>
  <c r="G207" i="37" s="1"/>
  <c r="J321" i="157"/>
  <c r="J333" i="157" s="1"/>
  <c r="I207" i="37" s="1"/>
  <c r="H356" i="157"/>
  <c r="J344" i="157"/>
  <c r="H132" i="157"/>
  <c r="G39" i="37" s="1"/>
  <c r="J118" i="157"/>
  <c r="J132" i="157" s="1"/>
  <c r="I39" i="37" s="1"/>
  <c r="H197" i="157"/>
  <c r="G90" i="37" s="1"/>
  <c r="J184" i="157"/>
  <c r="J197" i="157" s="1"/>
  <c r="I90" i="37" s="1"/>
  <c r="H223" i="157"/>
  <c r="G115" i="37" s="1"/>
  <c r="J211" i="157"/>
  <c r="J223" i="157" s="1"/>
  <c r="I115" i="37" s="1"/>
  <c r="H281" i="157"/>
  <c r="G169" i="37" s="1"/>
  <c r="J267" i="157"/>
  <c r="J281" i="157" s="1"/>
  <c r="I169" i="37" s="1"/>
  <c r="H308" i="157"/>
  <c r="G183" i="37" s="1"/>
  <c r="J296" i="157"/>
  <c r="J308" i="157" s="1"/>
  <c r="I183" i="37" s="1"/>
  <c r="H332" i="157"/>
  <c r="G206" i="37" s="1"/>
  <c r="J320" i="157"/>
  <c r="J332" i="157" s="1"/>
  <c r="I206" i="37" s="1"/>
  <c r="H357" i="157"/>
  <c r="J345" i="157"/>
  <c r="H131" i="157"/>
  <c r="G38" i="37" s="1"/>
  <c r="J117" i="157"/>
  <c r="J131" i="157" s="1"/>
  <c r="I38" i="37" s="1"/>
  <c r="H226" i="157"/>
  <c r="G118" i="37" s="1"/>
  <c r="J214" i="157"/>
  <c r="J226" i="157" s="1"/>
  <c r="I118" i="37" s="1"/>
  <c r="H280" i="157"/>
  <c r="G168" i="37" s="1"/>
  <c r="J266" i="157"/>
  <c r="J280" i="157" s="1"/>
  <c r="I168" i="37" s="1"/>
  <c r="H307" i="157"/>
  <c r="G182" i="37" s="1"/>
  <c r="J295" i="157"/>
  <c r="J307" i="157" s="1"/>
  <c r="I182" i="37" s="1"/>
  <c r="H172" i="157"/>
  <c r="G79" i="37" s="1"/>
  <c r="J149" i="157"/>
  <c r="H78" i="37"/>
  <c r="H199" i="157"/>
  <c r="G92" i="37" s="1"/>
  <c r="J186" i="157"/>
  <c r="J199" i="157" s="1"/>
  <c r="I92" i="37" s="1"/>
  <c r="H225" i="157"/>
  <c r="G117" i="37" s="1"/>
  <c r="J213" i="157"/>
  <c r="J225" i="157" s="1"/>
  <c r="I117" i="37" s="1"/>
  <c r="H279" i="157"/>
  <c r="G167" i="37" s="1"/>
  <c r="J265" i="157"/>
  <c r="J279" i="157" s="1"/>
  <c r="I167" i="37" s="1"/>
  <c r="H306" i="157"/>
  <c r="G181" i="37" s="1"/>
  <c r="J294" i="157"/>
  <c r="J306" i="157" s="1"/>
  <c r="I181" i="37" s="1"/>
  <c r="H331" i="157"/>
  <c r="G205" i="37" s="1"/>
  <c r="J319" i="157"/>
  <c r="J331" i="157" s="1"/>
  <c r="I205" i="37" s="1"/>
  <c r="I330" i="157"/>
  <c r="H204" i="37" s="1"/>
  <c r="I305" i="157"/>
  <c r="H180" i="37" s="1"/>
  <c r="I249" i="157"/>
  <c r="H152" i="37" s="1"/>
  <c r="I222" i="157"/>
  <c r="H114" i="37" s="1"/>
  <c r="H79" i="37"/>
  <c r="H77" i="37"/>
  <c r="H76" i="37"/>
  <c r="H28" i="37"/>
  <c r="H27" i="37"/>
  <c r="H26" i="37"/>
  <c r="H25" i="37"/>
  <c r="H24" i="37"/>
  <c r="I278" i="157"/>
  <c r="H166" i="37" s="1"/>
  <c r="H31" i="57"/>
  <c r="H202" i="37" s="1"/>
  <c r="I196" i="157"/>
  <c r="H89" i="37" s="1"/>
  <c r="G355" i="157"/>
  <c r="F216" i="37" s="1"/>
  <c r="G365" i="157"/>
  <c r="F226" i="37" s="1"/>
  <c r="I355" i="157"/>
  <c r="I10" i="57"/>
  <c r="I22" i="57" s="1"/>
  <c r="I193" i="37" s="1"/>
  <c r="G22" i="57"/>
  <c r="G193" i="37" s="1"/>
  <c r="G24" i="57"/>
  <c r="G195" i="37" s="1"/>
  <c r="I12" i="57"/>
  <c r="I24" i="57" s="1"/>
  <c r="I195" i="37" s="1"/>
  <c r="I11" i="57"/>
  <c r="I23" i="57" s="1"/>
  <c r="I194" i="37" s="1"/>
  <c r="G23" i="57"/>
  <c r="G194" i="37" s="1"/>
  <c r="G22" i="46"/>
  <c r="G52" i="37" s="1"/>
  <c r="I10" i="46"/>
  <c r="I22" i="46" s="1"/>
  <c r="I52" i="37" s="1"/>
  <c r="G24" i="46"/>
  <c r="G54" i="37" s="1"/>
  <c r="I12" i="46"/>
  <c r="I24" i="46" s="1"/>
  <c r="I54" i="37" s="1"/>
  <c r="I11" i="46"/>
  <c r="I23" i="46" s="1"/>
  <c r="I53" i="37" s="1"/>
  <c r="G23" i="46"/>
  <c r="G53" i="37" s="1"/>
  <c r="H70" i="157"/>
  <c r="H76" i="157" s="1"/>
  <c r="G14" i="57"/>
  <c r="H250" i="157"/>
  <c r="G153" i="37" s="1"/>
  <c r="H253" i="157"/>
  <c r="G156" i="37" s="1"/>
  <c r="H252" i="157"/>
  <c r="G155" i="37" s="1"/>
  <c r="H251" i="157"/>
  <c r="G154" i="37" s="1"/>
  <c r="H169" i="157"/>
  <c r="G76" i="37" s="1"/>
  <c r="I130" i="157"/>
  <c r="H37" i="37" s="1"/>
  <c r="H188" i="157"/>
  <c r="H170" i="157"/>
  <c r="G77" i="37" s="1"/>
  <c r="H83" i="157"/>
  <c r="J83" i="157" s="1"/>
  <c r="G130" i="157"/>
  <c r="F37" i="37" s="1"/>
  <c r="G196" i="157"/>
  <c r="F89" i="37" s="1"/>
  <c r="G305" i="157"/>
  <c r="F180" i="37" s="1"/>
  <c r="G340" i="157"/>
  <c r="F214" i="37" s="1"/>
  <c r="H343" i="157"/>
  <c r="I168" i="157"/>
  <c r="G168" i="157"/>
  <c r="F75" i="37" s="1"/>
  <c r="H183" i="157"/>
  <c r="H196" i="157" s="1"/>
  <c r="G89" i="37" s="1"/>
  <c r="G222" i="157"/>
  <c r="F114" i="37" s="1"/>
  <c r="G249" i="157"/>
  <c r="F152" i="37" s="1"/>
  <c r="G278" i="157"/>
  <c r="F166" i="37" s="1"/>
  <c r="H62" i="157"/>
  <c r="G9" i="57"/>
  <c r="G21" i="57" s="1"/>
  <c r="G192" i="37" s="1"/>
  <c r="G9" i="46"/>
  <c r="H318" i="157"/>
  <c r="H293" i="157"/>
  <c r="H264" i="157"/>
  <c r="H235" i="157"/>
  <c r="H210" i="157"/>
  <c r="H220" i="157" s="1"/>
  <c r="H159" i="157"/>
  <c r="H166" i="157" s="1"/>
  <c r="H145" i="157"/>
  <c r="H156" i="157" s="1"/>
  <c r="H116" i="157"/>
  <c r="H92" i="157"/>
  <c r="H79" i="157"/>
  <c r="H59" i="157"/>
  <c r="J59" i="157" s="1"/>
  <c r="H50" i="157"/>
  <c r="J50" i="157" s="1"/>
  <c r="H49" i="157"/>
  <c r="J49" i="157" s="1"/>
  <c r="H40" i="157"/>
  <c r="J40" i="157" s="1"/>
  <c r="H39" i="157"/>
  <c r="J39" i="157" s="1"/>
  <c r="I48" i="157"/>
  <c r="I56" i="157" s="1"/>
  <c r="G48" i="157"/>
  <c r="G56" i="157" s="1"/>
  <c r="I38" i="157"/>
  <c r="I45" i="157" s="1"/>
  <c r="G38" i="157"/>
  <c r="G45" i="157" s="1"/>
  <c r="H26" i="157"/>
  <c r="J26" i="157" s="1"/>
  <c r="H27" i="157"/>
  <c r="H28" i="157"/>
  <c r="J28" i="157" s="1"/>
  <c r="H31" i="157"/>
  <c r="H25" i="157"/>
  <c r="I24" i="157"/>
  <c r="I35" i="157" s="1"/>
  <c r="G24" i="157"/>
  <c r="G35" i="157" s="1"/>
  <c r="I10" i="157"/>
  <c r="I21" i="157" s="1"/>
  <c r="G10" i="157"/>
  <c r="G21" i="157" s="1"/>
  <c r="H12" i="157"/>
  <c r="H13" i="157"/>
  <c r="H14" i="157"/>
  <c r="H17" i="157"/>
  <c r="H11" i="157"/>
  <c r="J11" i="157" s="1"/>
  <c r="I389" i="156"/>
  <c r="H235" i="37" s="1"/>
  <c r="I386" i="156"/>
  <c r="H232" i="37" s="1"/>
  <c r="G386" i="156"/>
  <c r="F232" i="37" s="1"/>
  <c r="I385" i="156"/>
  <c r="H231" i="37" s="1"/>
  <c r="G385" i="156"/>
  <c r="F231" i="37" s="1"/>
  <c r="I384" i="156"/>
  <c r="H230" i="37" s="1"/>
  <c r="G384" i="156"/>
  <c r="F230" i="37" s="1"/>
  <c r="I383" i="156"/>
  <c r="H229" i="37" s="1"/>
  <c r="G383" i="156"/>
  <c r="F229" i="37" s="1"/>
  <c r="I370" i="156"/>
  <c r="I380" i="156" s="1"/>
  <c r="G370" i="156"/>
  <c r="G380" i="156" s="1"/>
  <c r="H372" i="156"/>
  <c r="H373" i="156"/>
  <c r="J373" i="156" s="1"/>
  <c r="H374" i="156"/>
  <c r="J374" i="156" s="1"/>
  <c r="H371" i="156"/>
  <c r="J371" i="156" s="1"/>
  <c r="I358" i="156"/>
  <c r="I368" i="156" s="1"/>
  <c r="G358" i="156"/>
  <c r="G368" i="156" s="1"/>
  <c r="H360" i="156"/>
  <c r="J360" i="156" s="1"/>
  <c r="H361" i="156"/>
  <c r="H362" i="156"/>
  <c r="J362" i="156" s="1"/>
  <c r="H359" i="156"/>
  <c r="J359" i="156" s="1"/>
  <c r="I346" i="156"/>
  <c r="H141" i="37" s="1"/>
  <c r="I347" i="156"/>
  <c r="H142" i="37" s="1"/>
  <c r="I348" i="156"/>
  <c r="H143" i="37" s="1"/>
  <c r="I349" i="156"/>
  <c r="H144" i="37" s="1"/>
  <c r="I352" i="156"/>
  <c r="H147" i="37" s="1"/>
  <c r="G346" i="156"/>
  <c r="F141" i="37" s="1"/>
  <c r="G347" i="156"/>
  <c r="F142" i="37" s="1"/>
  <c r="G348" i="156"/>
  <c r="F143" i="37" s="1"/>
  <c r="G349" i="156"/>
  <c r="F144" i="37" s="1"/>
  <c r="G352" i="156"/>
  <c r="F147" i="37" s="1"/>
  <c r="I350" i="156"/>
  <c r="H145" i="37" s="1"/>
  <c r="G350" i="156"/>
  <c r="F145" i="37" s="1"/>
  <c r="H335" i="156"/>
  <c r="J335" i="156" s="1"/>
  <c r="J347" i="156" s="1"/>
  <c r="I142" i="37" s="1"/>
  <c r="H336" i="156"/>
  <c r="H348" i="156" s="1"/>
  <c r="G143" i="37" s="1"/>
  <c r="J337" i="156"/>
  <c r="J349" i="156" s="1"/>
  <c r="I144" i="37" s="1"/>
  <c r="H352" i="156"/>
  <c r="G147" i="37" s="1"/>
  <c r="H334" i="156"/>
  <c r="J334" i="156" s="1"/>
  <c r="J346" i="156" s="1"/>
  <c r="I141" i="37" s="1"/>
  <c r="I333" i="156"/>
  <c r="I343" i="156" s="1"/>
  <c r="G333" i="156"/>
  <c r="I320" i="156"/>
  <c r="H127" i="37" s="1"/>
  <c r="I321" i="156"/>
  <c r="H128" i="37" s="1"/>
  <c r="I322" i="156"/>
  <c r="H129" i="37" s="1"/>
  <c r="I323" i="156"/>
  <c r="H130" i="37" s="1"/>
  <c r="I326" i="156"/>
  <c r="H133" i="37" s="1"/>
  <c r="G320" i="156"/>
  <c r="F127" i="37" s="1"/>
  <c r="G321" i="156"/>
  <c r="F128" i="37" s="1"/>
  <c r="G322" i="156"/>
  <c r="F129" i="37" s="1"/>
  <c r="G323" i="156"/>
  <c r="F130" i="37" s="1"/>
  <c r="G326" i="156"/>
  <c r="F133" i="37" s="1"/>
  <c r="G324" i="156"/>
  <c r="F131" i="37" s="1"/>
  <c r="H307" i="156"/>
  <c r="J307" i="156" s="1"/>
  <c r="J321" i="156" s="1"/>
  <c r="I128" i="37" s="1"/>
  <c r="H308" i="156"/>
  <c r="J308" i="156" s="1"/>
  <c r="J322" i="156" s="1"/>
  <c r="I129" i="37" s="1"/>
  <c r="H309" i="156"/>
  <c r="J309" i="156" s="1"/>
  <c r="J323" i="156" s="1"/>
  <c r="I130" i="37" s="1"/>
  <c r="H326" i="156"/>
  <c r="G133" i="37" s="1"/>
  <c r="H306" i="156"/>
  <c r="J306" i="156" s="1"/>
  <c r="J320" i="156" s="1"/>
  <c r="I127" i="37" s="1"/>
  <c r="I305" i="156"/>
  <c r="I317" i="156" s="1"/>
  <c r="G305" i="156"/>
  <c r="G317" i="156" s="1"/>
  <c r="I293" i="156"/>
  <c r="H103" i="37" s="1"/>
  <c r="I294" i="156"/>
  <c r="H104" i="37" s="1"/>
  <c r="I295" i="156"/>
  <c r="H105" i="37" s="1"/>
  <c r="I296" i="156"/>
  <c r="H106" i="37" s="1"/>
  <c r="I299" i="156"/>
  <c r="H109" i="37" s="1"/>
  <c r="H255" i="37" s="1"/>
  <c r="G293" i="156"/>
  <c r="F103" i="37" s="1"/>
  <c r="G294" i="156"/>
  <c r="F104" i="37" s="1"/>
  <c r="G295" i="156"/>
  <c r="F105" i="37" s="1"/>
  <c r="G296" i="156"/>
  <c r="F106" i="37" s="1"/>
  <c r="G299" i="156"/>
  <c r="F109" i="37" s="1"/>
  <c r="I297" i="156"/>
  <c r="H107" i="37" s="1"/>
  <c r="G297" i="156"/>
  <c r="F107" i="37" s="1"/>
  <c r="H281" i="156"/>
  <c r="H294" i="156" s="1"/>
  <c r="G104" i="37" s="1"/>
  <c r="H282" i="156"/>
  <c r="H295" i="156" s="1"/>
  <c r="G105" i="37" s="1"/>
  <c r="H283" i="156"/>
  <c r="H296" i="156" s="1"/>
  <c r="G106" i="37" s="1"/>
  <c r="H280" i="156"/>
  <c r="J280" i="156" s="1"/>
  <c r="J293" i="156" s="1"/>
  <c r="I103" i="37" s="1"/>
  <c r="I279" i="156"/>
  <c r="I290" i="156" s="1"/>
  <c r="G279" i="156"/>
  <c r="F31" i="46" l="1"/>
  <c r="F61" i="37" s="1"/>
  <c r="H31" i="46"/>
  <c r="H61" i="37" s="1"/>
  <c r="G19" i="57"/>
  <c r="G21" i="46"/>
  <c r="G51" i="37" s="1"/>
  <c r="G19" i="46"/>
  <c r="G31" i="46" s="1"/>
  <c r="H278" i="157"/>
  <c r="G166" i="37" s="1"/>
  <c r="H276" i="157"/>
  <c r="H290" i="157" s="1"/>
  <c r="G178" i="37" s="1"/>
  <c r="H305" i="157"/>
  <c r="G180" i="37" s="1"/>
  <c r="H303" i="157"/>
  <c r="H315" i="157" s="1"/>
  <c r="G190" i="37" s="1"/>
  <c r="H98" i="157"/>
  <c r="J98" i="157" s="1"/>
  <c r="H330" i="157"/>
  <c r="G204" i="37" s="1"/>
  <c r="H328" i="157"/>
  <c r="H340" i="157" s="1"/>
  <c r="G214" i="37" s="1"/>
  <c r="J62" i="157"/>
  <c r="H67" i="157"/>
  <c r="J67" i="157" s="1"/>
  <c r="H355" i="157"/>
  <c r="G216" i="37" s="1"/>
  <c r="H353" i="157"/>
  <c r="H194" i="157"/>
  <c r="H207" i="157" s="1"/>
  <c r="G100" i="37" s="1"/>
  <c r="J79" i="157"/>
  <c r="H89" i="157"/>
  <c r="J89" i="157" s="1"/>
  <c r="J116" i="157"/>
  <c r="J130" i="157" s="1"/>
  <c r="I37" i="37" s="1"/>
  <c r="H128" i="157"/>
  <c r="H142" i="157" s="1"/>
  <c r="G49" i="37" s="1"/>
  <c r="J235" i="157"/>
  <c r="J249" i="157" s="1"/>
  <c r="I152" i="37" s="1"/>
  <c r="H247" i="157"/>
  <c r="H261" i="157" s="1"/>
  <c r="G164" i="37" s="1"/>
  <c r="G290" i="156"/>
  <c r="G302" i="156" s="1"/>
  <c r="F112" i="37" s="1"/>
  <c r="G343" i="156"/>
  <c r="G355" i="156" s="1"/>
  <c r="F150" i="37" s="1"/>
  <c r="H222" i="157"/>
  <c r="G114" i="37" s="1"/>
  <c r="J220" i="157"/>
  <c r="J172" i="157"/>
  <c r="I79" i="37" s="1"/>
  <c r="I180" i="157"/>
  <c r="H87" i="37" s="1"/>
  <c r="J171" i="157"/>
  <c r="I78" i="37" s="1"/>
  <c r="G319" i="156"/>
  <c r="J264" i="157"/>
  <c r="J278" i="157" s="1"/>
  <c r="I166" i="37" s="1"/>
  <c r="J169" i="157"/>
  <c r="I76" i="37" s="1"/>
  <c r="J210" i="157"/>
  <c r="J222" i="157" s="1"/>
  <c r="I114" i="37" s="1"/>
  <c r="J293" i="157"/>
  <c r="J305" i="157" s="1"/>
  <c r="I180" i="37" s="1"/>
  <c r="J343" i="157"/>
  <c r="G217" i="37"/>
  <c r="J356" i="157"/>
  <c r="I217" i="37" s="1"/>
  <c r="J145" i="157"/>
  <c r="J170" i="157"/>
  <c r="I77" i="37" s="1"/>
  <c r="J159" i="157"/>
  <c r="J318" i="157"/>
  <c r="J330" i="157" s="1"/>
  <c r="I204" i="37" s="1"/>
  <c r="G218" i="37"/>
  <c r="J357" i="157"/>
  <c r="I218" i="37" s="1"/>
  <c r="H201" i="157"/>
  <c r="G94" i="37" s="1"/>
  <c r="J188" i="157"/>
  <c r="J201" i="157" s="1"/>
  <c r="I94" i="37" s="1"/>
  <c r="J183" i="157"/>
  <c r="J196" i="157" s="1"/>
  <c r="I89" i="37" s="1"/>
  <c r="J156" i="157"/>
  <c r="J166" i="157"/>
  <c r="H216" i="37"/>
  <c r="J355" i="157"/>
  <c r="I216" i="37" s="1"/>
  <c r="I365" i="157"/>
  <c r="H226" i="37" s="1"/>
  <c r="I340" i="157"/>
  <c r="H214" i="37" s="1"/>
  <c r="I315" i="157"/>
  <c r="H190" i="37" s="1"/>
  <c r="I261" i="157"/>
  <c r="H164" i="37" s="1"/>
  <c r="I232" i="157"/>
  <c r="H124" i="37" s="1"/>
  <c r="H75" i="37"/>
  <c r="I142" i="157"/>
  <c r="H49" i="37" s="1"/>
  <c r="I290" i="157"/>
  <c r="H178" i="37" s="1"/>
  <c r="I207" i="157"/>
  <c r="H100" i="37" s="1"/>
  <c r="J70" i="157"/>
  <c r="J76" i="157"/>
  <c r="I100" i="157"/>
  <c r="H48" i="157"/>
  <c r="H56" i="157" s="1"/>
  <c r="I14" i="57"/>
  <c r="I26" i="57" s="1"/>
  <c r="I197" i="37" s="1"/>
  <c r="G26" i="57"/>
  <c r="G197" i="37" s="1"/>
  <c r="I319" i="156"/>
  <c r="H126" i="37" s="1"/>
  <c r="I345" i="156"/>
  <c r="H140" i="37" s="1"/>
  <c r="I355" i="156"/>
  <c r="H150" i="37" s="1"/>
  <c r="I382" i="156"/>
  <c r="H228" i="37" s="1"/>
  <c r="G392" i="156"/>
  <c r="F238" i="37" s="1"/>
  <c r="I392" i="156"/>
  <c r="H238" i="37" s="1"/>
  <c r="I292" i="156"/>
  <c r="H102" i="37" s="1"/>
  <c r="I302" i="156"/>
  <c r="H112" i="37" s="1"/>
  <c r="H365" i="157"/>
  <c r="G226" i="37" s="1"/>
  <c r="H249" i="157"/>
  <c r="G152" i="37" s="1"/>
  <c r="H180" i="157"/>
  <c r="G87" i="37" s="1"/>
  <c r="H107" i="157"/>
  <c r="H130" i="157"/>
  <c r="G37" i="37" s="1"/>
  <c r="H101" i="157"/>
  <c r="H168" i="157"/>
  <c r="G75" i="37" s="1"/>
  <c r="G112" i="157"/>
  <c r="F35" i="37" s="1"/>
  <c r="G100" i="157"/>
  <c r="F23" i="37" s="1"/>
  <c r="I112" i="157"/>
  <c r="H38" i="157"/>
  <c r="H45" i="157" s="1"/>
  <c r="J31" i="157"/>
  <c r="H29" i="157"/>
  <c r="J17" i="157"/>
  <c r="H15" i="157"/>
  <c r="J15" i="157" s="1"/>
  <c r="J14" i="157"/>
  <c r="H104" i="157"/>
  <c r="J13" i="157"/>
  <c r="H103" i="157"/>
  <c r="J12" i="157"/>
  <c r="H102" i="157"/>
  <c r="H387" i="156"/>
  <c r="H384" i="156"/>
  <c r="H386" i="156"/>
  <c r="H297" i="156"/>
  <c r="G107" i="37" s="1"/>
  <c r="J282" i="156"/>
  <c r="J295" i="156" s="1"/>
  <c r="I105" i="37" s="1"/>
  <c r="H299" i="156"/>
  <c r="G109" i="37" s="1"/>
  <c r="J312" i="156"/>
  <c r="J326" i="156" s="1"/>
  <c r="I133" i="37" s="1"/>
  <c r="I324" i="156"/>
  <c r="H323" i="156"/>
  <c r="G130" i="37" s="1"/>
  <c r="H350" i="156"/>
  <c r="G145" i="37" s="1"/>
  <c r="J352" i="156"/>
  <c r="I147" i="37" s="1"/>
  <c r="G345" i="156"/>
  <c r="F140" i="37" s="1"/>
  <c r="H346" i="156"/>
  <c r="G141" i="37" s="1"/>
  <c r="J372" i="156"/>
  <c r="G382" i="156"/>
  <c r="F228" i="37" s="1"/>
  <c r="G387" i="156"/>
  <c r="F233" i="37" s="1"/>
  <c r="H389" i="156"/>
  <c r="J299" i="156"/>
  <c r="I109" i="37" s="1"/>
  <c r="J281" i="156"/>
  <c r="J294" i="156" s="1"/>
  <c r="I104" i="37" s="1"/>
  <c r="H320" i="156"/>
  <c r="G127" i="37" s="1"/>
  <c r="J338" i="156"/>
  <c r="J350" i="156" s="1"/>
  <c r="I145" i="37" s="1"/>
  <c r="H347" i="156"/>
  <c r="G142" i="37" s="1"/>
  <c r="H358" i="156"/>
  <c r="H368" i="156" s="1"/>
  <c r="J297" i="156"/>
  <c r="I107" i="37" s="1"/>
  <c r="H324" i="156"/>
  <c r="G131" i="37" s="1"/>
  <c r="H321" i="156"/>
  <c r="G128" i="37" s="1"/>
  <c r="I387" i="156"/>
  <c r="H233" i="37" s="1"/>
  <c r="J283" i="156"/>
  <c r="J296" i="156" s="1"/>
  <c r="I106" i="37" s="1"/>
  <c r="H322" i="156"/>
  <c r="G129" i="37" s="1"/>
  <c r="H349" i="156"/>
  <c r="G144" i="37" s="1"/>
  <c r="H383" i="156"/>
  <c r="H385" i="156"/>
  <c r="I9" i="57"/>
  <c r="I21" i="57" s="1"/>
  <c r="I192" i="37" s="1"/>
  <c r="I9" i="46"/>
  <c r="I21" i="46" s="1"/>
  <c r="I51" i="37" s="1"/>
  <c r="H24" i="157"/>
  <c r="J24" i="157" s="1"/>
  <c r="J25" i="157"/>
  <c r="H10" i="157"/>
  <c r="H370" i="156"/>
  <c r="H380" i="156" s="1"/>
  <c r="H333" i="156"/>
  <c r="H343" i="156" s="1"/>
  <c r="J336" i="156"/>
  <c r="J348" i="156" s="1"/>
  <c r="I143" i="37" s="1"/>
  <c r="H305" i="156"/>
  <c r="H317" i="156" s="1"/>
  <c r="H279" i="156"/>
  <c r="H290" i="156" s="1"/>
  <c r="H293" i="156"/>
  <c r="G103" i="37" s="1"/>
  <c r="G292" i="156"/>
  <c r="F102" i="37" s="1"/>
  <c r="H35" i="157" l="1"/>
  <c r="J35" i="157" s="1"/>
  <c r="H21" i="157"/>
  <c r="J21" i="157" s="1"/>
  <c r="H232" i="157"/>
  <c r="G124" i="37" s="1"/>
  <c r="J247" i="157"/>
  <c r="J261" i="157" s="1"/>
  <c r="I164" i="37" s="1"/>
  <c r="J276" i="157"/>
  <c r="J290" i="157" s="1"/>
  <c r="I178" i="37" s="1"/>
  <c r="J168" i="157"/>
  <c r="I75" i="37" s="1"/>
  <c r="J328" i="157"/>
  <c r="J340" i="157" s="1"/>
  <c r="I214" i="37" s="1"/>
  <c r="J194" i="157"/>
  <c r="J207" i="157" s="1"/>
  <c r="I100" i="37" s="1"/>
  <c r="J180" i="157"/>
  <c r="I87" i="37" s="1"/>
  <c r="J128" i="157"/>
  <c r="J142" i="157" s="1"/>
  <c r="I49" i="37" s="1"/>
  <c r="J232" i="157"/>
  <c r="I124" i="37" s="1"/>
  <c r="J303" i="157"/>
  <c r="J315" i="157" s="1"/>
  <c r="I190" i="37" s="1"/>
  <c r="J353" i="157"/>
  <c r="J365" i="157" s="1"/>
  <c r="I226" i="37" s="1"/>
  <c r="G26" i="37"/>
  <c r="J103" i="157"/>
  <c r="I26" i="37" s="1"/>
  <c r="G24" i="37"/>
  <c r="J101" i="157"/>
  <c r="I24" i="37" s="1"/>
  <c r="G30" i="37"/>
  <c r="J107" i="157"/>
  <c r="I30" i="37" s="1"/>
  <c r="G27" i="37"/>
  <c r="J104" i="157"/>
  <c r="I27" i="37" s="1"/>
  <c r="G25" i="37"/>
  <c r="J102" i="157"/>
  <c r="I25" i="37" s="1"/>
  <c r="H23" i="37"/>
  <c r="H35" i="37"/>
  <c r="J48" i="157"/>
  <c r="J56" i="157"/>
  <c r="J45" i="157"/>
  <c r="J38" i="157"/>
  <c r="G235" i="37"/>
  <c r="J389" i="156"/>
  <c r="I235" i="37" s="1"/>
  <c r="G230" i="37"/>
  <c r="J384" i="156"/>
  <c r="I230" i="37" s="1"/>
  <c r="G232" i="37"/>
  <c r="J386" i="156"/>
  <c r="I232" i="37" s="1"/>
  <c r="G231" i="37"/>
  <c r="J385" i="156"/>
  <c r="I231" i="37" s="1"/>
  <c r="G233" i="37"/>
  <c r="J387" i="156"/>
  <c r="I233" i="37" s="1"/>
  <c r="G229" i="37"/>
  <c r="J383" i="156"/>
  <c r="I229" i="37" s="1"/>
  <c r="I19" i="57"/>
  <c r="I31" i="57" s="1"/>
  <c r="I202" i="37" s="1"/>
  <c r="G31" i="57"/>
  <c r="G202" i="37" s="1"/>
  <c r="I19" i="46"/>
  <c r="G61" i="37"/>
  <c r="I331" i="156"/>
  <c r="H138" i="37" s="1"/>
  <c r="H131" i="37"/>
  <c r="G331" i="156"/>
  <c r="F138" i="37" s="1"/>
  <c r="F126" i="37"/>
  <c r="H100" i="157"/>
  <c r="G23" i="37" s="1"/>
  <c r="H105" i="157"/>
  <c r="J29" i="157"/>
  <c r="J10" i="157"/>
  <c r="J368" i="156"/>
  <c r="J358" i="156"/>
  <c r="J333" i="156"/>
  <c r="J345" i="156" s="1"/>
  <c r="I140" i="37" s="1"/>
  <c r="H319" i="156"/>
  <c r="J317" i="156"/>
  <c r="J290" i="156"/>
  <c r="J302" i="156" s="1"/>
  <c r="I112" i="37" s="1"/>
  <c r="H302" i="156"/>
  <c r="G112" i="37" s="1"/>
  <c r="J380" i="156"/>
  <c r="H382" i="156"/>
  <c r="J310" i="156"/>
  <c r="J324" i="156" s="1"/>
  <c r="I131" i="37" s="1"/>
  <c r="H345" i="156"/>
  <c r="G140" i="37" s="1"/>
  <c r="J370" i="156"/>
  <c r="J305" i="156"/>
  <c r="J279" i="156"/>
  <c r="J292" i="156" s="1"/>
  <c r="I102" i="37" s="1"/>
  <c r="H292" i="156"/>
  <c r="G102" i="37" s="1"/>
  <c r="I31" i="46" l="1"/>
  <c r="I61" i="37" s="1"/>
  <c r="J100" i="157"/>
  <c r="I23" i="37" s="1"/>
  <c r="G28" i="37"/>
  <c r="J105" i="157"/>
  <c r="I28" i="37" s="1"/>
  <c r="G228" i="37"/>
  <c r="J382" i="156"/>
  <c r="I228" i="37" s="1"/>
  <c r="H331" i="156"/>
  <c r="G138" i="37" s="1"/>
  <c r="G126" i="37"/>
  <c r="H112" i="157"/>
  <c r="J343" i="156"/>
  <c r="J355" i="156" s="1"/>
  <c r="I150" i="37" s="1"/>
  <c r="H355" i="156"/>
  <c r="G150" i="37" s="1"/>
  <c r="J331" i="156"/>
  <c r="I138" i="37" s="1"/>
  <c r="J319" i="156"/>
  <c r="I126" i="37" s="1"/>
  <c r="H392" i="156"/>
  <c r="I273" i="156"/>
  <c r="H70" i="37" s="1"/>
  <c r="G273" i="156"/>
  <c r="F70" i="37" s="1"/>
  <c r="I270" i="156"/>
  <c r="H67" i="37" s="1"/>
  <c r="I269" i="156"/>
  <c r="H66" i="37" s="1"/>
  <c r="I268" i="156"/>
  <c r="H65" i="37" s="1"/>
  <c r="I267" i="156"/>
  <c r="H64" i="37" s="1"/>
  <c r="G267" i="156"/>
  <c r="F64" i="37" s="1"/>
  <c r="G268" i="156"/>
  <c r="F65" i="37" s="1"/>
  <c r="G269" i="156"/>
  <c r="F66" i="37" s="1"/>
  <c r="G270" i="156"/>
  <c r="F67" i="37" s="1"/>
  <c r="G271" i="156"/>
  <c r="F68" i="37" s="1"/>
  <c r="H254" i="156"/>
  <c r="J254" i="156" s="1"/>
  <c r="H255" i="156"/>
  <c r="J255" i="156" s="1"/>
  <c r="H256" i="156"/>
  <c r="H269" i="156" s="1"/>
  <c r="G66" i="37" s="1"/>
  <c r="H257" i="156"/>
  <c r="J257" i="156" s="1"/>
  <c r="H273" i="156"/>
  <c r="I253" i="156"/>
  <c r="G253" i="156"/>
  <c r="J54" i="156"/>
  <c r="J55" i="156"/>
  <c r="I241" i="156"/>
  <c r="I240" i="156"/>
  <c r="I239" i="156"/>
  <c r="I238" i="156"/>
  <c r="G240" i="156"/>
  <c r="F11" i="37" s="1"/>
  <c r="G206" i="156"/>
  <c r="G216" i="156" s="1"/>
  <c r="G219" i="156"/>
  <c r="G225" i="156" s="1"/>
  <c r="G228" i="156"/>
  <c r="G234" i="156" s="1"/>
  <c r="G241" i="156"/>
  <c r="F12" i="37" s="1"/>
  <c r="I228" i="156"/>
  <c r="I234" i="156" s="1"/>
  <c r="J230" i="156"/>
  <c r="H229" i="156"/>
  <c r="H228" i="156" s="1"/>
  <c r="H234" i="156" s="1"/>
  <c r="I225" i="156"/>
  <c r="H221" i="156"/>
  <c r="J221" i="156" s="1"/>
  <c r="H220" i="156"/>
  <c r="H208" i="156"/>
  <c r="J208" i="156" s="1"/>
  <c r="H209" i="156"/>
  <c r="J209" i="156" s="1"/>
  <c r="H210" i="156"/>
  <c r="J210" i="156" s="1"/>
  <c r="H207" i="156"/>
  <c r="J207" i="156" s="1"/>
  <c r="I206" i="156"/>
  <c r="I216" i="156" s="1"/>
  <c r="I197" i="156"/>
  <c r="I203" i="156" s="1"/>
  <c r="G197" i="156"/>
  <c r="G203" i="156" s="1"/>
  <c r="H199" i="156"/>
  <c r="J199" i="156" s="1"/>
  <c r="H198" i="156"/>
  <c r="H189" i="156"/>
  <c r="J189" i="156" s="1"/>
  <c r="H188" i="156"/>
  <c r="J188" i="156" s="1"/>
  <c r="I187" i="156"/>
  <c r="I194" i="156" s="1"/>
  <c r="G187" i="156"/>
  <c r="G194" i="156" s="1"/>
  <c r="H181" i="156"/>
  <c r="I180" i="156"/>
  <c r="H179" i="156"/>
  <c r="H178" i="156"/>
  <c r="J178" i="156" s="1"/>
  <c r="I177" i="156"/>
  <c r="G177" i="156"/>
  <c r="G184" i="156" s="1"/>
  <c r="H171" i="156"/>
  <c r="J171" i="156" s="1"/>
  <c r="I170" i="156"/>
  <c r="H169" i="156"/>
  <c r="J169" i="156" s="1"/>
  <c r="H168" i="156"/>
  <c r="J168" i="156" s="1"/>
  <c r="I167" i="156"/>
  <c r="G167" i="156"/>
  <c r="G174" i="156" s="1"/>
  <c r="H161" i="156"/>
  <c r="I157" i="156"/>
  <c r="I164" i="156" s="1"/>
  <c r="G157" i="156"/>
  <c r="G164" i="156" s="1"/>
  <c r="H159" i="156"/>
  <c r="J159" i="156" s="1"/>
  <c r="H158" i="156"/>
  <c r="J158" i="156" s="1"/>
  <c r="G147" i="156"/>
  <c r="G154" i="156" s="1"/>
  <c r="H151" i="156"/>
  <c r="H150" i="156" s="1"/>
  <c r="H149" i="156"/>
  <c r="J149" i="156" s="1"/>
  <c r="H148" i="156"/>
  <c r="J148" i="156" s="1"/>
  <c r="I147" i="156"/>
  <c r="I154" i="156" s="1"/>
  <c r="I138" i="156"/>
  <c r="I144" i="156" s="1"/>
  <c r="G138" i="156"/>
  <c r="G144" i="156" s="1"/>
  <c r="H140" i="156"/>
  <c r="J140" i="156" s="1"/>
  <c r="H139" i="156"/>
  <c r="I125" i="156"/>
  <c r="I135" i="156" s="1"/>
  <c r="G125" i="156"/>
  <c r="G135" i="156" s="1"/>
  <c r="H127" i="156"/>
  <c r="J127" i="156" s="1"/>
  <c r="H128" i="156"/>
  <c r="H129" i="156"/>
  <c r="J129" i="156" s="1"/>
  <c r="H126" i="156"/>
  <c r="J126" i="156" s="1"/>
  <c r="I115" i="156"/>
  <c r="I122" i="156" s="1"/>
  <c r="H104" i="156"/>
  <c r="J104" i="156" s="1"/>
  <c r="H105" i="156"/>
  <c r="J105" i="156" s="1"/>
  <c r="I102" i="156"/>
  <c r="I112" i="156" s="1"/>
  <c r="G102" i="156"/>
  <c r="G112" i="156" s="1"/>
  <c r="H103" i="156"/>
  <c r="J103" i="156" s="1"/>
  <c r="H91" i="156"/>
  <c r="J91" i="156" s="1"/>
  <c r="H92" i="156"/>
  <c r="J92" i="156" s="1"/>
  <c r="H93" i="156"/>
  <c r="J93" i="156" s="1"/>
  <c r="H90" i="156"/>
  <c r="J90" i="156" s="1"/>
  <c r="I89" i="156"/>
  <c r="I99" i="156" s="1"/>
  <c r="G89" i="156"/>
  <c r="G99" i="156" s="1"/>
  <c r="H82" i="156"/>
  <c r="J82" i="156" s="1"/>
  <c r="H81" i="156"/>
  <c r="I80" i="156"/>
  <c r="I86" i="156" s="1"/>
  <c r="G80" i="156"/>
  <c r="G86" i="156" s="1"/>
  <c r="H73" i="156"/>
  <c r="J73" i="156" s="1"/>
  <c r="H72" i="156"/>
  <c r="J72" i="156" s="1"/>
  <c r="I71" i="156"/>
  <c r="I77" i="156" s="1"/>
  <c r="G71" i="156"/>
  <c r="G77" i="156" s="1"/>
  <c r="H64" i="156"/>
  <c r="H63" i="156"/>
  <c r="J63" i="156" s="1"/>
  <c r="I68" i="156"/>
  <c r="G62" i="156"/>
  <c r="G68" i="156" s="1"/>
  <c r="H53" i="156"/>
  <c r="H52" i="156"/>
  <c r="J52" i="156" s="1"/>
  <c r="I51" i="156"/>
  <c r="I59" i="156" s="1"/>
  <c r="G51" i="156"/>
  <c r="G59" i="156" s="1"/>
  <c r="I41" i="156"/>
  <c r="G41" i="156"/>
  <c r="G48" i="156" s="1"/>
  <c r="H11" i="156"/>
  <c r="G238" i="37" l="1"/>
  <c r="J392" i="156"/>
  <c r="I238" i="37" s="1"/>
  <c r="I174" i="156"/>
  <c r="I184" i="156"/>
  <c r="I266" i="156"/>
  <c r="H63" i="37" s="1"/>
  <c r="I263" i="156"/>
  <c r="I276" i="156" s="1"/>
  <c r="G263" i="156"/>
  <c r="G276" i="156" s="1"/>
  <c r="G35" i="37"/>
  <c r="J112" i="157"/>
  <c r="I35" i="37" s="1"/>
  <c r="H10" i="37"/>
  <c r="H11" i="37"/>
  <c r="H251" i="37" s="1"/>
  <c r="H12" i="37"/>
  <c r="H252" i="37" s="1"/>
  <c r="H9" i="37"/>
  <c r="I242" i="156"/>
  <c r="J234" i="156"/>
  <c r="J273" i="156"/>
  <c r="I70" i="37" s="1"/>
  <c r="G70" i="37"/>
  <c r="H219" i="156"/>
  <c r="H258" i="156"/>
  <c r="J181" i="156"/>
  <c r="H177" i="156"/>
  <c r="J177" i="156" s="1"/>
  <c r="H180" i="156"/>
  <c r="H187" i="156"/>
  <c r="J161" i="156"/>
  <c r="H160" i="156"/>
  <c r="J150" i="156"/>
  <c r="H130" i="156"/>
  <c r="H80" i="156"/>
  <c r="H51" i="156"/>
  <c r="H59" i="156" s="1"/>
  <c r="H62" i="156"/>
  <c r="J269" i="156"/>
  <c r="I66" i="37" s="1"/>
  <c r="J81" i="156"/>
  <c r="J132" i="156"/>
  <c r="J151" i="156"/>
  <c r="J179" i="156"/>
  <c r="J228" i="156"/>
  <c r="I271" i="156"/>
  <c r="H138" i="156"/>
  <c r="H144" i="156" s="1"/>
  <c r="H170" i="156"/>
  <c r="H197" i="156"/>
  <c r="J139" i="156"/>
  <c r="J198" i="156"/>
  <c r="J256" i="156"/>
  <c r="H268" i="156"/>
  <c r="H270" i="156"/>
  <c r="J53" i="156"/>
  <c r="J64" i="156"/>
  <c r="J220" i="156"/>
  <c r="J229" i="156"/>
  <c r="G266" i="156"/>
  <c r="H267" i="156"/>
  <c r="H253" i="156"/>
  <c r="H266" i="156" s="1"/>
  <c r="H206" i="156"/>
  <c r="H216" i="156" s="1"/>
  <c r="H167" i="156"/>
  <c r="H157" i="156"/>
  <c r="H125" i="156"/>
  <c r="J125" i="156" s="1"/>
  <c r="H102" i="156"/>
  <c r="H112" i="156" s="1"/>
  <c r="H89" i="156"/>
  <c r="H71" i="156"/>
  <c r="H77" i="156" l="1"/>
  <c r="J77" i="156" s="1"/>
  <c r="H99" i="156"/>
  <c r="J99" i="156" s="1"/>
  <c r="H164" i="156"/>
  <c r="J164" i="156" s="1"/>
  <c r="H203" i="156"/>
  <c r="J203" i="156" s="1"/>
  <c r="H86" i="156"/>
  <c r="J86" i="156" s="1"/>
  <c r="J170" i="156"/>
  <c r="H174" i="156"/>
  <c r="J174" i="156" s="1"/>
  <c r="J130" i="156"/>
  <c r="H135" i="156"/>
  <c r="J135" i="156" s="1"/>
  <c r="H68" i="156"/>
  <c r="J68" i="156" s="1"/>
  <c r="H194" i="156"/>
  <c r="J194" i="156" s="1"/>
  <c r="H225" i="156"/>
  <c r="J225" i="156" s="1"/>
  <c r="J180" i="156"/>
  <c r="H184" i="156"/>
  <c r="J184" i="156" s="1"/>
  <c r="J258" i="156"/>
  <c r="H263" i="156"/>
  <c r="H13" i="37"/>
  <c r="H253" i="37" s="1"/>
  <c r="H73" i="37"/>
  <c r="H68" i="37"/>
  <c r="F73" i="37"/>
  <c r="F63" i="37"/>
  <c r="J270" i="156"/>
  <c r="I67" i="37" s="1"/>
  <c r="G67" i="37"/>
  <c r="J59" i="156"/>
  <c r="J268" i="156"/>
  <c r="I65" i="37" s="1"/>
  <c r="G65" i="37"/>
  <c r="J266" i="156"/>
  <c r="I63" i="37" s="1"/>
  <c r="G63" i="37"/>
  <c r="J144" i="156"/>
  <c r="J267" i="156"/>
  <c r="I64" i="37" s="1"/>
  <c r="G64" i="37"/>
  <c r="J219" i="156"/>
  <c r="H271" i="156"/>
  <c r="J187" i="156"/>
  <c r="J160" i="156"/>
  <c r="J80" i="156"/>
  <c r="J157" i="156"/>
  <c r="J102" i="156"/>
  <c r="J112" i="156"/>
  <c r="J51" i="156"/>
  <c r="J62" i="156"/>
  <c r="J71" i="156"/>
  <c r="J89" i="156"/>
  <c r="J138" i="156"/>
  <c r="J206" i="156"/>
  <c r="J197" i="156"/>
  <c r="J167" i="156"/>
  <c r="J253" i="156"/>
  <c r="J263" i="156" l="1"/>
  <c r="J276" i="156" s="1"/>
  <c r="I73" i="37" s="1"/>
  <c r="H276" i="156"/>
  <c r="G73" i="37" s="1"/>
  <c r="J271" i="156"/>
  <c r="I68" i="37" s="1"/>
  <c r="G68" i="37"/>
  <c r="J216" i="156"/>
  <c r="H43" i="156" l="1"/>
  <c r="H45" i="156"/>
  <c r="H42" i="156"/>
  <c r="H240" i="156" s="1"/>
  <c r="H32" i="156"/>
  <c r="J32" i="156" s="1"/>
  <c r="H31" i="156"/>
  <c r="H12" i="156"/>
  <c r="I30" i="156"/>
  <c r="G30" i="156"/>
  <c r="G38" i="156" s="1"/>
  <c r="I10" i="156"/>
  <c r="I17" i="156" s="1"/>
  <c r="G10" i="156"/>
  <c r="G17" i="156" s="1"/>
  <c r="E30" i="156"/>
  <c r="C30" i="156"/>
  <c r="E22" i="156"/>
  <c r="G22" i="156"/>
  <c r="F242" i="37" s="1"/>
  <c r="I22" i="156"/>
  <c r="E21" i="156"/>
  <c r="G21" i="156"/>
  <c r="F241" i="37" s="1"/>
  <c r="I21" i="156"/>
  <c r="E20" i="156"/>
  <c r="D11" i="156"/>
  <c r="F11" i="156" s="1"/>
  <c r="C22" i="156"/>
  <c r="B242" i="37" s="1"/>
  <c r="C20" i="156"/>
  <c r="B240" i="37" s="1"/>
  <c r="I38" i="156" l="1"/>
  <c r="I249" i="156" s="1"/>
  <c r="H20" i="37" s="1"/>
  <c r="H242" i="37"/>
  <c r="H250" i="37" s="1"/>
  <c r="D242" i="37"/>
  <c r="H241" i="37"/>
  <c r="H249" i="37" s="1"/>
  <c r="D241" i="37"/>
  <c r="D240" i="37"/>
  <c r="G11" i="37"/>
  <c r="I251" i="37" s="1"/>
  <c r="J240" i="156"/>
  <c r="I11" i="37" s="1"/>
  <c r="H44" i="156"/>
  <c r="J45" i="156"/>
  <c r="H244" i="156"/>
  <c r="G20" i="156"/>
  <c r="F240" i="37" s="1"/>
  <c r="G26" i="156"/>
  <c r="F246" i="37" s="1"/>
  <c r="I26" i="156"/>
  <c r="I237" i="156"/>
  <c r="H8" i="37" s="1"/>
  <c r="J43" i="156"/>
  <c r="H241" i="156"/>
  <c r="J31" i="156"/>
  <c r="J42" i="156"/>
  <c r="H41" i="156"/>
  <c r="H22" i="156"/>
  <c r="G242" i="37" s="1"/>
  <c r="H10" i="156"/>
  <c r="H17" i="156" s="1"/>
  <c r="I20" i="156"/>
  <c r="J12" i="156"/>
  <c r="H21" i="156"/>
  <c r="G241" i="37" s="1"/>
  <c r="J11" i="156"/>
  <c r="H30" i="156"/>
  <c r="H247" i="37" l="1"/>
  <c r="H48" i="156"/>
  <c r="J48" i="156" s="1"/>
  <c r="H38" i="156"/>
  <c r="J38" i="156" s="1"/>
  <c r="J21" i="156"/>
  <c r="I241" i="37" s="1"/>
  <c r="J22" i="156"/>
  <c r="I242" i="37" s="1"/>
  <c r="H240" i="37"/>
  <c r="H248" i="37" s="1"/>
  <c r="H246" i="37"/>
  <c r="G12" i="37"/>
  <c r="I252" i="37" s="1"/>
  <c r="J241" i="156"/>
  <c r="I12" i="37" s="1"/>
  <c r="G15" i="37"/>
  <c r="I255" i="37" s="1"/>
  <c r="J244" i="156"/>
  <c r="I15" i="37" s="1"/>
  <c r="J44" i="156"/>
  <c r="J10" i="156"/>
  <c r="J41" i="156"/>
  <c r="H20" i="156"/>
  <c r="G240" i="37" s="1"/>
  <c r="J30" i="156"/>
  <c r="C62" i="156"/>
  <c r="C51" i="156"/>
  <c r="C41" i="156"/>
  <c r="J20" i="156" l="1"/>
  <c r="I240" i="37" s="1"/>
  <c r="H26" i="156"/>
  <c r="J17" i="156"/>
  <c r="G246" i="37" l="1"/>
  <c r="J26" i="156"/>
  <c r="I246" i="37" s="1"/>
  <c r="C12" i="57"/>
  <c r="C11" i="57"/>
  <c r="C10" i="57"/>
  <c r="D9" i="57"/>
  <c r="D21" i="57" s="1"/>
  <c r="D192" i="37" s="1"/>
  <c r="B9" i="57"/>
  <c r="B21" i="57" l="1"/>
  <c r="B192" i="37" s="1"/>
  <c r="B19" i="57"/>
  <c r="B202" i="37" s="1"/>
  <c r="C14" i="57"/>
  <c r="E10" i="57"/>
  <c r="E22" i="57" s="1"/>
  <c r="E193" i="37" s="1"/>
  <c r="C22" i="57"/>
  <c r="C193" i="37" s="1"/>
  <c r="C23" i="57"/>
  <c r="C194" i="37" s="1"/>
  <c r="E11" i="57"/>
  <c r="E23" i="57" s="1"/>
  <c r="E194" i="37" s="1"/>
  <c r="C24" i="57"/>
  <c r="C195" i="37" s="1"/>
  <c r="E12" i="57"/>
  <c r="E24" i="57" s="1"/>
  <c r="E195" i="37" s="1"/>
  <c r="D19" i="57"/>
  <c r="D202" i="37" s="1"/>
  <c r="C9" i="57"/>
  <c r="C21" i="57" s="1"/>
  <c r="C192" i="37" s="1"/>
  <c r="E14" i="57" l="1"/>
  <c r="E26" i="57" s="1"/>
  <c r="E197" i="37" s="1"/>
  <c r="C26" i="57"/>
  <c r="C197" i="37" s="1"/>
  <c r="C19" i="57"/>
  <c r="E9" i="57"/>
  <c r="E21" i="57" s="1"/>
  <c r="E192" i="37" s="1"/>
  <c r="C202" i="37" l="1"/>
  <c r="E19" i="57"/>
  <c r="E202" i="37" s="1"/>
  <c r="D9" i="46"/>
  <c r="D21" i="46" s="1"/>
  <c r="D51" i="37" s="1"/>
  <c r="B9" i="46"/>
  <c r="B21" i="46" s="1"/>
  <c r="B51" i="37" s="1"/>
  <c r="E10" i="46" l="1"/>
  <c r="E22" i="46" s="1"/>
  <c r="E52" i="37" s="1"/>
  <c r="C22" i="46"/>
  <c r="C52" i="37" s="1"/>
  <c r="E11" i="46"/>
  <c r="E23" i="46" s="1"/>
  <c r="E53" i="37" s="1"/>
  <c r="C23" i="46"/>
  <c r="C53" i="37" s="1"/>
  <c r="C24" i="46"/>
  <c r="C54" i="37" s="1"/>
  <c r="E12" i="46"/>
  <c r="E24" i="46" s="1"/>
  <c r="E54" i="37" s="1"/>
  <c r="B19" i="46"/>
  <c r="B61" i="37" s="1"/>
  <c r="D19" i="46"/>
  <c r="D61" i="37" s="1"/>
  <c r="C9" i="46"/>
  <c r="C21" i="46" s="1"/>
  <c r="C51" i="37" s="1"/>
  <c r="C19" i="46" l="1"/>
  <c r="E9" i="46"/>
  <c r="E21" i="46" s="1"/>
  <c r="E51" i="37" s="1"/>
  <c r="C61" i="37" l="1"/>
  <c r="E19" i="46"/>
  <c r="E61" i="37" s="1"/>
  <c r="D345" i="157"/>
  <c r="D357" i="157" s="1"/>
  <c r="C218" i="37" s="1"/>
  <c r="D344" i="157"/>
  <c r="D356" i="157" s="1"/>
  <c r="C217" i="37" s="1"/>
  <c r="E343" i="157"/>
  <c r="C343" i="157"/>
  <c r="D322" i="157"/>
  <c r="D321" i="157"/>
  <c r="D333" i="157" s="1"/>
  <c r="C207" i="37" s="1"/>
  <c r="D320" i="157"/>
  <c r="D332" i="157" s="1"/>
  <c r="C206" i="37" s="1"/>
  <c r="D319" i="157"/>
  <c r="D331" i="157" s="1"/>
  <c r="C205" i="37" s="1"/>
  <c r="E318" i="157"/>
  <c r="E330" i="157" s="1"/>
  <c r="D204" i="37" s="1"/>
  <c r="C318" i="157"/>
  <c r="C330" i="157" s="1"/>
  <c r="B204" i="37" s="1"/>
  <c r="D297" i="157"/>
  <c r="D296" i="157"/>
  <c r="D308" i="157" s="1"/>
  <c r="C183" i="37" s="1"/>
  <c r="D295" i="157"/>
  <c r="D307" i="157" s="1"/>
  <c r="C182" i="37" s="1"/>
  <c r="D294" i="157"/>
  <c r="D306" i="157" s="1"/>
  <c r="C181" i="37" s="1"/>
  <c r="E293" i="157"/>
  <c r="E305" i="157" s="1"/>
  <c r="D180" i="37" s="1"/>
  <c r="C293" i="157"/>
  <c r="D268" i="157"/>
  <c r="D267" i="157"/>
  <c r="D281" i="157" s="1"/>
  <c r="C169" i="37" s="1"/>
  <c r="D266" i="157"/>
  <c r="D280" i="157" s="1"/>
  <c r="C168" i="37" s="1"/>
  <c r="D265" i="157"/>
  <c r="D279" i="157" s="1"/>
  <c r="C167" i="37" s="1"/>
  <c r="E264" i="157"/>
  <c r="E278" i="157" s="1"/>
  <c r="D166" i="37" s="1"/>
  <c r="C264" i="157"/>
  <c r="C278" i="157" s="1"/>
  <c r="B166" i="37" s="1"/>
  <c r="D239" i="157"/>
  <c r="D238" i="157"/>
  <c r="D252" i="157" s="1"/>
  <c r="C155" i="37" s="1"/>
  <c r="D237" i="157"/>
  <c r="D251" i="157" s="1"/>
  <c r="C154" i="37" s="1"/>
  <c r="D236" i="157"/>
  <c r="D250" i="157" s="1"/>
  <c r="C153" i="37" s="1"/>
  <c r="E235" i="157"/>
  <c r="E249" i="157" s="1"/>
  <c r="D152" i="37" s="1"/>
  <c r="C235" i="157"/>
  <c r="D214" i="157"/>
  <c r="D213" i="157"/>
  <c r="D225" i="157" s="1"/>
  <c r="C117" i="37" s="1"/>
  <c r="D212" i="157"/>
  <c r="D224" i="157" s="1"/>
  <c r="C116" i="37" s="1"/>
  <c r="D211" i="157"/>
  <c r="D223" i="157" s="1"/>
  <c r="C115" i="37" s="1"/>
  <c r="E210" i="157"/>
  <c r="E222" i="157" s="1"/>
  <c r="D114" i="37" s="1"/>
  <c r="C210" i="157"/>
  <c r="E355" i="157" l="1"/>
  <c r="D216" i="37" s="1"/>
  <c r="E365" i="157"/>
  <c r="D226" i="37" s="1"/>
  <c r="C355" i="157"/>
  <c r="B216" i="37" s="1"/>
  <c r="C365" i="157"/>
  <c r="B226" i="37" s="1"/>
  <c r="C305" i="157"/>
  <c r="B180" i="37" s="1"/>
  <c r="C315" i="157"/>
  <c r="B190" i="37" s="1"/>
  <c r="C261" i="157"/>
  <c r="B164" i="37" s="1"/>
  <c r="C249" i="157"/>
  <c r="B152" i="37" s="1"/>
  <c r="D334" i="157"/>
  <c r="C208" i="37" s="1"/>
  <c r="F322" i="157"/>
  <c r="F334" i="157" s="1"/>
  <c r="E208" i="37" s="1"/>
  <c r="D309" i="157"/>
  <c r="C184" i="37" s="1"/>
  <c r="F297" i="157"/>
  <c r="F309" i="157" s="1"/>
  <c r="E184" i="37" s="1"/>
  <c r="F268" i="157"/>
  <c r="F282" i="157" s="1"/>
  <c r="E170" i="37" s="1"/>
  <c r="D282" i="157"/>
  <c r="C170" i="37" s="1"/>
  <c r="F239" i="157"/>
  <c r="F253" i="157" s="1"/>
  <c r="E156" i="37" s="1"/>
  <c r="D253" i="157"/>
  <c r="C156" i="37" s="1"/>
  <c r="E261" i="157"/>
  <c r="D164" i="37" s="1"/>
  <c r="D240" i="157"/>
  <c r="D254" i="157" s="1"/>
  <c r="C157" i="37" s="1"/>
  <c r="C222" i="157"/>
  <c r="B114" i="37" s="1"/>
  <c r="C232" i="157"/>
  <c r="B124" i="37" s="1"/>
  <c r="F214" i="157"/>
  <c r="F226" i="157" s="1"/>
  <c r="E118" i="37" s="1"/>
  <c r="D226" i="157"/>
  <c r="C118" i="37" s="1"/>
  <c r="E315" i="157"/>
  <c r="D190" i="37" s="1"/>
  <c r="E290" i="157"/>
  <c r="D178" i="37" s="1"/>
  <c r="E232" i="157"/>
  <c r="D124" i="37" s="1"/>
  <c r="C340" i="157"/>
  <c r="B214" i="37" s="1"/>
  <c r="C290" i="157"/>
  <c r="B178" i="37" s="1"/>
  <c r="F211" i="157"/>
  <c r="F223" i="157" s="1"/>
  <c r="E115" i="37" s="1"/>
  <c r="F236" i="157"/>
  <c r="F250" i="157" s="1"/>
  <c r="E153" i="37" s="1"/>
  <c r="F267" i="157"/>
  <c r="F281" i="157" s="1"/>
  <c r="E169" i="37" s="1"/>
  <c r="F345" i="157"/>
  <c r="F357" i="157" s="1"/>
  <c r="E218" i="37" s="1"/>
  <c r="F212" i="157"/>
  <c r="F224" i="157" s="1"/>
  <c r="E116" i="37" s="1"/>
  <c r="F237" i="157"/>
  <c r="F251" i="157" s="1"/>
  <c r="E154" i="37" s="1"/>
  <c r="F294" i="157"/>
  <c r="F306" i="157" s="1"/>
  <c r="E181" i="37" s="1"/>
  <c r="F319" i="157"/>
  <c r="F331" i="157" s="1"/>
  <c r="E205" i="37" s="1"/>
  <c r="F213" i="157"/>
  <c r="F225" i="157" s="1"/>
  <c r="E117" i="37" s="1"/>
  <c r="F265" i="157"/>
  <c r="F279" i="157" s="1"/>
  <c r="E167" i="37" s="1"/>
  <c r="F295" i="157"/>
  <c r="F307" i="157" s="1"/>
  <c r="E182" i="37" s="1"/>
  <c r="F320" i="157"/>
  <c r="F332" i="157" s="1"/>
  <c r="E206" i="37" s="1"/>
  <c r="F266" i="157"/>
  <c r="F280" i="157" s="1"/>
  <c r="E168" i="37" s="1"/>
  <c r="F296" i="157"/>
  <c r="F308" i="157" s="1"/>
  <c r="E183" i="37" s="1"/>
  <c r="F321" i="157"/>
  <c r="F333" i="157" s="1"/>
  <c r="E207" i="37" s="1"/>
  <c r="D343" i="157"/>
  <c r="F344" i="157"/>
  <c r="F356" i="157" s="1"/>
  <c r="E217" i="37" s="1"/>
  <c r="D318" i="157"/>
  <c r="D330" i="157" s="1"/>
  <c r="C204" i="37" s="1"/>
  <c r="D293" i="157"/>
  <c r="D305" i="157" s="1"/>
  <c r="C180" i="37" s="1"/>
  <c r="D264" i="157"/>
  <c r="D278" i="157" s="1"/>
  <c r="C166" i="37" s="1"/>
  <c r="D235" i="157"/>
  <c r="D249" i="157" s="1"/>
  <c r="C152" i="37" s="1"/>
  <c r="F238" i="157"/>
  <c r="F252" i="157" s="1"/>
  <c r="E155" i="37" s="1"/>
  <c r="D210" i="157"/>
  <c r="D222" i="157" s="1"/>
  <c r="C114" i="37" s="1"/>
  <c r="D355" i="157" l="1"/>
  <c r="C216" i="37" s="1"/>
  <c r="E340" i="157"/>
  <c r="D214" i="37" s="1"/>
  <c r="F240" i="157"/>
  <c r="F254" i="157" s="1"/>
  <c r="E157" i="37" s="1"/>
  <c r="D340" i="157"/>
  <c r="C214" i="37" s="1"/>
  <c r="F343" i="157"/>
  <c r="F355" i="157" s="1"/>
  <c r="E216" i="37" s="1"/>
  <c r="F318" i="157"/>
  <c r="F330" i="157" s="1"/>
  <c r="E204" i="37" s="1"/>
  <c r="F293" i="157"/>
  <c r="F305" i="157" s="1"/>
  <c r="E180" i="37" s="1"/>
  <c r="F264" i="157"/>
  <c r="F278" i="157" s="1"/>
  <c r="E166" i="37" s="1"/>
  <c r="F235" i="157"/>
  <c r="F249" i="157" s="1"/>
  <c r="E152" i="37" s="1"/>
  <c r="F210" i="157"/>
  <c r="F222" i="157" s="1"/>
  <c r="E114" i="37" s="1"/>
  <c r="D186" i="157"/>
  <c r="D199" i="157" s="1"/>
  <c r="C92" i="37" s="1"/>
  <c r="D185" i="157"/>
  <c r="D198" i="157" s="1"/>
  <c r="C91" i="37" s="1"/>
  <c r="D184" i="157"/>
  <c r="D197" i="157" s="1"/>
  <c r="C90" i="37" s="1"/>
  <c r="E183" i="157"/>
  <c r="C183" i="157"/>
  <c r="E172" i="157"/>
  <c r="D79" i="37" s="1"/>
  <c r="C172" i="157"/>
  <c r="B79" i="37" s="1"/>
  <c r="E171" i="157"/>
  <c r="D78" i="37" s="1"/>
  <c r="C171" i="157"/>
  <c r="B78" i="37" s="1"/>
  <c r="E170" i="157"/>
  <c r="D77" i="37" s="1"/>
  <c r="C170" i="157"/>
  <c r="B77" i="37" s="1"/>
  <c r="E169" i="157"/>
  <c r="D76" i="37" s="1"/>
  <c r="C169" i="157"/>
  <c r="B76" i="37" s="1"/>
  <c r="D161" i="157"/>
  <c r="D160" i="157"/>
  <c r="E159" i="157"/>
  <c r="C159" i="157"/>
  <c r="D149" i="157"/>
  <c r="F149" i="157" s="1"/>
  <c r="D148" i="157"/>
  <c r="D147" i="157"/>
  <c r="D146" i="157"/>
  <c r="E145" i="157"/>
  <c r="C145" i="157"/>
  <c r="C196" i="157" l="1"/>
  <c r="B89" i="37" s="1"/>
  <c r="F365" i="157"/>
  <c r="E226" i="37" s="1"/>
  <c r="D365" i="157"/>
  <c r="C226" i="37" s="1"/>
  <c r="F340" i="157"/>
  <c r="E214" i="37" s="1"/>
  <c r="F315" i="157"/>
  <c r="E190" i="37" s="1"/>
  <c r="D315" i="157"/>
  <c r="C190" i="37" s="1"/>
  <c r="F290" i="157"/>
  <c r="E178" i="37" s="1"/>
  <c r="D290" i="157"/>
  <c r="C178" i="37" s="1"/>
  <c r="F261" i="157"/>
  <c r="E164" i="37" s="1"/>
  <c r="D261" i="157"/>
  <c r="C164" i="37" s="1"/>
  <c r="E196" i="157"/>
  <c r="D89" i="37" s="1"/>
  <c r="C180" i="157"/>
  <c r="B87" i="37" s="1"/>
  <c r="F232" i="157"/>
  <c r="E124" i="37" s="1"/>
  <c r="D232" i="157"/>
  <c r="C124" i="37" s="1"/>
  <c r="D150" i="157"/>
  <c r="E207" i="157"/>
  <c r="D100" i="37" s="1"/>
  <c r="E180" i="157"/>
  <c r="D87" i="37" s="1"/>
  <c r="E168" i="157"/>
  <c r="D75" i="37" s="1"/>
  <c r="F148" i="157"/>
  <c r="F185" i="157"/>
  <c r="D172" i="157"/>
  <c r="C79" i="37" s="1"/>
  <c r="F186" i="157"/>
  <c r="F146" i="157"/>
  <c r="F160" i="157"/>
  <c r="F147" i="157"/>
  <c r="F161" i="157"/>
  <c r="F184" i="157"/>
  <c r="D183" i="157"/>
  <c r="D196" i="157" s="1"/>
  <c r="C89" i="37" s="1"/>
  <c r="C168" i="157"/>
  <c r="B75" i="37" s="1"/>
  <c r="D170" i="157"/>
  <c r="C77" i="37" s="1"/>
  <c r="D171" i="157"/>
  <c r="C78" i="37" s="1"/>
  <c r="D169" i="157"/>
  <c r="C76" i="37" s="1"/>
  <c r="D159" i="157"/>
  <c r="D145" i="157"/>
  <c r="F197" i="157" l="1"/>
  <c r="E90" i="37" s="1"/>
  <c r="F199" i="157"/>
  <c r="E92" i="37" s="1"/>
  <c r="F198" i="157"/>
  <c r="E91" i="37" s="1"/>
  <c r="F150" i="157"/>
  <c r="F173" i="157" s="1"/>
  <c r="E80" i="37" s="1"/>
  <c r="D173" i="157"/>
  <c r="C80" i="37" s="1"/>
  <c r="F172" i="157"/>
  <c r="E79" i="37" s="1"/>
  <c r="F183" i="157"/>
  <c r="F169" i="157"/>
  <c r="E76" i="37" s="1"/>
  <c r="F171" i="157"/>
  <c r="E78" i="37" s="1"/>
  <c r="F170" i="157"/>
  <c r="E77" i="37" s="1"/>
  <c r="D168" i="157"/>
  <c r="C75" i="37" s="1"/>
  <c r="F159" i="157"/>
  <c r="F145" i="157"/>
  <c r="F196" i="157" l="1"/>
  <c r="E89" i="37" s="1"/>
  <c r="D180" i="157"/>
  <c r="C87" i="37" s="1"/>
  <c r="F180" i="157"/>
  <c r="E87" i="37" s="1"/>
  <c r="F168" i="157"/>
  <c r="E75" i="37" s="1"/>
  <c r="E134" i="157" l="1"/>
  <c r="D41" i="37" s="1"/>
  <c r="C134" i="157"/>
  <c r="B41" i="37" s="1"/>
  <c r="E133" i="157"/>
  <c r="D40" i="37" s="1"/>
  <c r="C133" i="157"/>
  <c r="B40" i="37" s="1"/>
  <c r="E132" i="157"/>
  <c r="D39" i="37" s="1"/>
  <c r="C132" i="157"/>
  <c r="B39" i="37" s="1"/>
  <c r="E131" i="157"/>
  <c r="D38" i="37" s="1"/>
  <c r="C131" i="157"/>
  <c r="B38" i="37" s="1"/>
  <c r="E116" i="157"/>
  <c r="C116" i="157"/>
  <c r="D120" i="157"/>
  <c r="F120" i="157" s="1"/>
  <c r="D119" i="157"/>
  <c r="D118" i="157"/>
  <c r="D117" i="157"/>
  <c r="C142" i="157" l="1"/>
  <c r="B49" i="37" s="1"/>
  <c r="E130" i="157"/>
  <c r="D37" i="37" s="1"/>
  <c r="E142" i="157"/>
  <c r="D49" i="37" s="1"/>
  <c r="F119" i="157"/>
  <c r="D134" i="157"/>
  <c r="C41" i="37" s="1"/>
  <c r="F117" i="157"/>
  <c r="C130" i="157"/>
  <c r="B37" i="37" s="1"/>
  <c r="F118" i="157"/>
  <c r="D131" i="157"/>
  <c r="C38" i="37" s="1"/>
  <c r="D133" i="157"/>
  <c r="C40" i="37" s="1"/>
  <c r="D132" i="157"/>
  <c r="C39" i="37" s="1"/>
  <c r="D116" i="157"/>
  <c r="F142" i="157" l="1"/>
  <c r="E49" i="37" s="1"/>
  <c r="D142" i="157"/>
  <c r="C49" i="37" s="1"/>
  <c r="D130" i="157"/>
  <c r="F132" i="157"/>
  <c r="E39" i="37" s="1"/>
  <c r="F133" i="157"/>
  <c r="E40" i="37" s="1"/>
  <c r="F131" i="157"/>
  <c r="E38" i="37" s="1"/>
  <c r="F116" i="157"/>
  <c r="F130" i="157" l="1"/>
  <c r="E37" i="37" s="1"/>
  <c r="C37" i="37"/>
  <c r="D94" i="157"/>
  <c r="D93" i="157"/>
  <c r="E92" i="157"/>
  <c r="C92" i="157"/>
  <c r="D85" i="157"/>
  <c r="D81" i="157"/>
  <c r="D80" i="157"/>
  <c r="D72" i="157"/>
  <c r="D71" i="157"/>
  <c r="E70" i="157"/>
  <c r="C70" i="157"/>
  <c r="D63" i="157"/>
  <c r="F63" i="157" s="1"/>
  <c r="E105" i="157"/>
  <c r="D61" i="157"/>
  <c r="D60" i="157"/>
  <c r="E59" i="157"/>
  <c r="C59" i="157"/>
  <c r="E48" i="157"/>
  <c r="D50" i="157"/>
  <c r="D49" i="157"/>
  <c r="C48" i="157"/>
  <c r="D40" i="157"/>
  <c r="D39" i="157"/>
  <c r="E38" i="157"/>
  <c r="D28" i="157"/>
  <c r="D27" i="157"/>
  <c r="D26" i="157"/>
  <c r="D25" i="157"/>
  <c r="E24" i="157"/>
  <c r="C24" i="157"/>
  <c r="E10" i="157"/>
  <c r="C10" i="157"/>
  <c r="D17" i="157"/>
  <c r="D14" i="157"/>
  <c r="D13" i="157"/>
  <c r="D12" i="157"/>
  <c r="D11" i="157"/>
  <c r="D79" i="157" l="1"/>
  <c r="D28" i="37"/>
  <c r="C100" i="157"/>
  <c r="B23" i="37" s="1"/>
  <c r="E100" i="157"/>
  <c r="D103" i="157"/>
  <c r="D104" i="157"/>
  <c r="D102" i="157"/>
  <c r="D107" i="157"/>
  <c r="D101" i="157"/>
  <c r="F85" i="157"/>
  <c r="D83" i="157"/>
  <c r="D29" i="157"/>
  <c r="F17" i="157"/>
  <c r="D15" i="157"/>
  <c r="F15" i="157" s="1"/>
  <c r="F11" i="157"/>
  <c r="F71" i="157"/>
  <c r="F81" i="157"/>
  <c r="F12" i="157"/>
  <c r="F28" i="157"/>
  <c r="F72" i="157"/>
  <c r="F13" i="157"/>
  <c r="F25" i="157"/>
  <c r="F39" i="157"/>
  <c r="F49" i="157"/>
  <c r="F60" i="157"/>
  <c r="F14" i="157"/>
  <c r="F26" i="157"/>
  <c r="F40" i="157"/>
  <c r="F50" i="157"/>
  <c r="F61" i="157"/>
  <c r="F80" i="157"/>
  <c r="F94" i="157"/>
  <c r="D92" i="157"/>
  <c r="F93" i="157"/>
  <c r="D70" i="157"/>
  <c r="D59" i="157"/>
  <c r="D62" i="157"/>
  <c r="F62" i="157" s="1"/>
  <c r="D48" i="157"/>
  <c r="D38" i="157"/>
  <c r="D24" i="157"/>
  <c r="D10" i="157"/>
  <c r="F79" i="157" l="1"/>
  <c r="C25" i="37"/>
  <c r="F102" i="157"/>
  <c r="E25" i="37" s="1"/>
  <c r="C27" i="37"/>
  <c r="F104" i="157"/>
  <c r="E27" i="37" s="1"/>
  <c r="C24" i="37"/>
  <c r="F101" i="157"/>
  <c r="E24" i="37" s="1"/>
  <c r="C26" i="37"/>
  <c r="F103" i="157"/>
  <c r="E26" i="37" s="1"/>
  <c r="C30" i="37"/>
  <c r="F107" i="157"/>
  <c r="E30" i="37" s="1"/>
  <c r="D23" i="37"/>
  <c r="E112" i="157"/>
  <c r="D35" i="37" s="1"/>
  <c r="C112" i="157"/>
  <c r="B35" i="37" s="1"/>
  <c r="D100" i="157"/>
  <c r="C23" i="37" s="1"/>
  <c r="F83" i="157"/>
  <c r="D105" i="157"/>
  <c r="F29" i="157"/>
  <c r="F92" i="157"/>
  <c r="F70" i="157"/>
  <c r="F59" i="157"/>
  <c r="F48" i="157"/>
  <c r="F38" i="157"/>
  <c r="F24" i="157"/>
  <c r="F10" i="157"/>
  <c r="C28" i="37" l="1"/>
  <c r="F105" i="157"/>
  <c r="E28" i="37" s="1"/>
  <c r="F100" i="157"/>
  <c r="E23" i="37" s="1"/>
  <c r="D112" i="157"/>
  <c r="C35" i="37" s="1"/>
  <c r="E35" i="37"/>
  <c r="B235" i="37" l="1"/>
  <c r="E386" i="156"/>
  <c r="D232" i="37" s="1"/>
  <c r="C386" i="156"/>
  <c r="B232" i="37" s="1"/>
  <c r="E385" i="156"/>
  <c r="D231" i="37" s="1"/>
  <c r="C385" i="156"/>
  <c r="B231" i="37" s="1"/>
  <c r="E384" i="156"/>
  <c r="D230" i="37" s="1"/>
  <c r="C384" i="156"/>
  <c r="B230" i="37" s="1"/>
  <c r="E383" i="156"/>
  <c r="D229" i="37" s="1"/>
  <c r="C383" i="156"/>
  <c r="B229" i="37" s="1"/>
  <c r="D374" i="156" l="1"/>
  <c r="F374" i="156" s="1"/>
  <c r="D373" i="156"/>
  <c r="D372" i="156"/>
  <c r="D371" i="156"/>
  <c r="E370" i="156"/>
  <c r="C370" i="156"/>
  <c r="F371" i="156" l="1"/>
  <c r="C387" i="156"/>
  <c r="B233" i="37" s="1"/>
  <c r="F373" i="156"/>
  <c r="E387" i="156"/>
  <c r="D233" i="37" s="1"/>
  <c r="D370" i="156"/>
  <c r="F372" i="156"/>
  <c r="F370" i="156" l="1"/>
  <c r="E358" i="156" l="1"/>
  <c r="E392" i="156" s="1"/>
  <c r="D238" i="37" s="1"/>
  <c r="C358" i="156"/>
  <c r="C392" i="156" s="1"/>
  <c r="D362" i="156"/>
  <c r="D361" i="156"/>
  <c r="D360" i="156"/>
  <c r="D359" i="156"/>
  <c r="E352" i="156"/>
  <c r="D147" i="37" s="1"/>
  <c r="C352" i="156"/>
  <c r="B147" i="37" s="1"/>
  <c r="E349" i="156"/>
  <c r="D144" i="37" s="1"/>
  <c r="C349" i="156"/>
  <c r="B144" i="37" s="1"/>
  <c r="E348" i="156"/>
  <c r="D143" i="37" s="1"/>
  <c r="C348" i="156"/>
  <c r="B143" i="37" s="1"/>
  <c r="E347" i="156"/>
  <c r="D142" i="37" s="1"/>
  <c r="C347" i="156"/>
  <c r="B142" i="37" s="1"/>
  <c r="E346" i="156"/>
  <c r="D141" i="37" s="1"/>
  <c r="C346" i="156"/>
  <c r="B141" i="37" s="1"/>
  <c r="D385" i="156" l="1"/>
  <c r="E382" i="156"/>
  <c r="D228" i="37" s="1"/>
  <c r="F362" i="156"/>
  <c r="D386" i="156"/>
  <c r="F359" i="156"/>
  <c r="D383" i="156"/>
  <c r="F360" i="156"/>
  <c r="D384" i="156"/>
  <c r="C235" i="37"/>
  <c r="C382" i="156"/>
  <c r="B228" i="37" s="1"/>
  <c r="D358" i="156"/>
  <c r="D382" i="156" s="1"/>
  <c r="C230" i="37" l="1"/>
  <c r="F384" i="156"/>
  <c r="E230" i="37" s="1"/>
  <c r="C229" i="37"/>
  <c r="F383" i="156"/>
  <c r="E229" i="37" s="1"/>
  <c r="C231" i="37"/>
  <c r="F385" i="156"/>
  <c r="E231" i="37" s="1"/>
  <c r="C228" i="37"/>
  <c r="F382" i="156"/>
  <c r="E228" i="37" s="1"/>
  <c r="C232" i="37"/>
  <c r="F386" i="156"/>
  <c r="E232" i="37" s="1"/>
  <c r="B238" i="37"/>
  <c r="E235" i="37"/>
  <c r="D387" i="156"/>
  <c r="F358" i="156"/>
  <c r="C233" i="37" l="1"/>
  <c r="F387" i="156"/>
  <c r="E233" i="37" s="1"/>
  <c r="F392" i="156"/>
  <c r="D392" i="156"/>
  <c r="C238" i="37" s="1"/>
  <c r="E326" i="156" l="1"/>
  <c r="D133" i="37" s="1"/>
  <c r="C326" i="156"/>
  <c r="B133" i="37" s="1"/>
  <c r="E323" i="156"/>
  <c r="D130" i="37" s="1"/>
  <c r="C323" i="156"/>
  <c r="B130" i="37" s="1"/>
  <c r="E322" i="156"/>
  <c r="D129" i="37" s="1"/>
  <c r="C322" i="156"/>
  <c r="B129" i="37" s="1"/>
  <c r="E321" i="156"/>
  <c r="D128" i="37" s="1"/>
  <c r="C321" i="156"/>
  <c r="B128" i="37" s="1"/>
  <c r="E320" i="156"/>
  <c r="D127" i="37" s="1"/>
  <c r="C320" i="156"/>
  <c r="B127" i="37" s="1"/>
  <c r="E299" i="156"/>
  <c r="D109" i="37" s="1"/>
  <c r="D255" i="37" s="1"/>
  <c r="C299" i="156"/>
  <c r="B109" i="37" s="1"/>
  <c r="E296" i="156"/>
  <c r="D106" i="37" s="1"/>
  <c r="C296" i="156"/>
  <c r="B106" i="37" s="1"/>
  <c r="E295" i="156"/>
  <c r="D105" i="37" s="1"/>
  <c r="C295" i="156"/>
  <c r="B105" i="37" s="1"/>
  <c r="E294" i="156"/>
  <c r="D104" i="37" s="1"/>
  <c r="C294" i="156"/>
  <c r="B104" i="37" s="1"/>
  <c r="E293" i="156"/>
  <c r="D103" i="37" s="1"/>
  <c r="C293" i="156"/>
  <c r="B103" i="37" s="1"/>
  <c r="E273" i="156"/>
  <c r="D70" i="37" s="1"/>
  <c r="C273" i="156"/>
  <c r="B70" i="37" s="1"/>
  <c r="E270" i="156"/>
  <c r="D67" i="37" s="1"/>
  <c r="C270" i="156"/>
  <c r="B67" i="37" s="1"/>
  <c r="E269" i="156"/>
  <c r="D66" i="37" s="1"/>
  <c r="C269" i="156"/>
  <c r="B66" i="37" s="1"/>
  <c r="E268" i="156"/>
  <c r="D65" i="37" s="1"/>
  <c r="C268" i="156"/>
  <c r="B65" i="37" s="1"/>
  <c r="E267" i="156"/>
  <c r="D64" i="37" s="1"/>
  <c r="C267" i="156"/>
  <c r="B64" i="37" s="1"/>
  <c r="B255" i="37" l="1"/>
  <c r="D337" i="156"/>
  <c r="F337" i="156" s="1"/>
  <c r="D336" i="156"/>
  <c r="D335" i="156"/>
  <c r="D334" i="156"/>
  <c r="E333" i="156"/>
  <c r="C333" i="156"/>
  <c r="C355" i="156" s="1"/>
  <c r="B150" i="37" s="1"/>
  <c r="E305" i="156"/>
  <c r="C305" i="156"/>
  <c r="D309" i="156"/>
  <c r="D308" i="156"/>
  <c r="D307" i="156"/>
  <c r="D306" i="156"/>
  <c r="E279" i="156"/>
  <c r="C279" i="156"/>
  <c r="D283" i="156"/>
  <c r="D282" i="156"/>
  <c r="D281" i="156"/>
  <c r="D280" i="156"/>
  <c r="E292" i="156" l="1"/>
  <c r="D102" i="37" s="1"/>
  <c r="E302" i="156"/>
  <c r="D112" i="37" s="1"/>
  <c r="E345" i="156"/>
  <c r="D140" i="37" s="1"/>
  <c r="E355" i="156"/>
  <c r="D150" i="37" s="1"/>
  <c r="E319" i="156"/>
  <c r="D126" i="37" s="1"/>
  <c r="C292" i="156"/>
  <c r="B102" i="37" s="1"/>
  <c r="C302" i="156"/>
  <c r="B112" i="37" s="1"/>
  <c r="E350" i="156"/>
  <c r="D145" i="37" s="1"/>
  <c r="E324" i="156"/>
  <c r="D131" i="37" s="1"/>
  <c r="E297" i="156"/>
  <c r="D107" i="37" s="1"/>
  <c r="C324" i="156"/>
  <c r="B131" i="37" s="1"/>
  <c r="C297" i="156"/>
  <c r="B107" i="37" s="1"/>
  <c r="D352" i="156"/>
  <c r="C147" i="37" s="1"/>
  <c r="C319" i="156"/>
  <c r="B126" i="37" s="1"/>
  <c r="C345" i="156"/>
  <c r="B140" i="37" s="1"/>
  <c r="C350" i="156"/>
  <c r="B145" i="37" s="1"/>
  <c r="D321" i="156"/>
  <c r="C128" i="37" s="1"/>
  <c r="D349" i="156"/>
  <c r="C144" i="37" s="1"/>
  <c r="F336" i="156"/>
  <c r="F348" i="156" s="1"/>
  <c r="E143" i="37" s="1"/>
  <c r="D348" i="156"/>
  <c r="C143" i="37" s="1"/>
  <c r="F334" i="156"/>
  <c r="F346" i="156" s="1"/>
  <c r="E141" i="37" s="1"/>
  <c r="D346" i="156"/>
  <c r="C141" i="37" s="1"/>
  <c r="F335" i="156"/>
  <c r="F347" i="156" s="1"/>
  <c r="E142" i="37" s="1"/>
  <c r="D347" i="156"/>
  <c r="C142" i="37" s="1"/>
  <c r="F308" i="156"/>
  <c r="F322" i="156" s="1"/>
  <c r="E129" i="37" s="1"/>
  <c r="D322" i="156"/>
  <c r="C129" i="37" s="1"/>
  <c r="F309" i="156"/>
  <c r="F323" i="156" s="1"/>
  <c r="E130" i="37" s="1"/>
  <c r="D323" i="156"/>
  <c r="C130" i="37" s="1"/>
  <c r="F306" i="156"/>
  <c r="F320" i="156" s="1"/>
  <c r="E127" i="37" s="1"/>
  <c r="D320" i="156"/>
  <c r="C127" i="37" s="1"/>
  <c r="D326" i="156"/>
  <c r="C133" i="37" s="1"/>
  <c r="F283" i="156"/>
  <c r="F296" i="156" s="1"/>
  <c r="E106" i="37" s="1"/>
  <c r="D296" i="156"/>
  <c r="C106" i="37" s="1"/>
  <c r="F281" i="156"/>
  <c r="F294" i="156" s="1"/>
  <c r="E104" i="37" s="1"/>
  <c r="D294" i="156"/>
  <c r="C104" i="37" s="1"/>
  <c r="F299" i="156"/>
  <c r="E109" i="37" s="1"/>
  <c r="D299" i="156"/>
  <c r="C109" i="37" s="1"/>
  <c r="F280" i="156"/>
  <c r="F293" i="156" s="1"/>
  <c r="E103" i="37" s="1"/>
  <c r="D293" i="156"/>
  <c r="C103" i="37" s="1"/>
  <c r="F282" i="156"/>
  <c r="F295" i="156" s="1"/>
  <c r="E105" i="37" s="1"/>
  <c r="D295" i="156"/>
  <c r="C105" i="37" s="1"/>
  <c r="F349" i="156"/>
  <c r="E144" i="37" s="1"/>
  <c r="F352" i="156"/>
  <c r="E147" i="37" s="1"/>
  <c r="D333" i="156"/>
  <c r="D305" i="156"/>
  <c r="F307" i="156"/>
  <c r="F321" i="156" s="1"/>
  <c r="E128" i="37" s="1"/>
  <c r="D279" i="156"/>
  <c r="F355" i="156" l="1"/>
  <c r="E150" i="37" s="1"/>
  <c r="D355" i="156"/>
  <c r="C150" i="37" s="1"/>
  <c r="F326" i="156"/>
  <c r="E133" i="37" s="1"/>
  <c r="F324" i="156"/>
  <c r="E131" i="37" s="1"/>
  <c r="F302" i="156"/>
  <c r="E112" i="37" s="1"/>
  <c r="D302" i="156"/>
  <c r="C112" i="37" s="1"/>
  <c r="B138" i="37"/>
  <c r="D138" i="37"/>
  <c r="D319" i="156"/>
  <c r="C126" i="37" s="1"/>
  <c r="D297" i="156"/>
  <c r="C107" i="37" s="1"/>
  <c r="D350" i="156"/>
  <c r="C145" i="37" s="1"/>
  <c r="D292" i="156"/>
  <c r="C102" i="37" s="1"/>
  <c r="D324" i="156"/>
  <c r="C131" i="37" s="1"/>
  <c r="F333" i="156"/>
  <c r="F345" i="156" s="1"/>
  <c r="E140" i="37" s="1"/>
  <c r="D345" i="156"/>
  <c r="C140" i="37" s="1"/>
  <c r="F350" i="156"/>
  <c r="E145" i="37" s="1"/>
  <c r="F305" i="156"/>
  <c r="F319" i="156" s="1"/>
  <c r="E126" i="37" s="1"/>
  <c r="F297" i="156"/>
  <c r="E107" i="37" s="1"/>
  <c r="F279" i="156"/>
  <c r="F292" i="156" s="1"/>
  <c r="E102" i="37" s="1"/>
  <c r="C138" i="37" l="1"/>
  <c r="D257" i="156" l="1"/>
  <c r="D256" i="156"/>
  <c r="D255" i="156"/>
  <c r="D254" i="156"/>
  <c r="E253" i="156"/>
  <c r="C253" i="156"/>
  <c r="D258" i="156" l="1"/>
  <c r="F258" i="156" s="1"/>
  <c r="D268" i="156"/>
  <c r="C65" i="37" s="1"/>
  <c r="D273" i="156"/>
  <c r="C70" i="37" s="1"/>
  <c r="D269" i="156"/>
  <c r="C66" i="37" s="1"/>
  <c r="D270" i="156"/>
  <c r="C67" i="37" s="1"/>
  <c r="D267" i="156"/>
  <c r="C64" i="37" s="1"/>
  <c r="C266" i="156"/>
  <c r="B63" i="37" s="1"/>
  <c r="E266" i="156"/>
  <c r="D63" i="37" s="1"/>
  <c r="C271" i="156"/>
  <c r="E271" i="156"/>
  <c r="D68" i="37" s="1"/>
  <c r="F257" i="156"/>
  <c r="F254" i="156"/>
  <c r="F255" i="156"/>
  <c r="F256" i="156"/>
  <c r="D253" i="156"/>
  <c r="B68" i="37" l="1"/>
  <c r="B73" i="37"/>
  <c r="D73" i="37"/>
  <c r="D271" i="156"/>
  <c r="C68" i="37" s="1"/>
  <c r="D266" i="156"/>
  <c r="C63" i="37" s="1"/>
  <c r="F269" i="156"/>
  <c r="E66" i="37" s="1"/>
  <c r="F273" i="156"/>
  <c r="E70" i="37" s="1"/>
  <c r="F270" i="156"/>
  <c r="E67" i="37" s="1"/>
  <c r="F268" i="156"/>
  <c r="E65" i="37" s="1"/>
  <c r="F267" i="156"/>
  <c r="E64" i="37" s="1"/>
  <c r="F253" i="156"/>
  <c r="C73" i="37" l="1"/>
  <c r="F271" i="156"/>
  <c r="E68" i="37" s="1"/>
  <c r="F266" i="156"/>
  <c r="E63" i="37" s="1"/>
  <c r="E241" i="156" l="1"/>
  <c r="C241" i="156"/>
  <c r="B12" i="37" s="1"/>
  <c r="B252" i="37" s="1"/>
  <c r="E240" i="156"/>
  <c r="C240" i="156"/>
  <c r="B11" i="37" s="1"/>
  <c r="B251" i="37" s="1"/>
  <c r="E239" i="156"/>
  <c r="C239" i="156"/>
  <c r="B10" i="37" s="1"/>
  <c r="B250" i="37" s="1"/>
  <c r="E238" i="156"/>
  <c r="C238" i="156"/>
  <c r="B9" i="37" s="1"/>
  <c r="D12" i="37" l="1"/>
  <c r="D252" i="37" s="1"/>
  <c r="D11" i="37"/>
  <c r="D251" i="37" s="1"/>
  <c r="D10" i="37"/>
  <c r="D250" i="37" s="1"/>
  <c r="D9" i="37"/>
  <c r="D249" i="37" s="1"/>
  <c r="D230" i="156" l="1"/>
  <c r="D229" i="156"/>
  <c r="E228" i="156"/>
  <c r="C228" i="156"/>
  <c r="D221" i="156"/>
  <c r="D220" i="156"/>
  <c r="E219" i="156"/>
  <c r="C219" i="156"/>
  <c r="F220" i="156" l="1"/>
  <c r="F221" i="156"/>
  <c r="F230" i="156"/>
  <c r="D228" i="156"/>
  <c r="F229" i="156"/>
  <c r="D219" i="156"/>
  <c r="F228" i="156" l="1"/>
  <c r="F219" i="156"/>
  <c r="D210" i="156" l="1"/>
  <c r="D209" i="156"/>
  <c r="D208" i="156"/>
  <c r="D207" i="156"/>
  <c r="E206" i="156"/>
  <c r="C206" i="156"/>
  <c r="D199" i="156"/>
  <c r="D198" i="156"/>
  <c r="E197" i="156"/>
  <c r="C197" i="156"/>
  <c r="E187" i="156"/>
  <c r="C187" i="156"/>
  <c r="D181" i="156"/>
  <c r="D179" i="156"/>
  <c r="D178" i="156"/>
  <c r="E177" i="156"/>
  <c r="C177" i="156"/>
  <c r="D171" i="156"/>
  <c r="C170" i="156"/>
  <c r="C242" i="156" s="1"/>
  <c r="B13" i="37" s="1"/>
  <c r="B253" i="37" s="1"/>
  <c r="D169" i="156"/>
  <c r="D168" i="156"/>
  <c r="C167" i="156"/>
  <c r="D161" i="156"/>
  <c r="D159" i="156"/>
  <c r="D158" i="156"/>
  <c r="E157" i="156"/>
  <c r="C157" i="156"/>
  <c r="F161" i="156" l="1"/>
  <c r="D160" i="156"/>
  <c r="F169" i="156"/>
  <c r="F178" i="156"/>
  <c r="F181" i="156"/>
  <c r="F158" i="156"/>
  <c r="F179" i="156"/>
  <c r="F198" i="156"/>
  <c r="F159" i="156"/>
  <c r="F168" i="156"/>
  <c r="F171" i="156"/>
  <c r="F210" i="156"/>
  <c r="F208" i="156"/>
  <c r="F207" i="156"/>
  <c r="D206" i="156"/>
  <c r="D197" i="156"/>
  <c r="F199" i="156"/>
  <c r="D177" i="156"/>
  <c r="D180" i="156"/>
  <c r="D167" i="156"/>
  <c r="D170" i="156"/>
  <c r="D157" i="156"/>
  <c r="D151" i="156"/>
  <c r="D149" i="156"/>
  <c r="D148" i="156"/>
  <c r="E147" i="156"/>
  <c r="C147" i="156"/>
  <c r="D140" i="156"/>
  <c r="D139" i="156"/>
  <c r="C138" i="156"/>
  <c r="D129" i="156"/>
  <c r="D128" i="156"/>
  <c r="D127" i="156"/>
  <c r="D126" i="156"/>
  <c r="E125" i="156"/>
  <c r="C125" i="156"/>
  <c r="F119" i="156"/>
  <c r="C115" i="156"/>
  <c r="D106" i="156"/>
  <c r="D105" i="156"/>
  <c r="D104" i="156"/>
  <c r="D103" i="156"/>
  <c r="E102" i="156"/>
  <c r="C102" i="156"/>
  <c r="E89" i="156"/>
  <c r="C89" i="156"/>
  <c r="D93" i="156"/>
  <c r="F93" i="156" s="1"/>
  <c r="D92" i="156"/>
  <c r="D91" i="156"/>
  <c r="D90" i="156"/>
  <c r="D82" i="156"/>
  <c r="D81" i="156"/>
  <c r="C80" i="156"/>
  <c r="F73" i="156"/>
  <c r="D64" i="156"/>
  <c r="D63" i="156"/>
  <c r="D55" i="156"/>
  <c r="E51" i="156"/>
  <c r="D53" i="156"/>
  <c r="D52" i="156"/>
  <c r="E44" i="156"/>
  <c r="D45" i="156"/>
  <c r="F45" i="156" s="1"/>
  <c r="D43" i="156"/>
  <c r="F43" i="156" s="1"/>
  <c r="D42" i="156"/>
  <c r="F42" i="156" s="1"/>
  <c r="E41" i="156"/>
  <c r="D138" i="156" l="1"/>
  <c r="D62" i="156"/>
  <c r="D80" i="156"/>
  <c r="F72" i="156"/>
  <c r="D71" i="156"/>
  <c r="E242" i="156"/>
  <c r="D118" i="156"/>
  <c r="F118" i="156" s="1"/>
  <c r="D243" i="156"/>
  <c r="C249" i="156"/>
  <c r="B20" i="37" s="1"/>
  <c r="F55" i="156"/>
  <c r="D54" i="156"/>
  <c r="F54" i="156" s="1"/>
  <c r="D244" i="156"/>
  <c r="F160" i="156"/>
  <c r="F151" i="156"/>
  <c r="D150" i="156"/>
  <c r="F150" i="156" s="1"/>
  <c r="D130" i="156"/>
  <c r="F130" i="156" s="1"/>
  <c r="C237" i="156"/>
  <c r="B8" i="37" s="1"/>
  <c r="B248" i="37" s="1"/>
  <c r="E249" i="156"/>
  <c r="D20" i="37" s="1"/>
  <c r="F53" i="156"/>
  <c r="F81" i="156"/>
  <c r="F92" i="156"/>
  <c r="F105" i="156"/>
  <c r="F116" i="156"/>
  <c r="F129" i="156"/>
  <c r="F140" i="156"/>
  <c r="F170" i="156"/>
  <c r="F63" i="156"/>
  <c r="F82" i="156"/>
  <c r="F106" i="156"/>
  <c r="F126" i="156"/>
  <c r="F167" i="156"/>
  <c r="F197" i="156"/>
  <c r="F64" i="156"/>
  <c r="F90" i="156"/>
  <c r="F127" i="156"/>
  <c r="F148" i="156"/>
  <c r="F180" i="156"/>
  <c r="F52" i="156"/>
  <c r="F104" i="156"/>
  <c r="F139" i="156"/>
  <c r="F149" i="156"/>
  <c r="D241" i="156"/>
  <c r="D240" i="156"/>
  <c r="F206" i="156"/>
  <c r="F177" i="156"/>
  <c r="F157" i="156"/>
  <c r="D147" i="156"/>
  <c r="D125" i="156"/>
  <c r="D102" i="156"/>
  <c r="F103" i="156"/>
  <c r="D89" i="156"/>
  <c r="F91" i="156"/>
  <c r="D51" i="156"/>
  <c r="D44" i="156"/>
  <c r="F44" i="156" s="1"/>
  <c r="D41" i="156"/>
  <c r="F41" i="156" s="1"/>
  <c r="C11" i="37" l="1"/>
  <c r="E251" i="37" s="1"/>
  <c r="F240" i="156"/>
  <c r="E11" i="37" s="1"/>
  <c r="C12" i="37"/>
  <c r="E252" i="37" s="1"/>
  <c r="F241" i="156"/>
  <c r="E12" i="37" s="1"/>
  <c r="C15" i="37"/>
  <c r="E255" i="37" s="1"/>
  <c r="F244" i="156"/>
  <c r="C14" i="37"/>
  <c r="E254" i="37" s="1"/>
  <c r="F243" i="156"/>
  <c r="E14" i="37" s="1"/>
  <c r="D13" i="37"/>
  <c r="D253" i="37" s="1"/>
  <c r="D242" i="156"/>
  <c r="C13" i="37" s="1"/>
  <c r="F71" i="156"/>
  <c r="F138" i="156"/>
  <c r="F80" i="156"/>
  <c r="F62" i="156"/>
  <c r="F115" i="156"/>
  <c r="F102" i="156"/>
  <c r="F147" i="156"/>
  <c r="F125" i="156"/>
  <c r="F89" i="156"/>
  <c r="F51" i="156"/>
  <c r="F242" i="156" l="1"/>
  <c r="E13" i="37" s="1"/>
  <c r="E237" i="156"/>
  <c r="D8" i="37" s="1"/>
  <c r="D248" i="37" s="1"/>
  <c r="D32" i="156"/>
  <c r="F32" i="156" s="1"/>
  <c r="D31" i="156"/>
  <c r="F31" i="156" s="1"/>
  <c r="D30" i="156" l="1"/>
  <c r="F30" i="156" l="1"/>
  <c r="C21" i="156" l="1"/>
  <c r="B241" i="37" s="1"/>
  <c r="B249" i="37" s="1"/>
  <c r="D12" i="156" l="1"/>
  <c r="D10" i="156" s="1"/>
  <c r="E246" i="37" l="1"/>
  <c r="D26" i="156"/>
  <c r="C246" i="37" s="1"/>
  <c r="D20" i="156"/>
  <c r="F10" i="156"/>
  <c r="D21" i="156"/>
  <c r="F12" i="156"/>
  <c r="D22" i="156"/>
  <c r="C240" i="37" l="1"/>
  <c r="F20" i="156"/>
  <c r="E240" i="37" s="1"/>
  <c r="C242" i="37"/>
  <c r="F22" i="156"/>
  <c r="E242" i="37" s="1"/>
  <c r="C241" i="37"/>
  <c r="F21" i="156"/>
  <c r="E241" i="37" s="1"/>
  <c r="E15" i="37"/>
  <c r="D189" i="156" l="1"/>
  <c r="D188" i="156"/>
  <c r="D238" i="156" l="1"/>
  <c r="E138" i="37"/>
  <c r="E73" i="37"/>
  <c r="F189" i="156"/>
  <c r="D239" i="156"/>
  <c r="D187" i="156"/>
  <c r="F188" i="156"/>
  <c r="C10" i="37" l="1"/>
  <c r="E250" i="37" s="1"/>
  <c r="F239" i="156"/>
  <c r="E10" i="37" s="1"/>
  <c r="C9" i="37"/>
  <c r="E249" i="37" s="1"/>
  <c r="F238" i="156"/>
  <c r="E9" i="37" s="1"/>
  <c r="F249" i="156"/>
  <c r="E20" i="37" s="1"/>
  <c r="D249" i="156"/>
  <c r="C20" i="37" s="1"/>
  <c r="D237" i="156"/>
  <c r="C8" i="37" s="1"/>
  <c r="E248" i="37" s="1"/>
  <c r="F187" i="156"/>
  <c r="F237" i="156" l="1"/>
  <c r="E8" i="37" s="1"/>
  <c r="E238" i="37" l="1"/>
  <c r="C207" i="157" l="1"/>
  <c r="B100" i="37" s="1"/>
  <c r="D188" i="157" l="1"/>
  <c r="F188" i="157" l="1"/>
  <c r="F201" i="157" s="1"/>
  <c r="E94" i="37" s="1"/>
  <c r="D201" i="157"/>
  <c r="C94" i="37" s="1"/>
  <c r="E253" i="37" s="1"/>
  <c r="F207" i="157" l="1"/>
  <c r="E100" i="37" s="1"/>
  <c r="D207" i="157"/>
  <c r="C100" i="37" s="1"/>
  <c r="H147" i="156" l="1"/>
  <c r="H154" i="156" s="1"/>
  <c r="J147" i="156" l="1"/>
  <c r="J154" i="156" l="1"/>
  <c r="G242" i="156" l="1"/>
  <c r="F13" i="37" s="1"/>
  <c r="G243" i="156"/>
  <c r="F14" i="37" s="1"/>
  <c r="G238" i="156"/>
  <c r="F9" i="37" s="1"/>
  <c r="H117" i="156"/>
  <c r="J117" i="156" s="1"/>
  <c r="H119" i="156"/>
  <c r="H243" i="156" s="1"/>
  <c r="G239" i="156"/>
  <c r="F10" i="37" s="1"/>
  <c r="G115" i="156"/>
  <c r="H116" i="156"/>
  <c r="J116" i="156" s="1"/>
  <c r="G237" i="156" l="1"/>
  <c r="F8" i="37" s="1"/>
  <c r="G122" i="156"/>
  <c r="G249" i="156" s="1"/>
  <c r="F20" i="37" s="1"/>
  <c r="F247" i="37" s="1"/>
  <c r="H115" i="156"/>
  <c r="J243" i="156"/>
  <c r="I14" i="37" s="1"/>
  <c r="G14" i="37"/>
  <c r="I254" i="37" s="1"/>
  <c r="J119" i="156"/>
  <c r="H238" i="156"/>
  <c r="H118" i="156"/>
  <c r="H239" i="156"/>
  <c r="H122" i="156" l="1"/>
  <c r="J115" i="156"/>
  <c r="H237" i="156"/>
  <c r="G9" i="37"/>
  <c r="I249" i="37" s="1"/>
  <c r="J238" i="156"/>
  <c r="I9" i="37" s="1"/>
  <c r="G10" i="37"/>
  <c r="I250" i="37" s="1"/>
  <c r="J239" i="156"/>
  <c r="I10" i="37" s="1"/>
  <c r="J118" i="156"/>
  <c r="H242" i="156"/>
  <c r="J237" i="156" l="1"/>
  <c r="I8" i="37" s="1"/>
  <c r="G8" i="37"/>
  <c r="I248" i="37" s="1"/>
  <c r="J122" i="156"/>
  <c r="H249" i="156"/>
  <c r="J242" i="156"/>
  <c r="I13" i="37" s="1"/>
  <c r="G13" i="37"/>
  <c r="I253" i="37" s="1"/>
  <c r="J249" i="156" l="1"/>
  <c r="I20" i="37" s="1"/>
  <c r="G20" i="37"/>
  <c r="F126" i="157"/>
  <c r="F140" i="157" s="1"/>
  <c r="E47" i="37" s="1"/>
  <c r="E140" i="157"/>
  <c r="D47" i="37" s="1"/>
  <c r="D258" i="37" s="1"/>
  <c r="E258" i="37" s="1"/>
  <c r="G247" i="37" l="1"/>
  <c r="I247" i="37" s="1"/>
</calcChain>
</file>

<file path=xl/sharedStrings.xml><?xml version="1.0" encoding="utf-8"?>
<sst xmlns="http://schemas.openxmlformats.org/spreadsheetml/2006/main" count="1064" uniqueCount="137">
  <si>
    <t>Учреждение</t>
  </si>
  <si>
    <t>Город Хабаровск</t>
  </si>
  <si>
    <t>Город Комсомольск-на-Амуре</t>
  </si>
  <si>
    <t>Всего по ЛПУ</t>
  </si>
  <si>
    <t>Итого</t>
  </si>
  <si>
    <t>Ванинский муниципальный район</t>
  </si>
  <si>
    <t>Верхнебуреинский муниципальный район</t>
  </si>
  <si>
    <t>Комсомольский муниципальный район</t>
  </si>
  <si>
    <t>Николаевский муниципальный район</t>
  </si>
  <si>
    <t>Солнечный муниципальный район</t>
  </si>
  <si>
    <t>Ульчский муниципальный район</t>
  </si>
  <si>
    <t>Амурский район</t>
  </si>
  <si>
    <t>Всего по муниципальному району</t>
  </si>
  <si>
    <t>Амурский муниципальный район</t>
  </si>
  <si>
    <t>Советско-Гаванский муниципальный район</t>
  </si>
  <si>
    <t>Тугуро-Чумиканский муниципальный район</t>
  </si>
  <si>
    <t>г. Хабаровск</t>
  </si>
  <si>
    <t>г.Комсомольск на Амуре</t>
  </si>
  <si>
    <t>Аяно-Майский район</t>
  </si>
  <si>
    <t>Бикинский район</t>
  </si>
  <si>
    <t>Ванинский район</t>
  </si>
  <si>
    <t>Верхнебуреинский район</t>
  </si>
  <si>
    <t>Вяземский район</t>
  </si>
  <si>
    <t>Комсомольский район</t>
  </si>
  <si>
    <t>Район им.Лазо</t>
  </si>
  <si>
    <t>Нанайский район</t>
  </si>
  <si>
    <t>Николаевский район</t>
  </si>
  <si>
    <t>Солнечный район</t>
  </si>
  <si>
    <t>Охотский район</t>
  </si>
  <si>
    <t>Ульчский район</t>
  </si>
  <si>
    <t>Тугуро-Чумиканский  район</t>
  </si>
  <si>
    <t>Хабаровский район</t>
  </si>
  <si>
    <t>Краевые ЛПУ</t>
  </si>
  <si>
    <t>Всего по Территориальной программе</t>
  </si>
  <si>
    <t>Всего по городу Хабаровску</t>
  </si>
  <si>
    <t>%</t>
  </si>
  <si>
    <t>1. КГБУЗ "Бикинская центральная районная больница" МЗХК 1343001</t>
  </si>
  <si>
    <t>Всего по муниципальному образованию Вяземск</t>
  </si>
  <si>
    <t>Всего по муниципальному району Бикин</t>
  </si>
  <si>
    <t>КГБУЗ "Вяземская районная больница" МЗХК 1343002</t>
  </si>
  <si>
    <t>Всего по муниципальному району Лазо</t>
  </si>
  <si>
    <t>КГБУЗ "Районная больница района имени Лазо" МЗХК 1343303</t>
  </si>
  <si>
    <t>Всего по муниципальному району Троицкая</t>
  </si>
  <si>
    <t>1. КГБУЗ "Князе-Волконская районная больница" МЗХК 1343005</t>
  </si>
  <si>
    <t>2. КГБУЗ "Хабаровская  районная больница" МЗХК  1340004</t>
  </si>
  <si>
    <t xml:space="preserve">  Всего  по муниципальному образованию Хабаровскому району</t>
  </si>
  <si>
    <t>Всего по муниципальному району Ульчскому</t>
  </si>
  <si>
    <t>Всего по муниципальному району Тугуро-Чумиканскому</t>
  </si>
  <si>
    <t>Всего по муниципальному району Солнечному</t>
  </si>
  <si>
    <t>1. КГБУЗ "Троицкая центральная районная больница" МЗХК 1340011</t>
  </si>
  <si>
    <t>1. КГБУЗ "Ванинская центральная районная больница" МЗХК 1340006</t>
  </si>
  <si>
    <t>1. КГБУЗ "Советско-Гаванская районная больница" МЗХК 1340007</t>
  </si>
  <si>
    <t>1. КГБУЗ "Николаевская-на-Амуре центральная районная больница" МЗХК 1340010</t>
  </si>
  <si>
    <t>1. КГБУЗ "Верхнебуреинская центральная районная больница" МЗХК 1343008</t>
  </si>
  <si>
    <t>1. КГБУЗ "Амурская центральная районная больница" МЗХК 1340014</t>
  </si>
  <si>
    <t>1. КГБУЗ "Тугуро-Чумиканская районная больница" МЗХК 1340003</t>
  </si>
  <si>
    <t>1. КГБУЗ "Охотская центральная районная больница" МЗХК 1340012</t>
  </si>
  <si>
    <t>1. КГБУЗ "Аяно-Майская центральная районная больница" МЗХК 1340001</t>
  </si>
  <si>
    <t>2. Ванинская больница ФГБУ "Дальневосточный окружной медицинский центр ФМБА" 6349008</t>
  </si>
  <si>
    <t>12. ФГКУ "301 Военный клинический госпиталь" Минобороны РФ 5155001</t>
  </si>
  <si>
    <t>2. КГБУЗ "Городская клиническая больница № 10" МЗХК 2141010</t>
  </si>
  <si>
    <t>4. КГБУЗ "Детская городская клиническая больница имени В.М.Истомина" МЗХК 2241001</t>
  </si>
  <si>
    <t>5. КГБУЗ "Детская городская клиническая больница № 9" МЗХК 2241009</t>
  </si>
  <si>
    <t>9. КГБУЗ "Городская клиническая поликлиника № 3" МЗХК 2101003</t>
  </si>
  <si>
    <t>10. КГБУЗ "Городская поликлиника № 5" МЗХК 2141005</t>
  </si>
  <si>
    <t>11. КГБУЗ "Клинико-диагностический центр" МЗХК 2101006</t>
  </si>
  <si>
    <t>12. КГБУЗ "Городская поликлиника № 7" МЗХК 2101007</t>
  </si>
  <si>
    <t>13. КГБУЗ "Городская поликлиника № 8" МЗХК 2101008</t>
  </si>
  <si>
    <t>14. КГБУЗ "Городская поликлиника № 11" МЗХК 2101011</t>
  </si>
  <si>
    <t>15. КГБУЗ "Городская поликлиника № 15" МЗХК 2101015</t>
  </si>
  <si>
    <t xml:space="preserve"> 16. КГБУЗ "Городская поликлиника № 16" МЗХК 2101016</t>
  </si>
  <si>
    <t>1. КГБУЗ "Городская больница № 2" МЗХК 3141002</t>
  </si>
  <si>
    <t>2. КГБУЗ "Городская больница № 3" МЗХК 3141003</t>
  </si>
  <si>
    <t>3. КГБУЗ "Городская больница № 4" МЗХК 3141004</t>
  </si>
  <si>
    <t>4. КГБУЗ "Городская больница № 7" МЗХК 3141007</t>
  </si>
  <si>
    <t>7. КГБУЗ "Детская городская больница" МЗХК 3241001</t>
  </si>
  <si>
    <t>10. КГБУЗ "Городская поликлиника № 9" МЗХК 3101009</t>
  </si>
  <si>
    <t>КГБУЗ "Солнечная районная больница" МЗХК 1343004</t>
  </si>
  <si>
    <t>КГБУЗ "Ульчская районная больница" 1343171</t>
  </si>
  <si>
    <t>1.2.1. диспансеризация взрослого населения 1 этап</t>
  </si>
  <si>
    <t>1.2.2. диспансеризация взрослого населения 2 этап</t>
  </si>
  <si>
    <t>1.3.2. Профилактические медицинские осмотры несовершеннолетних, предусмотренные отчетностью на портале МЗ РФ, всего</t>
  </si>
  <si>
    <t>20. КГБУЗ "Детская городская  поликлиника № 1" МЗХК 2201001</t>
  </si>
  <si>
    <t>21. КГБУЗ "Детская городская клиническая поликлиника № 3" МЗХК 2201003</t>
  </si>
  <si>
    <t>22. КГБУЗ "Детская городская поликлиника № 17" МЗХК 2201017</t>
  </si>
  <si>
    <t>24. КГБУЗ "Детская городская поликлиника № 24" МЗХК 2201024</t>
  </si>
  <si>
    <t>26.НУЗ "Дорожная клиническая больница на ст.Хабаровск-1" филиала ОАО РЖД 4346001</t>
  </si>
  <si>
    <t>Всего по КЛПУ</t>
  </si>
  <si>
    <t>27. Хабаровская больница ФГБУЗ "Дальневосточный окружной медицинский центр ФМБА" 6341001</t>
  </si>
  <si>
    <t>28.НУЗ "Отделенческая поликлиника на ст. Хабаровск-1 ОАО "РЖД" 4147001</t>
  </si>
  <si>
    <t>29. ФКУЗ "Медико-санитарная часть МВД РФ по Хабаровскому краю" 8156001</t>
  </si>
  <si>
    <t>31.ГБОУ ВПО "ДВГМУ" МЗиСР РФ  2107803</t>
  </si>
  <si>
    <t>Южные районы</t>
  </si>
  <si>
    <t xml:space="preserve">Итого город Комсомольск </t>
  </si>
  <si>
    <t xml:space="preserve"> 15.НУЗ "Отделенческая больница на ст. Комсомольск-на-Амуре ДВЖД" ОАО РЖД 4346004</t>
  </si>
  <si>
    <t>16. ФГБУЗ "Медико-санитарная часть № 99 ФМБА" 3131001</t>
  </si>
  <si>
    <t xml:space="preserve">Всего по Амурскому муниципальному району </t>
  </si>
  <si>
    <t>Всего по Ванинскому муниципальному району</t>
  </si>
  <si>
    <t>Всего по Верхнебуреинскому муниципальному району</t>
  </si>
  <si>
    <t>Итого по Комосомольскому муниципальному  образованию</t>
  </si>
  <si>
    <t>Всего по Николаевскому муниципальному району</t>
  </si>
  <si>
    <t>1.2.3. диспансеризация детей-сирот, находящихся в стационарных учреждениях (посещений)</t>
  </si>
  <si>
    <t>1.2.4. диспансеризация детей-сирот, находящихся в семьях (посещений)</t>
  </si>
  <si>
    <t>Стоимость медицинской помощи</t>
  </si>
  <si>
    <t>Объемы медицинской помощи</t>
  </si>
  <si>
    <t>Факт  (законченный случай)</t>
  </si>
  <si>
    <t>Факт  (тыс.руб)</t>
  </si>
  <si>
    <t xml:space="preserve">ИТОГО </t>
  </si>
  <si>
    <t>ИТОГО</t>
  </si>
  <si>
    <t xml:space="preserve">Итого </t>
  </si>
  <si>
    <t>1.3.1. Профилактический медицинский осмотр лиц старше 18 лет</t>
  </si>
  <si>
    <t>1.3.3. Профилактические медицинские осмотры несовершеннолетних, предусмотренные порядками, всего</t>
  </si>
  <si>
    <t xml:space="preserve">1.2.3. диспансеризация детей-сирот, находящихся в стационарных учреждениях </t>
  </si>
  <si>
    <t xml:space="preserve">1.2.4. диспансеризация детей-сирот, находящихся в семьях </t>
  </si>
  <si>
    <t>1.3. Профилактические медицинские осмотры, всего</t>
  </si>
  <si>
    <t>1.2 Диспансеризация определенных групп населения, всего</t>
  </si>
  <si>
    <t xml:space="preserve">1.2.3. диспансеризация детей-сирот, находящихся в стационарных учреждениях  </t>
  </si>
  <si>
    <t xml:space="preserve">1.2.4. диспансеризация детей-сирот, находящихся в семьях  </t>
  </si>
  <si>
    <t xml:space="preserve">ИТОГО - по поликлинике  </t>
  </si>
  <si>
    <t xml:space="preserve">ИТОГО по поликлинике  </t>
  </si>
  <si>
    <r>
      <t>1.3.2. Профилактические медицинские осмотры несовершеннолетних, предусмотренные отчетностью на</t>
    </r>
    <r>
      <rPr>
        <sz val="11"/>
        <color rgb="FFFF0000"/>
        <rFont val="Times New Roman"/>
        <family val="1"/>
        <charset val="204"/>
      </rPr>
      <t xml:space="preserve"> портале МЗ РФ</t>
    </r>
    <r>
      <rPr>
        <sz val="11"/>
        <rFont val="Times New Roman"/>
        <family val="1"/>
        <charset val="204"/>
      </rPr>
      <t>, всего</t>
    </r>
  </si>
  <si>
    <r>
      <t xml:space="preserve">1.3.2. Профилактические медицинские осмотры несовершеннолетних, предусмотренные отчетностью на </t>
    </r>
    <r>
      <rPr>
        <sz val="11"/>
        <color rgb="FFFF0000"/>
        <rFont val="Times New Roman"/>
        <family val="1"/>
        <charset val="204"/>
      </rPr>
      <t>портале МЗ РФ</t>
    </r>
    <r>
      <rPr>
        <sz val="11"/>
        <rFont val="Times New Roman"/>
        <family val="1"/>
        <charset val="204"/>
      </rPr>
      <t>, всего</t>
    </r>
  </si>
  <si>
    <t>1.2. Диспансеризация определенных групп населения, всего</t>
  </si>
  <si>
    <t>Профилактичекие медицинские осмотры несовершеннолетних, предусмотренные порядком.</t>
  </si>
  <si>
    <t>диспансеризация детей-сирот, находящихся в семьях (законченный случай)</t>
  </si>
  <si>
    <t>3. Посещения в связи с оказанием неотложной помощи</t>
  </si>
  <si>
    <t>в т.ч. посещения в травмпункте (первичные)</t>
  </si>
  <si>
    <t>в т.ч. посещения в приемных отделениях</t>
  </si>
  <si>
    <t>1. КГБУЗ "Комсомольская межрайонная больница" МЗХК 1340013</t>
  </si>
  <si>
    <t>Выполнение планового здания по амбулаторно-поликлинической медицинской помощи в рамках территориальной программы ОМС за январь  2017</t>
  </si>
  <si>
    <t>Выполнение планового здания по амбулаторно-поликлинической медицинской помощи в рамках территориальной программы ОМС за январь 2017</t>
  </si>
  <si>
    <t>План 2017 (законченный случай)</t>
  </si>
  <si>
    <t>План 1 мес.. 2017 г. (законченный случай)</t>
  </si>
  <si>
    <t>План 2017 (тыс.руб)</t>
  </si>
  <si>
    <t>План 1 мес.. 2017 г. (тыс.руб)</t>
  </si>
  <si>
    <t>План 17 мес.. 2017 г. (тыс.руб)</t>
  </si>
  <si>
    <t>Выполнение планового здания по амбулаторно-поликлинической медицинской помощи в рамках территориальной программы ОМС за январь 2017 (профилактические мероприятия и неотложная помощь)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</si>
</sst>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1" formatCode="_-* #,##0_р_._-;\-* #,##0_р_._-;_-* &quot;-&quot;_р_._-;_-@_-"/>
    <numFmt numFmtId="43" formatCode="_-* #,##0.00_р_._-;\-* #,##0.00_р_._-;_-* &quot;-&quot;??_р_._-;_-@_-"/>
    <numFmt numFmtId="164" formatCode="_-* #,##0\ _р_._-;\-* #,##0\ _р_._-;_-* &quot;-&quot;\ _р_._-;_-@_-"/>
    <numFmt numFmtId="165" formatCode="_-* #,##0.00\ _р_._-;\-* #,##0.00\ _р_._-;_-* &quot;-&quot;??\ _р_._-;_-@_-"/>
    <numFmt numFmtId="166" formatCode="0.0"/>
    <numFmt numFmtId="167" formatCode="_-* #,##0\ _р_._-;\-* #,##0\ _р_._-;_-* &quot;-&quot;??\ _р_._-;_-@_-"/>
    <numFmt numFmtId="168" formatCode="_-* #,##0.0_р_._-;\-* #,##0.0_р_._-;_-* &quot;-&quot;_р_._-;_-@_-"/>
    <numFmt numFmtId="169" formatCode="_-* #,##0_р_._-;\-* #,##0_р_._-;_-* &quot;-&quot;??_р_._-;_-@_-"/>
    <numFmt numFmtId="170" formatCode="#,##0.0"/>
    <numFmt numFmtId="171" formatCode="_-* #,##0.0_р_._-;\-* #,##0.0_р_._-;_-* &quot;-&quot;??_р_._-;_-@_-"/>
    <numFmt numFmtId="172" formatCode="_-* #,##0.00_р_._-;\-* #,##0.00_р_._-;_-* &quot;-&quot;_р_._-;_-@_-"/>
    <numFmt numFmtId="173" formatCode="_-* #,##0.0000_р_._-;\-* #,##0.0000_р_._-;_-* &quot;-&quot;_р_._-;_-@_-"/>
    <numFmt numFmtId="174" formatCode="_-* #,##0.0_р_._-;\-* #,##0.0_р_._-;_-* &quot;-&quot;?_р_._-;_-@_-"/>
  </numFmts>
  <fonts count="33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charset val="204"/>
    </font>
    <font>
      <sz val="11"/>
      <name val="Times New Roman"/>
      <family val="1"/>
      <charset val="204"/>
    </font>
    <font>
      <b/>
      <sz val="11"/>
      <name val="Times New Roman Cyr"/>
      <family val="1"/>
      <charset val="204"/>
    </font>
    <font>
      <sz val="11"/>
      <name val="Times New Roman Cyr"/>
      <charset val="204"/>
    </font>
    <font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b/>
      <u/>
      <sz val="11"/>
      <name val="Times New Roman"/>
      <family val="1"/>
    </font>
    <font>
      <b/>
      <i/>
      <sz val="11"/>
      <name val="Times New Roman Cyr"/>
      <family val="1"/>
      <charset val="204"/>
    </font>
    <font>
      <b/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1"/>
      <name val="Times New Roman Cyr"/>
      <charset val="204"/>
    </font>
    <font>
      <sz val="11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sz val="10"/>
      <name val="Arial Cyr"/>
      <family val="2"/>
      <charset val="204"/>
    </font>
    <font>
      <i/>
      <sz val="11"/>
      <name val="Times New Roman Cyr"/>
      <charset val="204"/>
    </font>
    <font>
      <b/>
      <sz val="13"/>
      <name val="Times New Roman"/>
      <family val="1"/>
      <charset val="204"/>
    </font>
    <font>
      <sz val="13"/>
      <name val="Arial Cyr"/>
      <charset val="204"/>
    </font>
    <font>
      <b/>
      <sz val="11"/>
      <color rgb="FFFF0000"/>
      <name val="Times New Roman"/>
      <family val="1"/>
      <charset val="204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4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CCCC"/>
        <bgColor indexed="64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5">
    <xf numFmtId="0" fontId="0" fillId="0" borderId="0"/>
    <xf numFmtId="0" fontId="5" fillId="0" borderId="0"/>
    <xf numFmtId="43" fontId="4" fillId="0" borderId="0" applyFont="0" applyFill="0" applyBorder="0" applyAlignment="0" applyProtection="0"/>
    <xf numFmtId="164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24" fillId="0" borderId="0"/>
    <xf numFmtId="43" fontId="2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1" fillId="0" borderId="0" applyFill="0" applyBorder="0" applyProtection="0">
      <alignment wrapText="1"/>
      <protection locked="0"/>
    </xf>
    <xf numFmtId="0" fontId="1" fillId="0" borderId="0"/>
    <xf numFmtId="0" fontId="1" fillId="0" borderId="0"/>
    <xf numFmtId="0" fontId="4" fillId="0" borderId="0"/>
    <xf numFmtId="9" fontId="4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0" fontId="4" fillId="0" borderId="0"/>
    <xf numFmtId="0" fontId="4" fillId="0" borderId="0"/>
    <xf numFmtId="0" fontId="4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759">
    <xf numFmtId="0" fontId="0" fillId="0" borderId="0" xfId="0"/>
    <xf numFmtId="41" fontId="7" fillId="0" borderId="2" xfId="1" applyNumberFormat="1" applyFont="1" applyFill="1" applyBorder="1"/>
    <xf numFmtId="41" fontId="6" fillId="0" borderId="2" xfId="1" applyNumberFormat="1" applyFont="1" applyFill="1" applyBorder="1"/>
    <xf numFmtId="41" fontId="6" fillId="0" borderId="2" xfId="1" applyNumberFormat="1" applyFont="1" applyFill="1" applyBorder="1" applyAlignment="1">
      <alignment horizontal="right"/>
    </xf>
    <xf numFmtId="169" fontId="6" fillId="0" borderId="2" xfId="2" applyNumberFormat="1" applyFont="1" applyFill="1" applyBorder="1"/>
    <xf numFmtId="41" fontId="11" fillId="0" borderId="2" xfId="1" applyNumberFormat="1" applyFont="1" applyFill="1" applyBorder="1"/>
    <xf numFmtId="0" fontId="11" fillId="0" borderId="2" xfId="1" applyFont="1" applyFill="1" applyBorder="1" applyAlignment="1">
      <alignment horizontal="left" indent="1"/>
    </xf>
    <xf numFmtId="0" fontId="11" fillId="0" borderId="2" xfId="1" applyFont="1" applyFill="1" applyBorder="1" applyAlignment="1">
      <alignment wrapText="1"/>
    </xf>
    <xf numFmtId="0" fontId="6" fillId="0" borderId="2" xfId="1" applyFont="1" applyFill="1" applyBorder="1"/>
    <xf numFmtId="0" fontId="6" fillId="0" borderId="0" xfId="1" applyFont="1" applyFill="1"/>
    <xf numFmtId="0" fontId="11" fillId="0" borderId="0" xfId="1" applyFont="1" applyFill="1"/>
    <xf numFmtId="169" fontId="11" fillId="0" borderId="2" xfId="1" applyNumberFormat="1" applyFont="1" applyFill="1" applyBorder="1"/>
    <xf numFmtId="0" fontId="11" fillId="0" borderId="3" xfId="1" applyFont="1" applyFill="1" applyBorder="1" applyAlignment="1">
      <alignment horizontal="left"/>
    </xf>
    <xf numFmtId="0" fontId="11" fillId="0" borderId="0" xfId="1" applyFont="1" applyFill="1" applyBorder="1"/>
    <xf numFmtId="0" fontId="6" fillId="0" borderId="10" xfId="1" applyFont="1" applyFill="1" applyBorder="1"/>
    <xf numFmtId="41" fontId="6" fillId="0" borderId="10" xfId="1" applyNumberFormat="1" applyFont="1" applyFill="1" applyBorder="1"/>
    <xf numFmtId="169" fontId="6" fillId="0" borderId="10" xfId="2" applyNumberFormat="1" applyFont="1" applyFill="1" applyBorder="1"/>
    <xf numFmtId="41" fontId="6" fillId="0" borderId="10" xfId="1" applyNumberFormat="1" applyFont="1" applyFill="1" applyBorder="1" applyAlignment="1">
      <alignment horizontal="center"/>
    </xf>
    <xf numFmtId="0" fontId="6" fillId="0" borderId="0" xfId="1" applyFont="1" applyFill="1" applyBorder="1"/>
    <xf numFmtId="0" fontId="6" fillId="0" borderId="1" xfId="1" applyFont="1" applyFill="1" applyBorder="1" applyAlignment="1">
      <alignment horizontal="center"/>
    </xf>
    <xf numFmtId="0" fontId="6" fillId="0" borderId="2" xfId="1" applyFont="1" applyFill="1" applyBorder="1" applyAlignment="1">
      <alignment horizontal="center"/>
    </xf>
    <xf numFmtId="0" fontId="6" fillId="0" borderId="9" xfId="1" applyFont="1" applyFill="1" applyBorder="1"/>
    <xf numFmtId="41" fontId="6" fillId="0" borderId="10" xfId="2" applyNumberFormat="1" applyFont="1" applyFill="1" applyBorder="1"/>
    <xf numFmtId="41" fontId="11" fillId="0" borderId="10" xfId="1" applyNumberFormat="1" applyFont="1" applyFill="1" applyBorder="1" applyAlignment="1">
      <alignment horizontal="right"/>
    </xf>
    <xf numFmtId="41" fontId="11" fillId="0" borderId="10" xfId="2" applyNumberFormat="1" applyFont="1" applyFill="1" applyBorder="1"/>
    <xf numFmtId="0" fontId="6" fillId="0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horizontal="left" wrapText="1"/>
    </xf>
    <xf numFmtId="0" fontId="14" fillId="0" borderId="2" xfId="1" applyFont="1" applyFill="1" applyBorder="1" applyAlignment="1">
      <alignment horizontal="left"/>
    </xf>
    <xf numFmtId="0" fontId="11" fillId="0" borderId="2" xfId="1" applyFont="1" applyFill="1" applyBorder="1" applyAlignment="1">
      <alignment horizontal="center"/>
    </xf>
    <xf numFmtId="0" fontId="6" fillId="0" borderId="4" xfId="1" applyFont="1" applyFill="1" applyBorder="1"/>
    <xf numFmtId="0" fontId="14" fillId="0" borderId="1" xfId="1" applyFont="1" applyFill="1" applyBorder="1"/>
    <xf numFmtId="0" fontId="6" fillId="0" borderId="14" xfId="1" applyFont="1" applyFill="1" applyBorder="1"/>
    <xf numFmtId="41" fontId="6" fillId="0" borderId="14" xfId="1" applyNumberFormat="1" applyFont="1" applyFill="1" applyBorder="1"/>
    <xf numFmtId="0" fontId="15" fillId="0" borderId="0" xfId="1" applyFont="1" applyFill="1"/>
    <xf numFmtId="0" fontId="15" fillId="0" borderId="0" xfId="1" applyFont="1" applyFill="1" applyBorder="1"/>
    <xf numFmtId="0" fontId="16" fillId="0" borderId="0" xfId="1" applyFont="1" applyFill="1"/>
    <xf numFmtId="0" fontId="16" fillId="0" borderId="0" xfId="1" applyFont="1" applyFill="1" applyBorder="1"/>
    <xf numFmtId="169" fontId="15" fillId="0" borderId="2" xfId="1" applyNumberFormat="1" applyFont="1" applyFill="1" applyBorder="1"/>
    <xf numFmtId="0" fontId="15" fillId="0" borderId="3" xfId="1" applyFont="1" applyFill="1" applyBorder="1" applyAlignment="1">
      <alignment horizontal="left"/>
    </xf>
    <xf numFmtId="0" fontId="16" fillId="0" borderId="1" xfId="1" applyFont="1" applyFill="1" applyBorder="1" applyAlignment="1">
      <alignment horizontal="center"/>
    </xf>
    <xf numFmtId="0" fontId="16" fillId="0" borderId="5" xfId="1" applyFont="1" applyFill="1" applyBorder="1" applyAlignment="1">
      <alignment horizontal="center"/>
    </xf>
    <xf numFmtId="41" fontId="11" fillId="0" borderId="14" xfId="1" applyNumberFormat="1" applyFont="1" applyFill="1" applyBorder="1" applyAlignment="1">
      <alignment horizontal="right"/>
    </xf>
    <xf numFmtId="0" fontId="7" fillId="0" borderId="2" xfId="1" applyFont="1" applyFill="1" applyBorder="1" applyAlignment="1">
      <alignment horizontal="left"/>
    </xf>
    <xf numFmtId="41" fontId="9" fillId="0" borderId="10" xfId="1" applyNumberFormat="1" applyFont="1" applyFill="1" applyBorder="1"/>
    <xf numFmtId="3" fontId="7" fillId="0" borderId="2" xfId="1" applyNumberFormat="1" applyFont="1" applyFill="1" applyBorder="1" applyAlignment="1">
      <alignment horizontal="center" vertical="center"/>
    </xf>
    <xf numFmtId="0" fontId="9" fillId="0" borderId="0" xfId="0" applyFont="1" applyFill="1"/>
    <xf numFmtId="0" fontId="7" fillId="0" borderId="0" xfId="0" applyFont="1" applyFill="1"/>
    <xf numFmtId="41" fontId="7" fillId="0" borderId="10" xfId="1" applyNumberFormat="1" applyFont="1" applyFill="1" applyBorder="1" applyAlignment="1">
      <alignment vertical="center" wrapText="1"/>
    </xf>
    <xf numFmtId="41" fontId="7" fillId="0" borderId="10" xfId="3" applyNumberFormat="1" applyFont="1" applyFill="1" applyBorder="1" applyAlignment="1">
      <alignment horizontal="center"/>
    </xf>
    <xf numFmtId="3" fontId="7" fillId="0" borderId="10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/>
    </xf>
    <xf numFmtId="0" fontId="6" fillId="0" borderId="13" xfId="1" applyFont="1" applyFill="1" applyBorder="1"/>
    <xf numFmtId="41" fontId="6" fillId="0" borderId="14" xfId="1" applyNumberFormat="1" applyFont="1" applyFill="1" applyBorder="1" applyAlignment="1">
      <alignment horizontal="center"/>
    </xf>
    <xf numFmtId="0" fontId="7" fillId="0" borderId="14" xfId="1" applyFont="1" applyFill="1" applyBorder="1"/>
    <xf numFmtId="0" fontId="21" fillId="0" borderId="0" xfId="1" applyFont="1" applyFill="1"/>
    <xf numFmtId="0" fontId="12" fillId="0" borderId="0" xfId="0" applyFont="1" applyFill="1"/>
    <xf numFmtId="0" fontId="6" fillId="0" borderId="6" xfId="1" applyFont="1" applyFill="1" applyBorder="1" applyAlignment="1">
      <alignment horizontal="center"/>
    </xf>
    <xf numFmtId="3" fontId="16" fillId="0" borderId="10" xfId="2" applyNumberFormat="1" applyFont="1" applyFill="1" applyBorder="1" applyAlignment="1">
      <alignment horizontal="center"/>
    </xf>
    <xf numFmtId="3" fontId="9" fillId="0" borderId="0" xfId="0" applyNumberFormat="1" applyFont="1" applyFill="1" applyAlignment="1">
      <alignment horizontal="center"/>
    </xf>
    <xf numFmtId="0" fontId="7" fillId="0" borderId="2" xfId="1" applyFont="1" applyFill="1" applyBorder="1" applyAlignment="1">
      <alignment horizontal="center" vertical="center" wrapText="1"/>
    </xf>
    <xf numFmtId="41" fontId="9" fillId="0" borderId="10" xfId="2" applyNumberFormat="1" applyFont="1" applyFill="1" applyBorder="1" applyAlignment="1">
      <alignment vertical="center"/>
    </xf>
    <xf numFmtId="3" fontId="18" fillId="0" borderId="2" xfId="2" applyNumberFormat="1" applyFont="1" applyFill="1" applyBorder="1" applyAlignment="1">
      <alignment horizontal="center" vertical="center"/>
    </xf>
    <xf numFmtId="41" fontId="7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vertical="center" wrapText="1"/>
    </xf>
    <xf numFmtId="3" fontId="10" fillId="0" borderId="2" xfId="2" applyNumberFormat="1" applyFont="1" applyFill="1" applyBorder="1" applyAlignment="1">
      <alignment horizontal="center" vertical="center"/>
    </xf>
    <xf numFmtId="41" fontId="9" fillId="0" borderId="2" xfId="1" applyNumberFormat="1" applyFont="1" applyFill="1" applyBorder="1" applyAlignment="1">
      <alignment vertical="center" wrapText="1"/>
    </xf>
    <xf numFmtId="41" fontId="9" fillId="0" borderId="10" xfId="1" applyNumberFormat="1" applyFont="1" applyFill="1" applyBorder="1" applyAlignment="1">
      <alignment horizontal="center" vertical="center" wrapText="1"/>
    </xf>
    <xf numFmtId="0" fontId="0" fillId="0" borderId="0" xfId="0" applyFill="1"/>
    <xf numFmtId="0" fontId="6" fillId="0" borderId="2" xfId="1" applyFont="1" applyFill="1" applyBorder="1" applyAlignment="1">
      <alignment horizontal="center" vertical="center"/>
    </xf>
    <xf numFmtId="41" fontId="6" fillId="0" borderId="14" xfId="2" applyNumberFormat="1" applyFont="1" applyFill="1" applyBorder="1"/>
    <xf numFmtId="3" fontId="8" fillId="0" borderId="10" xfId="2" applyNumberFormat="1" applyFont="1" applyFill="1" applyBorder="1" applyAlignment="1">
      <alignment horizontal="center" vertical="center"/>
    </xf>
    <xf numFmtId="0" fontId="9" fillId="9" borderId="10" xfId="0" applyFont="1" applyFill="1" applyBorder="1" applyAlignment="1">
      <alignment horizontal="left" wrapText="1" indent="2"/>
    </xf>
    <xf numFmtId="0" fontId="6" fillId="9" borderId="10" xfId="0" applyFont="1" applyFill="1" applyBorder="1" applyAlignment="1">
      <alignment horizontal="left" wrapText="1" indent="2"/>
    </xf>
    <xf numFmtId="0" fontId="6" fillId="8" borderId="10" xfId="0" applyFont="1" applyFill="1" applyBorder="1" applyAlignment="1">
      <alignment horizontal="left" wrapText="1" indent="2"/>
    </xf>
    <xf numFmtId="0" fontId="11" fillId="0" borderId="10" xfId="1" applyFont="1" applyFill="1" applyBorder="1" applyAlignment="1">
      <alignment wrapText="1"/>
    </xf>
    <xf numFmtId="0" fontId="7" fillId="0" borderId="10" xfId="1" applyFont="1" applyFill="1" applyBorder="1" applyAlignment="1">
      <alignment wrapText="1"/>
    </xf>
    <xf numFmtId="41" fontId="11" fillId="0" borderId="13" xfId="1" applyNumberFormat="1" applyFont="1" applyFill="1" applyBorder="1"/>
    <xf numFmtId="41" fontId="11" fillId="0" borderId="7" xfId="1" applyNumberFormat="1" applyFont="1" applyFill="1" applyBorder="1"/>
    <xf numFmtId="41" fontId="16" fillId="0" borderId="0" xfId="1" applyNumberFormat="1" applyFont="1" applyFill="1" applyBorder="1"/>
    <xf numFmtId="0" fontId="7" fillId="0" borderId="14" xfId="1" applyFont="1" applyFill="1" applyBorder="1" applyAlignment="1">
      <alignment horizontal="left"/>
    </xf>
    <xf numFmtId="0" fontId="14" fillId="2" borderId="2" xfId="1" applyFont="1" applyFill="1" applyBorder="1"/>
    <xf numFmtId="0" fontId="11" fillId="0" borderId="14" xfId="1" applyFont="1" applyFill="1" applyBorder="1" applyAlignment="1">
      <alignment wrapText="1"/>
    </xf>
    <xf numFmtId="0" fontId="11" fillId="0" borderId="14" xfId="1" applyFont="1" applyFill="1" applyBorder="1"/>
    <xf numFmtId="0" fontId="11" fillId="0" borderId="14" xfId="1" applyFont="1" applyFill="1" applyBorder="1" applyAlignment="1">
      <alignment horizontal="left" indent="2"/>
    </xf>
    <xf numFmtId="41" fontId="11" fillId="0" borderId="14" xfId="1" applyNumberFormat="1" applyFont="1" applyFill="1" applyBorder="1" applyAlignment="1">
      <alignment horizontal="center"/>
    </xf>
    <xf numFmtId="0" fontId="4" fillId="6" borderId="0" xfId="0" applyFont="1" applyFill="1"/>
    <xf numFmtId="0" fontId="4" fillId="6" borderId="0" xfId="0" applyFont="1" applyFill="1" applyBorder="1"/>
    <xf numFmtId="0" fontId="6" fillId="3" borderId="10" xfId="1" applyFont="1" applyFill="1" applyBorder="1"/>
    <xf numFmtId="41" fontId="7" fillId="0" borderId="14" xfId="3" applyNumberFormat="1" applyFont="1" applyFill="1" applyBorder="1"/>
    <xf numFmtId="164" fontId="9" fillId="0" borderId="14" xfId="3" applyFont="1" applyFill="1" applyBorder="1"/>
    <xf numFmtId="41" fontId="9" fillId="0" borderId="14" xfId="3" applyNumberFormat="1" applyFont="1" applyFill="1" applyBorder="1" applyAlignment="1">
      <alignment horizontal="center"/>
    </xf>
    <xf numFmtId="164" fontId="7" fillId="0" borderId="14" xfId="3" applyFont="1" applyFill="1" applyBorder="1" applyAlignment="1">
      <alignment horizontal="left"/>
    </xf>
    <xf numFmtId="164" fontId="7" fillId="0" borderId="14" xfId="3" applyFont="1" applyFill="1" applyBorder="1"/>
    <xf numFmtId="0" fontId="4" fillId="6" borderId="10" xfId="0" applyFont="1" applyFill="1" applyBorder="1"/>
    <xf numFmtId="0" fontId="11" fillId="7" borderId="10" xfId="1" applyFont="1" applyFill="1" applyBorder="1" applyAlignment="1">
      <alignment horizontal="left" indent="1"/>
    </xf>
    <xf numFmtId="0" fontId="11" fillId="4" borderId="13" xfId="1" applyFont="1" applyFill="1" applyBorder="1" applyAlignment="1">
      <alignment horizontal="left" indent="1"/>
    </xf>
    <xf numFmtId="0" fontId="6" fillId="7" borderId="10" xfId="0" applyFont="1" applyFill="1" applyBorder="1" applyAlignment="1">
      <alignment horizontal="left" wrapText="1" indent="2"/>
    </xf>
    <xf numFmtId="0" fontId="6" fillId="0" borderId="2" xfId="1" applyFont="1" applyFill="1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/>
    </xf>
    <xf numFmtId="0" fontId="7" fillId="0" borderId="13" xfId="1" applyFont="1" applyFill="1" applyBorder="1" applyAlignment="1">
      <alignment horizontal="left"/>
    </xf>
    <xf numFmtId="3" fontId="10" fillId="0" borderId="13" xfId="2" applyNumberFormat="1" applyFont="1" applyFill="1" applyBorder="1" applyAlignment="1">
      <alignment horizontal="center" vertical="center"/>
    </xf>
    <xf numFmtId="41" fontId="9" fillId="0" borderId="13" xfId="1" applyNumberFormat="1" applyFont="1" applyFill="1" applyBorder="1" applyAlignment="1">
      <alignment vertical="center" wrapText="1"/>
    </xf>
    <xf numFmtId="168" fontId="9" fillId="0" borderId="13" xfId="1" applyNumberFormat="1" applyFont="1" applyFill="1" applyBorder="1" applyAlignment="1">
      <alignment horizontal="center" vertical="center" wrapText="1"/>
    </xf>
    <xf numFmtId="0" fontId="12" fillId="0" borderId="13" xfId="1" applyFont="1" applyFill="1" applyBorder="1" applyAlignment="1">
      <alignment horizontal="left"/>
    </xf>
    <xf numFmtId="3" fontId="22" fillId="0" borderId="13" xfId="2" applyNumberFormat="1" applyFont="1" applyFill="1" applyBorder="1" applyAlignment="1">
      <alignment horizontal="center" vertical="center"/>
    </xf>
    <xf numFmtId="41" fontId="12" fillId="0" borderId="13" xfId="1" applyNumberFormat="1" applyFont="1" applyFill="1" applyBorder="1" applyAlignment="1">
      <alignment vertical="center" wrapText="1"/>
    </xf>
    <xf numFmtId="41" fontId="7" fillId="0" borderId="0" xfId="0" applyNumberFormat="1" applyFont="1" applyFill="1"/>
    <xf numFmtId="41" fontId="15" fillId="0" borderId="0" xfId="1" applyNumberFormat="1" applyFont="1" applyFill="1" applyBorder="1"/>
    <xf numFmtId="41" fontId="7" fillId="10" borderId="14" xfId="1" applyNumberFormat="1" applyFont="1" applyFill="1" applyBorder="1"/>
    <xf numFmtId="41" fontId="16" fillId="10" borderId="0" xfId="1" applyNumberFormat="1" applyFont="1" applyFill="1" applyBorder="1"/>
    <xf numFmtId="0" fontId="16" fillId="10" borderId="0" xfId="1" applyFont="1" applyFill="1" applyBorder="1"/>
    <xf numFmtId="41" fontId="9" fillId="10" borderId="10" xfId="1" applyNumberFormat="1" applyFont="1" applyFill="1" applyBorder="1"/>
    <xf numFmtId="0" fontId="11" fillId="10" borderId="2" xfId="1" applyFont="1" applyFill="1" applyBorder="1" applyAlignment="1">
      <alignment horizontal="left" indent="1"/>
    </xf>
    <xf numFmtId="41" fontId="8" fillId="10" borderId="10" xfId="1" applyNumberFormat="1" applyFont="1" applyFill="1" applyBorder="1"/>
    <xf numFmtId="0" fontId="7" fillId="0" borderId="10" xfId="1" applyFont="1" applyFill="1" applyBorder="1" applyAlignment="1">
      <alignment wrapText="1"/>
    </xf>
    <xf numFmtId="0" fontId="11" fillId="0" borderId="6" xfId="1" applyFont="1" applyFill="1" applyBorder="1" applyAlignment="1">
      <alignment horizontal="left"/>
    </xf>
    <xf numFmtId="0" fontId="11" fillId="10" borderId="10" xfId="1" applyFont="1" applyFill="1" applyBorder="1" applyAlignment="1">
      <alignment horizontal="left" indent="1"/>
    </xf>
    <xf numFmtId="41" fontId="11" fillId="0" borderId="0" xfId="1" applyNumberFormat="1" applyFont="1" applyFill="1" applyBorder="1"/>
    <xf numFmtId="41" fontId="6" fillId="10" borderId="10" xfId="2" applyNumberFormat="1" applyFont="1" applyFill="1" applyBorder="1"/>
    <xf numFmtId="41" fontId="11" fillId="10" borderId="14" xfId="1" applyNumberFormat="1" applyFont="1" applyFill="1" applyBorder="1" applyAlignment="1">
      <alignment horizontal="center"/>
    </xf>
    <xf numFmtId="41" fontId="11" fillId="10" borderId="10" xfId="2" applyNumberFormat="1" applyFont="1" applyFill="1" applyBorder="1"/>
    <xf numFmtId="0" fontId="6" fillId="10" borderId="10" xfId="0" applyFont="1" applyFill="1" applyBorder="1" applyAlignment="1">
      <alignment horizontal="left" wrapText="1" indent="2"/>
    </xf>
    <xf numFmtId="0" fontId="15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/>
    <xf numFmtId="0" fontId="11" fillId="0" borderId="6" xfId="1" applyFont="1" applyFill="1" applyBorder="1"/>
    <xf numFmtId="41" fontId="11" fillId="10" borderId="13" xfId="1" applyNumberFormat="1" applyFont="1" applyFill="1" applyBorder="1"/>
    <xf numFmtId="41" fontId="11" fillId="10" borderId="10" xfId="1" applyNumberFormat="1" applyFont="1" applyFill="1" applyBorder="1"/>
    <xf numFmtId="41" fontId="15" fillId="10" borderId="10" xfId="1" applyNumberFormat="1" applyFont="1" applyFill="1" applyBorder="1"/>
    <xf numFmtId="0" fontId="16" fillId="10" borderId="10" xfId="1" applyFont="1" applyFill="1" applyBorder="1"/>
    <xf numFmtId="0" fontId="6" fillId="10" borderId="10" xfId="1" applyFont="1" applyFill="1" applyBorder="1"/>
    <xf numFmtId="0" fontId="21" fillId="0" borderId="0" xfId="1" applyFont="1" applyFill="1" applyBorder="1"/>
    <xf numFmtId="0" fontId="11" fillId="0" borderId="13" xfId="1" applyFont="1" applyFill="1" applyBorder="1" applyAlignment="1">
      <alignment wrapText="1"/>
    </xf>
    <xf numFmtId="0" fontId="26" fillId="0" borderId="13" xfId="1" applyFont="1" applyFill="1" applyBorder="1" applyAlignment="1">
      <alignment wrapText="1"/>
    </xf>
    <xf numFmtId="0" fontId="11" fillId="0" borderId="13" xfId="1" applyFont="1" applyFill="1" applyBorder="1" applyAlignment="1">
      <alignment horizontal="left" wrapText="1"/>
    </xf>
    <xf numFmtId="41" fontId="6" fillId="10" borderId="10" xfId="1" applyNumberFormat="1" applyFont="1" applyFill="1" applyBorder="1" applyAlignment="1">
      <alignment horizontal="right"/>
    </xf>
    <xf numFmtId="41" fontId="11" fillId="11" borderId="10" xfId="1" applyNumberFormat="1" applyFont="1" applyFill="1" applyBorder="1"/>
    <xf numFmtId="0" fontId="6" fillId="11" borderId="10" xfId="0" applyFont="1" applyFill="1" applyBorder="1" applyAlignment="1">
      <alignment horizontal="left" wrapText="1" indent="2"/>
    </xf>
    <xf numFmtId="0" fontId="11" fillId="11" borderId="10" xfId="1" applyFont="1" applyFill="1" applyBorder="1" applyAlignment="1">
      <alignment horizontal="left" indent="1"/>
    </xf>
    <xf numFmtId="0" fontId="25" fillId="0" borderId="0" xfId="1" applyFont="1" applyFill="1" applyAlignment="1">
      <alignment horizontal="center"/>
    </xf>
    <xf numFmtId="0" fontId="25" fillId="10" borderId="0" xfId="1" applyFont="1" applyFill="1" applyAlignment="1">
      <alignment horizontal="center"/>
    </xf>
    <xf numFmtId="0" fontId="6" fillId="10" borderId="2" xfId="1" applyFont="1" applyFill="1" applyBorder="1" applyAlignment="1">
      <alignment horizontal="center" vertical="center"/>
    </xf>
    <xf numFmtId="0" fontId="9" fillId="10" borderId="10" xfId="1" applyFont="1" applyFill="1" applyBorder="1" applyAlignment="1">
      <alignment horizontal="center"/>
    </xf>
    <xf numFmtId="41" fontId="7" fillId="10" borderId="2" xfId="1" applyNumberFormat="1" applyFont="1" applyFill="1" applyBorder="1"/>
    <xf numFmtId="41" fontId="11" fillId="10" borderId="2" xfId="1" applyNumberFormat="1" applyFont="1" applyFill="1" applyBorder="1" applyAlignment="1">
      <alignment horizontal="right"/>
    </xf>
    <xf numFmtId="41" fontId="6" fillId="10" borderId="2" xfId="1" applyNumberFormat="1" applyFont="1" applyFill="1" applyBorder="1" applyAlignment="1">
      <alignment horizontal="center"/>
    </xf>
    <xf numFmtId="41" fontId="6" fillId="10" borderId="2" xfId="1" applyNumberFormat="1" applyFont="1" applyFill="1" applyBorder="1"/>
    <xf numFmtId="41" fontId="6" fillId="10" borderId="4" xfId="1" applyNumberFormat="1" applyFont="1" applyFill="1" applyBorder="1"/>
    <xf numFmtId="41" fontId="6" fillId="10" borderId="14" xfId="1" applyNumberFormat="1" applyFont="1" applyFill="1" applyBorder="1"/>
    <xf numFmtId="41" fontId="11" fillId="10" borderId="14" xfId="1" applyNumberFormat="1" applyFont="1" applyFill="1" applyBorder="1"/>
    <xf numFmtId="169" fontId="6" fillId="10" borderId="10" xfId="2" applyNumberFormat="1" applyFont="1" applyFill="1" applyBorder="1"/>
    <xf numFmtId="2" fontId="16" fillId="10" borderId="2" xfId="1" applyNumberFormat="1" applyFont="1" applyFill="1" applyBorder="1" applyAlignment="1">
      <alignment horizontal="center"/>
    </xf>
    <xf numFmtId="41" fontId="11" fillId="10" borderId="7" xfId="1" applyNumberFormat="1" applyFont="1" applyFill="1" applyBorder="1"/>
    <xf numFmtId="0" fontId="6" fillId="10" borderId="14" xfId="1" applyFont="1" applyFill="1" applyBorder="1"/>
    <xf numFmtId="41" fontId="11" fillId="10" borderId="10" xfId="1" applyNumberFormat="1" applyFont="1" applyFill="1" applyBorder="1" applyAlignment="1">
      <alignment horizontal="center" wrapText="1"/>
    </xf>
    <xf numFmtId="0" fontId="16" fillId="10" borderId="0" xfId="1" applyFont="1" applyFill="1"/>
    <xf numFmtId="0" fontId="25" fillId="0" borderId="0" xfId="1" applyFont="1" applyFill="1" applyAlignment="1">
      <alignment horizontal="center"/>
    </xf>
    <xf numFmtId="0" fontId="27" fillId="0" borderId="0" xfId="1" applyFont="1" applyFill="1" applyAlignment="1">
      <alignment horizontal="left"/>
    </xf>
    <xf numFmtId="0" fontId="6" fillId="0" borderId="0" xfId="1" applyFont="1" applyFill="1" applyAlignment="1">
      <alignment horizontal="left"/>
    </xf>
    <xf numFmtId="0" fontId="6" fillId="10" borderId="0" xfId="1" applyFont="1" applyFill="1"/>
    <xf numFmtId="41" fontId="6" fillId="10" borderId="10" xfId="1" applyNumberFormat="1" applyFont="1" applyFill="1" applyBorder="1" applyAlignment="1">
      <alignment horizontal="center"/>
    </xf>
    <xf numFmtId="41" fontId="7" fillId="10" borderId="14" xfId="3" applyNumberFormat="1" applyFont="1" applyFill="1" applyBorder="1" applyAlignment="1">
      <alignment horizontal="center"/>
    </xf>
    <xf numFmtId="41" fontId="9" fillId="10" borderId="10" xfId="3" applyNumberFormat="1" applyFont="1" applyFill="1" applyBorder="1" applyAlignment="1">
      <alignment horizontal="center"/>
    </xf>
    <xf numFmtId="41" fontId="9" fillId="10" borderId="14" xfId="3" applyNumberFormat="1" applyFont="1" applyFill="1" applyBorder="1" applyAlignment="1">
      <alignment horizontal="center"/>
    </xf>
    <xf numFmtId="41" fontId="7" fillId="10" borderId="10" xfId="3" applyNumberFormat="1" applyFont="1" applyFill="1" applyBorder="1" applyAlignment="1">
      <alignment horizontal="center"/>
    </xf>
    <xf numFmtId="0" fontId="7" fillId="10" borderId="14" xfId="1" applyFont="1" applyFill="1" applyBorder="1"/>
    <xf numFmtId="41" fontId="7" fillId="10" borderId="14" xfId="3" applyNumberFormat="1" applyFont="1" applyFill="1" applyBorder="1"/>
    <xf numFmtId="0" fontId="11" fillId="10" borderId="10" xfId="1" applyFont="1" applyFill="1" applyBorder="1" applyAlignment="1">
      <alignment horizontal="center"/>
    </xf>
    <xf numFmtId="41" fontId="6" fillId="10" borderId="2" xfId="1" applyNumberFormat="1" applyFont="1" applyFill="1" applyBorder="1" applyAlignment="1">
      <alignment horizontal="right"/>
    </xf>
    <xf numFmtId="169" fontId="15" fillId="10" borderId="2" xfId="1" applyNumberFormat="1" applyFont="1" applyFill="1" applyBorder="1"/>
    <xf numFmtId="0" fontId="6" fillId="10" borderId="10" xfId="1" applyFont="1" applyFill="1" applyBorder="1" applyAlignment="1">
      <alignment wrapText="1"/>
    </xf>
    <xf numFmtId="169" fontId="6" fillId="10" borderId="2" xfId="2" applyNumberFormat="1" applyFont="1" applyFill="1" applyBorder="1"/>
    <xf numFmtId="0" fontId="6" fillId="10" borderId="10" xfId="1" applyFont="1" applyFill="1" applyBorder="1" applyAlignment="1">
      <alignment horizontal="center"/>
    </xf>
    <xf numFmtId="41" fontId="11" fillId="10" borderId="2" xfId="1" applyNumberFormat="1" applyFont="1" applyFill="1" applyBorder="1"/>
    <xf numFmtId="0" fontId="11" fillId="10" borderId="2" xfId="1" applyFont="1" applyFill="1" applyBorder="1" applyAlignment="1">
      <alignment horizontal="center"/>
    </xf>
    <xf numFmtId="0" fontId="7" fillId="0" borderId="10" xfId="1" applyFont="1" applyFill="1" applyBorder="1" applyAlignment="1">
      <alignment wrapText="1"/>
    </xf>
    <xf numFmtId="41" fontId="11" fillId="7" borderId="10" xfId="2" applyNumberFormat="1" applyFont="1" applyFill="1" applyBorder="1"/>
    <xf numFmtId="0" fontId="7" fillId="0" borderId="10" xfId="1" applyFont="1" applyFill="1" applyBorder="1" applyAlignment="1">
      <alignment wrapText="1"/>
    </xf>
    <xf numFmtId="41" fontId="11" fillId="7" borderId="2" xfId="1" applyNumberFormat="1" applyFont="1" applyFill="1" applyBorder="1"/>
    <xf numFmtId="169" fontId="7" fillId="7" borderId="10" xfId="2" applyNumberFormat="1" applyFont="1" applyFill="1" applyBorder="1"/>
    <xf numFmtId="169" fontId="11" fillId="7" borderId="13" xfId="2" applyNumberFormat="1" applyFont="1" applyFill="1" applyBorder="1"/>
    <xf numFmtId="41" fontId="11" fillId="7" borderId="10" xfId="1" applyNumberFormat="1" applyFont="1" applyFill="1" applyBorder="1" applyAlignment="1">
      <alignment horizontal="right"/>
    </xf>
    <xf numFmtId="41" fontId="6" fillId="10" borderId="12" xfId="2" applyNumberFormat="1" applyFont="1" applyFill="1" applyBorder="1"/>
    <xf numFmtId="0" fontId="6" fillId="10" borderId="0" xfId="1" applyFont="1" applyFill="1" applyBorder="1"/>
    <xf numFmtId="41" fontId="7" fillId="10" borderId="24" xfId="1" applyNumberFormat="1" applyFont="1" applyFill="1" applyBorder="1"/>
    <xf numFmtId="166" fontId="9" fillId="0" borderId="0" xfId="0" applyNumberFormat="1" applyFont="1" applyFill="1" applyAlignment="1">
      <alignment horizontal="center"/>
    </xf>
    <xf numFmtId="166" fontId="7" fillId="0" borderId="2" xfId="1" applyNumberFormat="1" applyFont="1" applyFill="1" applyBorder="1" applyAlignment="1">
      <alignment horizontal="center" vertical="center"/>
    </xf>
    <xf numFmtId="166" fontId="7" fillId="0" borderId="10" xfId="2" applyNumberFormat="1" applyFont="1" applyFill="1" applyBorder="1" applyAlignment="1">
      <alignment horizontal="center" vertical="center"/>
    </xf>
    <xf numFmtId="166" fontId="9" fillId="0" borderId="10" xfId="2" applyNumberFormat="1" applyFont="1" applyFill="1" applyBorder="1" applyAlignment="1">
      <alignment horizontal="center" vertical="center"/>
    </xf>
    <xf numFmtId="166" fontId="18" fillId="0" borderId="2" xfId="2" applyNumberFormat="1" applyFont="1" applyFill="1" applyBorder="1" applyAlignment="1">
      <alignment horizontal="center" vertical="center"/>
    </xf>
    <xf numFmtId="166" fontId="10" fillId="0" borderId="2" xfId="2" applyNumberFormat="1" applyFont="1" applyFill="1" applyBorder="1" applyAlignment="1">
      <alignment horizontal="center" vertical="center"/>
    </xf>
    <xf numFmtId="166" fontId="10" fillId="0" borderId="13" xfId="2" applyNumberFormat="1" applyFont="1" applyFill="1" applyBorder="1" applyAlignment="1">
      <alignment horizontal="center" vertical="center"/>
    </xf>
    <xf numFmtId="166" fontId="16" fillId="0" borderId="10" xfId="2" applyNumberFormat="1" applyFont="1" applyFill="1" applyBorder="1" applyAlignment="1">
      <alignment horizontal="center"/>
    </xf>
    <xf numFmtId="166" fontId="22" fillId="0" borderId="13" xfId="2" applyNumberFormat="1" applyFont="1" applyFill="1" applyBorder="1" applyAlignment="1">
      <alignment horizontal="center" vertical="center"/>
    </xf>
    <xf numFmtId="166" fontId="8" fillId="0" borderId="10" xfId="2" applyNumberFormat="1" applyFont="1" applyFill="1" applyBorder="1" applyAlignment="1">
      <alignment horizontal="center" vertical="center"/>
    </xf>
    <xf numFmtId="41" fontId="16" fillId="0" borderId="27" xfId="1" applyNumberFormat="1" applyFont="1" applyFill="1" applyBorder="1"/>
    <xf numFmtId="0" fontId="19" fillId="10" borderId="10" xfId="1" applyFont="1" applyFill="1" applyBorder="1" applyAlignment="1">
      <alignment wrapText="1"/>
    </xf>
    <xf numFmtId="0" fontId="6" fillId="10" borderId="2" xfId="1" applyFont="1" applyFill="1" applyBorder="1" applyAlignment="1">
      <alignment horizontal="center"/>
    </xf>
    <xf numFmtId="0" fontId="9" fillId="10" borderId="0" xfId="0" applyFont="1" applyFill="1"/>
    <xf numFmtId="41" fontId="7" fillId="10" borderId="10" xfId="1" applyNumberFormat="1" applyFont="1" applyFill="1" applyBorder="1" applyAlignment="1">
      <alignment horizontal="center" vertical="center" wrapText="1"/>
    </xf>
    <xf numFmtId="3" fontId="7" fillId="10" borderId="10" xfId="2" applyNumberFormat="1" applyFont="1" applyFill="1" applyBorder="1" applyAlignment="1">
      <alignment horizontal="center" vertical="center"/>
    </xf>
    <xf numFmtId="41" fontId="9" fillId="10" borderId="10" xfId="1" applyNumberFormat="1" applyFont="1" applyFill="1" applyBorder="1" applyAlignment="1">
      <alignment vertical="center" wrapText="1"/>
    </xf>
    <xf numFmtId="41" fontId="7" fillId="10" borderId="13" xfId="1" applyNumberFormat="1" applyFont="1" applyFill="1" applyBorder="1" applyAlignment="1">
      <alignment vertical="center" wrapText="1"/>
    </xf>
    <xf numFmtId="41" fontId="9" fillId="10" borderId="10" xfId="1" applyNumberFormat="1" applyFont="1" applyFill="1" applyBorder="1" applyAlignment="1">
      <alignment horizontal="center" vertical="center" wrapText="1"/>
    </xf>
    <xf numFmtId="0" fontId="7" fillId="10" borderId="14" xfId="1" applyFont="1" applyFill="1" applyBorder="1" applyAlignment="1">
      <alignment horizontal="left"/>
    </xf>
    <xf numFmtId="0" fontId="13" fillId="10" borderId="10" xfId="0" applyFont="1" applyFill="1" applyBorder="1" applyAlignment="1">
      <alignment horizontal="left" wrapText="1" indent="2"/>
    </xf>
    <xf numFmtId="0" fontId="13" fillId="16" borderId="10" xfId="0" applyFont="1" applyFill="1" applyBorder="1" applyAlignment="1">
      <alignment horizontal="left" wrapText="1" indent="2"/>
    </xf>
    <xf numFmtId="0" fontId="6" fillId="16" borderId="10" xfId="0" applyFont="1" applyFill="1" applyBorder="1" applyAlignment="1">
      <alignment horizontal="left" wrapText="1" indent="2"/>
    </xf>
    <xf numFmtId="0" fontId="6" fillId="15" borderId="10" xfId="0" applyFont="1" applyFill="1" applyBorder="1" applyAlignment="1">
      <alignment horizontal="left" wrapText="1" indent="2"/>
    </xf>
    <xf numFmtId="0" fontId="17" fillId="17" borderId="15" xfId="1" applyFont="1" applyFill="1" applyBorder="1"/>
    <xf numFmtId="2" fontId="9" fillId="10" borderId="10" xfId="0" applyNumberFormat="1" applyFont="1" applyFill="1" applyBorder="1" applyAlignment="1">
      <alignment horizontal="left" wrapText="1" indent="2"/>
    </xf>
    <xf numFmtId="0" fontId="11" fillId="0" borderId="2" xfId="1" applyFont="1" applyFill="1" applyBorder="1" applyAlignment="1">
      <alignment horizontal="right" wrapText="1" indent="3"/>
    </xf>
    <xf numFmtId="0" fontId="15" fillId="0" borderId="6" xfId="1" applyFont="1" applyFill="1" applyBorder="1" applyAlignment="1">
      <alignment horizontal="left"/>
    </xf>
    <xf numFmtId="0" fontId="15" fillId="0" borderId="6" xfId="1" applyFont="1" applyFill="1" applyBorder="1" applyAlignment="1">
      <alignment horizontal="left" indent="2"/>
    </xf>
    <xf numFmtId="169" fontId="15" fillId="0" borderId="20" xfId="2" applyNumberFormat="1" applyFont="1" applyFill="1" applyBorder="1"/>
    <xf numFmtId="0" fontId="6" fillId="14" borderId="10" xfId="0" applyFont="1" applyFill="1" applyBorder="1" applyAlignment="1">
      <alignment horizontal="left" wrapText="1" indent="2"/>
    </xf>
    <xf numFmtId="0" fontId="13" fillId="14" borderId="10" xfId="0" applyFont="1" applyFill="1" applyBorder="1" applyAlignment="1">
      <alignment horizontal="left" wrapText="1" indent="2"/>
    </xf>
    <xf numFmtId="41" fontId="11" fillId="14" borderId="10" xfId="2" applyNumberFormat="1" applyFont="1" applyFill="1" applyBorder="1"/>
    <xf numFmtId="0" fontId="11" fillId="10" borderId="13" xfId="11" applyFont="1" applyFill="1" applyBorder="1" applyAlignment="1" applyProtection="1">
      <alignment wrapText="1"/>
    </xf>
    <xf numFmtId="0" fontId="6" fillId="18" borderId="10" xfId="0" applyFont="1" applyFill="1" applyBorder="1" applyAlignment="1">
      <alignment horizontal="left" wrapText="1" indent="2"/>
    </xf>
    <xf numFmtId="0" fontId="11" fillId="0" borderId="19" xfId="1" applyFont="1" applyFill="1" applyBorder="1" applyAlignment="1">
      <alignment horizontal="left"/>
    </xf>
    <xf numFmtId="0" fontId="6" fillId="0" borderId="2" xfId="1" applyFont="1" applyFill="1" applyBorder="1" applyAlignment="1">
      <alignment horizontal="left" indent="2"/>
    </xf>
    <xf numFmtId="41" fontId="11" fillId="18" borderId="10" xfId="1" applyNumberFormat="1" applyFont="1" applyFill="1" applyBorder="1" applyAlignment="1">
      <alignment horizontal="right"/>
    </xf>
    <xf numFmtId="41" fontId="11" fillId="18" borderId="10" xfId="2" applyNumberFormat="1" applyFont="1" applyFill="1" applyBorder="1"/>
    <xf numFmtId="0" fontId="11" fillId="0" borderId="14" xfId="1" applyFont="1" applyFill="1" applyBorder="1" applyAlignment="1">
      <alignment horizontal="left" wrapText="1"/>
    </xf>
    <xf numFmtId="0" fontId="6" fillId="17" borderId="10" xfId="0" applyFont="1" applyFill="1" applyBorder="1" applyAlignment="1">
      <alignment horizontal="left" wrapText="1" indent="2"/>
    </xf>
    <xf numFmtId="41" fontId="11" fillId="17" borderId="10" xfId="1" applyNumberFormat="1" applyFont="1" applyFill="1" applyBorder="1" applyAlignment="1">
      <alignment horizontal="right"/>
    </xf>
    <xf numFmtId="0" fontId="11" fillId="17" borderId="2" xfId="1" applyFont="1" applyFill="1" applyBorder="1" applyAlignment="1">
      <alignment horizontal="left" indent="1"/>
    </xf>
    <xf numFmtId="41" fontId="11" fillId="17" borderId="10" xfId="2" applyNumberFormat="1" applyFont="1" applyFill="1" applyBorder="1"/>
    <xf numFmtId="0" fontId="7" fillId="10" borderId="13" xfId="1" applyFont="1" applyFill="1" applyBorder="1" applyAlignment="1">
      <alignment horizontal="left"/>
    </xf>
    <xf numFmtId="0" fontId="15" fillId="0" borderId="2" xfId="1" applyFont="1" applyFill="1" applyBorder="1" applyAlignment="1">
      <alignment horizontal="left" wrapText="1" indent="1"/>
    </xf>
    <xf numFmtId="0" fontId="13" fillId="18" borderId="10" xfId="0" applyFont="1" applyFill="1" applyBorder="1" applyAlignment="1">
      <alignment horizontal="left" wrapText="1" indent="2"/>
    </xf>
    <xf numFmtId="0" fontId="13" fillId="17" borderId="10" xfId="0" applyFont="1" applyFill="1" applyBorder="1" applyAlignment="1">
      <alignment horizontal="left" wrapText="1" indent="2"/>
    </xf>
    <xf numFmtId="0" fontId="13" fillId="7" borderId="10" xfId="0" applyFont="1" applyFill="1" applyBorder="1" applyAlignment="1">
      <alignment horizontal="left" wrapText="1" indent="2"/>
    </xf>
    <xf numFmtId="0" fontId="6" fillId="21" borderId="10" xfId="0" applyFont="1" applyFill="1" applyBorder="1" applyAlignment="1">
      <alignment horizontal="left" wrapText="1" indent="2"/>
    </xf>
    <xf numFmtId="0" fontId="13" fillId="8" borderId="10" xfId="0" applyFont="1" applyFill="1" applyBorder="1" applyAlignment="1">
      <alignment horizontal="left" wrapText="1" indent="2"/>
    </xf>
    <xf numFmtId="0" fontId="13" fillId="21" borderId="10" xfId="0" applyFont="1" applyFill="1" applyBorder="1" applyAlignment="1">
      <alignment horizontal="left" wrapText="1" indent="2"/>
    </xf>
    <xf numFmtId="0" fontId="7" fillId="14" borderId="13" xfId="1" applyFont="1" applyFill="1" applyBorder="1"/>
    <xf numFmtId="41" fontId="7" fillId="14" borderId="13" xfId="1" applyNumberFormat="1" applyFont="1" applyFill="1" applyBorder="1"/>
    <xf numFmtId="41" fontId="7" fillId="14" borderId="10" xfId="3" applyNumberFormat="1" applyFont="1" applyFill="1" applyBorder="1"/>
    <xf numFmtId="0" fontId="11" fillId="15" borderId="13" xfId="1" applyFont="1" applyFill="1" applyBorder="1"/>
    <xf numFmtId="169" fontId="11" fillId="15" borderId="13" xfId="2" applyNumberFormat="1" applyFont="1" applyFill="1" applyBorder="1"/>
    <xf numFmtId="0" fontId="13" fillId="15" borderId="10" xfId="0" applyFont="1" applyFill="1" applyBorder="1" applyAlignment="1">
      <alignment horizontal="left" wrapText="1" indent="2"/>
    </xf>
    <xf numFmtId="41" fontId="6" fillId="15" borderId="10" xfId="2" applyNumberFormat="1" applyFont="1" applyFill="1" applyBorder="1"/>
    <xf numFmtId="41" fontId="6" fillId="10" borderId="14" xfId="1" applyNumberFormat="1" applyFont="1" applyFill="1" applyBorder="1" applyAlignment="1">
      <alignment horizontal="right"/>
    </xf>
    <xf numFmtId="169" fontId="15" fillId="0" borderId="16" xfId="2" applyNumberFormat="1" applyFont="1" applyFill="1" applyBorder="1"/>
    <xf numFmtId="169" fontId="15" fillId="10" borderId="16" xfId="2" applyNumberFormat="1" applyFont="1" applyFill="1" applyBorder="1"/>
    <xf numFmtId="0" fontId="4" fillId="22" borderId="0" xfId="0" applyFont="1" applyFill="1" applyBorder="1"/>
    <xf numFmtId="0" fontId="15" fillId="23" borderId="13" xfId="1" applyFont="1" applyFill="1" applyBorder="1" applyAlignment="1">
      <alignment horizontal="left" indent="1"/>
    </xf>
    <xf numFmtId="41" fontId="6" fillId="23" borderId="13" xfId="1" applyNumberFormat="1" applyFont="1" applyFill="1" applyBorder="1" applyAlignment="1">
      <alignment horizontal="right"/>
    </xf>
    <xf numFmtId="41" fontId="11" fillId="23" borderId="10" xfId="1" applyNumberFormat="1" applyFont="1" applyFill="1" applyBorder="1" applyAlignment="1">
      <alignment horizontal="right"/>
    </xf>
    <xf numFmtId="169" fontId="9" fillId="23" borderId="10" xfId="2" applyNumberFormat="1" applyFont="1" applyFill="1" applyBorder="1"/>
    <xf numFmtId="0" fontId="13" fillId="23" borderId="10" xfId="0" applyFont="1" applyFill="1" applyBorder="1" applyAlignment="1">
      <alignment horizontal="left" wrapText="1" indent="2"/>
    </xf>
    <xf numFmtId="0" fontId="6" fillId="23" borderId="10" xfId="0" applyFont="1" applyFill="1" applyBorder="1" applyAlignment="1">
      <alignment horizontal="left" wrapText="1" indent="2"/>
    </xf>
    <xf numFmtId="0" fontId="7" fillId="10" borderId="0" xfId="0" applyFont="1" applyFill="1"/>
    <xf numFmtId="41" fontId="7" fillId="10" borderId="0" xfId="0" applyNumberFormat="1" applyFont="1" applyFill="1"/>
    <xf numFmtId="3" fontId="18" fillId="10" borderId="13" xfId="2" applyNumberFormat="1" applyFont="1" applyFill="1" applyBorder="1" applyAlignment="1">
      <alignment horizontal="center" vertical="center"/>
    </xf>
    <xf numFmtId="166" fontId="18" fillId="10" borderId="13" xfId="2" applyNumberFormat="1" applyFont="1" applyFill="1" applyBorder="1" applyAlignment="1">
      <alignment horizontal="center" vertical="center"/>
    </xf>
    <xf numFmtId="166" fontId="7" fillId="10" borderId="10" xfId="2" applyNumberFormat="1" applyFont="1" applyFill="1" applyBorder="1" applyAlignment="1">
      <alignment horizontal="center" vertical="center"/>
    </xf>
    <xf numFmtId="3" fontId="9" fillId="10" borderId="10" xfId="2" applyNumberFormat="1" applyFont="1" applyFill="1" applyBorder="1" applyAlignment="1">
      <alignment horizontal="center" vertical="center"/>
    </xf>
    <xf numFmtId="166" fontId="9" fillId="10" borderId="10" xfId="2" applyNumberFormat="1" applyFont="1" applyFill="1" applyBorder="1" applyAlignment="1">
      <alignment horizontal="center" vertical="center"/>
    </xf>
    <xf numFmtId="169" fontId="11" fillId="10" borderId="2" xfId="1" applyNumberFormat="1" applyFont="1" applyFill="1" applyBorder="1"/>
    <xf numFmtId="0" fontId="11" fillId="14" borderId="13" xfId="1" applyFont="1" applyFill="1" applyBorder="1" applyAlignment="1">
      <alignment horizontal="left" indent="1"/>
    </xf>
    <xf numFmtId="169" fontId="11" fillId="14" borderId="13" xfId="2" applyNumberFormat="1" applyFont="1" applyFill="1" applyBorder="1"/>
    <xf numFmtId="41" fontId="6" fillId="11" borderId="13" xfId="1" applyNumberFormat="1" applyFont="1" applyFill="1" applyBorder="1"/>
    <xf numFmtId="0" fontId="13" fillId="11" borderId="10" xfId="0" applyFont="1" applyFill="1" applyBorder="1" applyAlignment="1">
      <alignment horizontal="left" wrapText="1" indent="2"/>
    </xf>
    <xf numFmtId="0" fontId="11" fillId="11" borderId="13" xfId="1" applyFont="1" applyFill="1" applyBorder="1" applyAlignment="1">
      <alignment horizontal="left" wrapText="1"/>
    </xf>
    <xf numFmtId="0" fontId="6" fillId="11" borderId="13" xfId="1" applyFont="1" applyFill="1" applyBorder="1"/>
    <xf numFmtId="0" fontId="15" fillId="21" borderId="13" xfId="1" applyFont="1" applyFill="1" applyBorder="1"/>
    <xf numFmtId="0" fontId="6" fillId="21" borderId="13" xfId="1" applyFont="1" applyFill="1" applyBorder="1"/>
    <xf numFmtId="41" fontId="7" fillId="21" borderId="10" xfId="3" applyNumberFormat="1" applyFont="1" applyFill="1" applyBorder="1" applyAlignment="1">
      <alignment horizontal="center"/>
    </xf>
    <xf numFmtId="0" fontId="11" fillId="21" borderId="10" xfId="1" applyFont="1" applyFill="1" applyBorder="1" applyAlignment="1">
      <alignment horizontal="left" indent="1"/>
    </xf>
    <xf numFmtId="0" fontId="11" fillId="20" borderId="13" xfId="1" applyFont="1" applyFill="1" applyBorder="1" applyAlignment="1">
      <alignment horizontal="left" indent="1"/>
    </xf>
    <xf numFmtId="41" fontId="6" fillId="20" borderId="13" xfId="1" applyNumberFormat="1" applyFont="1" applyFill="1" applyBorder="1"/>
    <xf numFmtId="0" fontId="13" fillId="20" borderId="10" xfId="0" applyFont="1" applyFill="1" applyBorder="1" applyAlignment="1">
      <alignment horizontal="left" wrapText="1" indent="2"/>
    </xf>
    <xf numFmtId="0" fontId="6" fillId="20" borderId="10" xfId="0" applyFont="1" applyFill="1" applyBorder="1" applyAlignment="1">
      <alignment horizontal="left" wrapText="1" indent="2"/>
    </xf>
    <xf numFmtId="0" fontId="11" fillId="20" borderId="10" xfId="1" applyFont="1" applyFill="1" applyBorder="1" applyAlignment="1">
      <alignment horizontal="left" indent="1"/>
    </xf>
    <xf numFmtId="0" fontId="11" fillId="11" borderId="13" xfId="1" applyFont="1" applyFill="1" applyBorder="1"/>
    <xf numFmtId="0" fontId="11" fillId="15" borderId="13" xfId="1" applyFont="1" applyFill="1" applyBorder="1" applyAlignment="1">
      <alignment horizontal="left" indent="1"/>
    </xf>
    <xf numFmtId="41" fontId="11" fillId="15" borderId="13" xfId="1" applyNumberFormat="1" applyFont="1" applyFill="1" applyBorder="1"/>
    <xf numFmtId="4" fontId="11" fillId="16" borderId="13" xfId="1" applyNumberFormat="1" applyFont="1" applyFill="1" applyBorder="1" applyAlignment="1">
      <alignment horizontal="left" wrapText="1" indent="1"/>
    </xf>
    <xf numFmtId="167" fontId="11" fillId="16" borderId="13" xfId="4" applyNumberFormat="1" applyFont="1" applyFill="1" applyBorder="1"/>
    <xf numFmtId="3" fontId="9" fillId="10" borderId="10" xfId="2" applyNumberFormat="1" applyFont="1" applyFill="1" applyBorder="1" applyAlignment="1">
      <alignment horizontal="center" vertical="center" wrapText="1"/>
    </xf>
    <xf numFmtId="166" fontId="9" fillId="10" borderId="10" xfId="2" applyNumberFormat="1" applyFont="1" applyFill="1" applyBorder="1" applyAlignment="1">
      <alignment horizontal="center" vertical="center" wrapText="1"/>
    </xf>
    <xf numFmtId="3" fontId="8" fillId="10" borderId="10" xfId="2" applyNumberFormat="1" applyFont="1" applyFill="1" applyBorder="1" applyAlignment="1">
      <alignment horizontal="center" vertical="center"/>
    </xf>
    <xf numFmtId="166" fontId="8" fillId="10" borderId="10" xfId="2" applyNumberFormat="1" applyFont="1" applyFill="1" applyBorder="1" applyAlignment="1">
      <alignment horizontal="center" vertical="center"/>
    </xf>
    <xf numFmtId="41" fontId="8" fillId="10" borderId="10" xfId="1" applyNumberFormat="1" applyFont="1" applyFill="1" applyBorder="1" applyAlignment="1">
      <alignment horizontal="center" vertical="center" wrapText="1"/>
    </xf>
    <xf numFmtId="2" fontId="9" fillId="7" borderId="10" xfId="0" applyNumberFormat="1" applyFont="1" applyFill="1" applyBorder="1" applyAlignment="1">
      <alignment horizontal="left" wrapText="1" indent="2"/>
    </xf>
    <xf numFmtId="41" fontId="8" fillId="7" borderId="10" xfId="1" applyNumberFormat="1" applyFont="1" applyFill="1" applyBorder="1"/>
    <xf numFmtId="0" fontId="7" fillId="7" borderId="12" xfId="1" applyFont="1" applyFill="1" applyBorder="1"/>
    <xf numFmtId="41" fontId="7" fillId="7" borderId="12" xfId="1" applyNumberFormat="1" applyFont="1" applyFill="1" applyBorder="1"/>
    <xf numFmtId="0" fontId="11" fillId="4" borderId="1" xfId="1" applyFont="1" applyFill="1" applyBorder="1"/>
    <xf numFmtId="41" fontId="6" fillId="0" borderId="1" xfId="1" applyNumberFormat="1" applyFont="1" applyFill="1" applyBorder="1"/>
    <xf numFmtId="41" fontId="6" fillId="10" borderId="1" xfId="1" applyNumberFormat="1" applyFont="1" applyFill="1" applyBorder="1"/>
    <xf numFmtId="41" fontId="11" fillId="21" borderId="1" xfId="1" applyNumberFormat="1" applyFont="1" applyFill="1" applyBorder="1" applyAlignment="1">
      <alignment horizontal="left" wrapText="1" indent="1"/>
    </xf>
    <xf numFmtId="41" fontId="11" fillId="0" borderId="1" xfId="1" applyNumberFormat="1" applyFont="1" applyFill="1" applyBorder="1"/>
    <xf numFmtId="41" fontId="11" fillId="10" borderId="1" xfId="1" applyNumberFormat="1" applyFont="1" applyFill="1" applyBorder="1"/>
    <xf numFmtId="0" fontId="6" fillId="10" borderId="12" xfId="0" applyFont="1" applyFill="1" applyBorder="1" applyAlignment="1">
      <alignment horizontal="left" wrapText="1" indent="2"/>
    </xf>
    <xf numFmtId="0" fontId="6" fillId="9" borderId="12" xfId="0" applyFont="1" applyFill="1" applyBorder="1" applyAlignment="1">
      <alignment horizontal="left" wrapText="1" indent="2"/>
    </xf>
    <xf numFmtId="0" fontId="15" fillId="5" borderId="2" xfId="1" applyFont="1" applyFill="1" applyBorder="1" applyAlignment="1">
      <alignment horizontal="left" indent="1"/>
    </xf>
    <xf numFmtId="41" fontId="6" fillId="14" borderId="2" xfId="1" applyNumberFormat="1" applyFont="1" applyFill="1" applyBorder="1"/>
    <xf numFmtId="0" fontId="16" fillId="14" borderId="2" xfId="1" applyFont="1" applyFill="1" applyBorder="1"/>
    <xf numFmtId="41" fontId="11" fillId="17" borderId="2" xfId="1" applyNumberFormat="1" applyFont="1" applyFill="1" applyBorder="1"/>
    <xf numFmtId="0" fontId="11" fillId="19" borderId="2" xfId="1" applyFont="1" applyFill="1" applyBorder="1" applyAlignment="1">
      <alignment horizontal="left" indent="1"/>
    </xf>
    <xf numFmtId="3" fontId="6" fillId="7" borderId="2" xfId="1" applyNumberFormat="1" applyFont="1" applyFill="1" applyBorder="1"/>
    <xf numFmtId="0" fontId="11" fillId="10" borderId="6" xfId="1" applyFont="1" applyFill="1" applyBorder="1"/>
    <xf numFmtId="41" fontId="11" fillId="24" borderId="10" xfId="1" applyNumberFormat="1" applyFont="1" applyFill="1" applyBorder="1" applyAlignment="1">
      <alignment horizontal="center"/>
    </xf>
    <xf numFmtId="0" fontId="6" fillId="24" borderId="10" xfId="0" applyFont="1" applyFill="1" applyBorder="1" applyAlignment="1">
      <alignment horizontal="left" wrapText="1" indent="2"/>
    </xf>
    <xf numFmtId="169" fontId="6" fillId="7" borderId="13" xfId="2" applyNumberFormat="1" applyFont="1" applyFill="1" applyBorder="1"/>
    <xf numFmtId="0" fontId="7" fillId="12" borderId="14" xfId="1" applyFont="1" applyFill="1" applyBorder="1" applyAlignment="1">
      <alignment wrapText="1"/>
    </xf>
    <xf numFmtId="0" fontId="6" fillId="0" borderId="5" xfId="1" applyFont="1" applyFill="1" applyBorder="1" applyAlignment="1">
      <alignment horizontal="center" vertical="center" wrapText="1"/>
    </xf>
    <xf numFmtId="0" fontId="6" fillId="10" borderId="5" xfId="1" applyFont="1" applyFill="1" applyBorder="1" applyAlignment="1">
      <alignment horizontal="center" vertical="center" wrapText="1"/>
    </xf>
    <xf numFmtId="0" fontId="11" fillId="0" borderId="19" xfId="1" applyFont="1" applyFill="1" applyBorder="1"/>
    <xf numFmtId="41" fontId="9" fillId="10" borderId="12" xfId="1" applyNumberFormat="1" applyFont="1" applyFill="1" applyBorder="1"/>
    <xf numFmtId="0" fontId="11" fillId="0" borderId="19" xfId="1" applyFont="1" applyFill="1" applyBorder="1" applyAlignment="1">
      <alignment horizontal="left" wrapText="1"/>
    </xf>
    <xf numFmtId="0" fontId="7" fillId="0" borderId="19" xfId="1" applyFont="1" applyFill="1" applyBorder="1" applyAlignment="1">
      <alignment horizontal="left"/>
    </xf>
    <xf numFmtId="41" fontId="15" fillId="0" borderId="14" xfId="1" applyNumberFormat="1" applyFont="1" applyFill="1" applyBorder="1" applyAlignment="1">
      <alignment horizontal="center"/>
    </xf>
    <xf numFmtId="41" fontId="11" fillId="0" borderId="14" xfId="2" applyNumberFormat="1" applyFont="1" applyFill="1" applyBorder="1"/>
    <xf numFmtId="0" fontId="11" fillId="10" borderId="11" xfId="11" applyFont="1" applyFill="1" applyBorder="1" applyAlignment="1" applyProtection="1">
      <alignment wrapText="1"/>
    </xf>
    <xf numFmtId="0" fontId="6" fillId="23" borderId="12" xfId="0" applyFont="1" applyFill="1" applyBorder="1" applyAlignment="1">
      <alignment horizontal="left" wrapText="1" indent="2"/>
    </xf>
    <xf numFmtId="41" fontId="11" fillId="23" borderId="12" xfId="1" applyNumberFormat="1" applyFont="1" applyFill="1" applyBorder="1" applyAlignment="1">
      <alignment horizontal="right"/>
    </xf>
    <xf numFmtId="0" fontId="6" fillId="23" borderId="9" xfId="0" applyFont="1" applyFill="1" applyBorder="1" applyAlignment="1">
      <alignment horizontal="left" wrapText="1" indent="2"/>
    </xf>
    <xf numFmtId="41" fontId="11" fillId="23" borderId="3" xfId="1" applyNumberFormat="1" applyFont="1" applyFill="1" applyBorder="1" applyAlignment="1">
      <alignment horizontal="right"/>
    </xf>
    <xf numFmtId="0" fontId="6" fillId="11" borderId="14" xfId="0" applyFont="1" applyFill="1" applyBorder="1" applyAlignment="1">
      <alignment horizontal="left" wrapText="1" indent="2"/>
    </xf>
    <xf numFmtId="41" fontId="9" fillId="11" borderId="14" xfId="1" applyNumberFormat="1" applyFont="1" applyFill="1" applyBorder="1"/>
    <xf numFmtId="41" fontId="11" fillId="24" borderId="10" xfId="2" applyNumberFormat="1" applyFont="1" applyFill="1" applyBorder="1"/>
    <xf numFmtId="0" fontId="11" fillId="0" borderId="29" xfId="1" applyFont="1" applyFill="1" applyBorder="1" applyAlignment="1">
      <alignment wrapText="1"/>
    </xf>
    <xf numFmtId="0" fontId="15" fillId="0" borderId="29" xfId="1" applyFont="1" applyFill="1" applyBorder="1" applyAlignment="1">
      <alignment wrapText="1"/>
    </xf>
    <xf numFmtId="0" fontId="9" fillId="8" borderId="10" xfId="0" applyFont="1" applyFill="1" applyBorder="1" applyAlignment="1">
      <alignment horizontal="left" wrapText="1" indent="2"/>
    </xf>
    <xf numFmtId="2" fontId="9" fillId="7" borderId="2" xfId="0" applyNumberFormat="1" applyFont="1" applyFill="1" applyBorder="1" applyAlignment="1">
      <alignment horizontal="left" wrapText="1" indent="2"/>
    </xf>
    <xf numFmtId="2" fontId="9" fillId="0" borderId="2" xfId="0" applyNumberFormat="1" applyFont="1" applyFill="1" applyBorder="1" applyAlignment="1">
      <alignment horizontal="left" wrapText="1" indent="2"/>
    </xf>
    <xf numFmtId="2" fontId="29" fillId="7" borderId="10" xfId="0" applyNumberFormat="1" applyFont="1" applyFill="1" applyBorder="1" applyAlignment="1">
      <alignment horizontal="left" wrapText="1" indent="2"/>
    </xf>
    <xf numFmtId="2" fontId="29" fillId="0" borderId="10" xfId="0" applyNumberFormat="1" applyFont="1" applyFill="1" applyBorder="1" applyAlignment="1">
      <alignment horizontal="left" wrapText="1" indent="2"/>
    </xf>
    <xf numFmtId="41" fontId="6" fillId="10" borderId="0" xfId="2" applyNumberFormat="1" applyFont="1" applyFill="1" applyBorder="1"/>
    <xf numFmtId="0" fontId="11" fillId="0" borderId="19" xfId="0" applyFont="1" applyFill="1" applyBorder="1" applyAlignment="1">
      <alignment horizontal="left"/>
    </xf>
    <xf numFmtId="41" fontId="6" fillId="10" borderId="28" xfId="2" applyNumberFormat="1" applyFont="1" applyFill="1" applyBorder="1"/>
    <xf numFmtId="0" fontId="6" fillId="9" borderId="2" xfId="0" applyFont="1" applyFill="1" applyBorder="1" applyAlignment="1">
      <alignment horizontal="left" wrapText="1" indent="2"/>
    </xf>
    <xf numFmtId="169" fontId="16" fillId="15" borderId="10" xfId="1" applyNumberFormat="1" applyFont="1" applyFill="1" applyBorder="1"/>
    <xf numFmtId="41" fontId="9" fillId="15" borderId="10" xfId="3" applyNumberFormat="1" applyFont="1" applyFill="1" applyBorder="1" applyAlignment="1">
      <alignment horizontal="center"/>
    </xf>
    <xf numFmtId="41" fontId="8" fillId="14" borderId="10" xfId="3" applyNumberFormat="1" applyFont="1" applyFill="1" applyBorder="1" applyAlignment="1">
      <alignment horizontal="center"/>
    </xf>
    <xf numFmtId="41" fontId="6" fillId="11" borderId="10" xfId="1" applyNumberFormat="1" applyFont="1" applyFill="1" applyBorder="1"/>
    <xf numFmtId="41" fontId="8" fillId="21" borderId="10" xfId="3" applyNumberFormat="1" applyFont="1" applyFill="1" applyBorder="1" applyAlignment="1">
      <alignment horizontal="center"/>
    </xf>
    <xf numFmtId="41" fontId="8" fillId="20" borderId="10" xfId="3" applyNumberFormat="1" applyFont="1" applyFill="1" applyBorder="1" applyAlignment="1">
      <alignment horizontal="center"/>
    </xf>
    <xf numFmtId="41" fontId="12" fillId="20" borderId="10" xfId="3" applyNumberFormat="1" applyFont="1" applyFill="1" applyBorder="1" applyAlignment="1">
      <alignment horizontal="center"/>
    </xf>
    <xf numFmtId="41" fontId="8" fillId="11" borderId="10" xfId="3" applyNumberFormat="1" applyFont="1" applyFill="1" applyBorder="1" applyAlignment="1">
      <alignment horizontal="center"/>
    </xf>
    <xf numFmtId="41" fontId="12" fillId="11" borderId="10" xfId="3" applyNumberFormat="1" applyFont="1" applyFill="1" applyBorder="1" applyAlignment="1">
      <alignment horizontal="center"/>
    </xf>
    <xf numFmtId="41" fontId="8" fillId="15" borderId="10" xfId="3" applyNumberFormat="1" applyFont="1" applyFill="1" applyBorder="1" applyAlignment="1">
      <alignment horizontal="center"/>
    </xf>
    <xf numFmtId="41" fontId="8" fillId="16" borderId="10" xfId="3" applyNumberFormat="1" applyFont="1" applyFill="1" applyBorder="1" applyAlignment="1">
      <alignment horizontal="center"/>
    </xf>
    <xf numFmtId="169" fontId="8" fillId="7" borderId="10" xfId="2" applyNumberFormat="1" applyFont="1" applyFill="1" applyBorder="1"/>
    <xf numFmtId="0" fontId="20" fillId="0" borderId="0" xfId="1" applyFont="1" applyFill="1" applyAlignment="1">
      <alignment horizontal="center"/>
    </xf>
    <xf numFmtId="0" fontId="9" fillId="9" borderId="12" xfId="0" applyFont="1" applyFill="1" applyBorder="1" applyAlignment="1">
      <alignment horizontal="left" wrapText="1" indent="2"/>
    </xf>
    <xf numFmtId="0" fontId="12" fillId="0" borderId="6" xfId="0" applyFont="1" applyFill="1" applyBorder="1" applyAlignment="1">
      <alignment horizontal="left" wrapText="1" indent="2"/>
    </xf>
    <xf numFmtId="41" fontId="7" fillId="0" borderId="6" xfId="1" applyNumberFormat="1" applyFont="1" applyFill="1" applyBorder="1"/>
    <xf numFmtId="41" fontId="8" fillId="0" borderId="6" xfId="1" applyNumberFormat="1" applyFont="1" applyFill="1" applyBorder="1"/>
    <xf numFmtId="41" fontId="6" fillId="0" borderId="6" xfId="2" applyNumberFormat="1" applyFont="1" applyFill="1" applyBorder="1"/>
    <xf numFmtId="41" fontId="11" fillId="0" borderId="6" xfId="2" applyNumberFormat="1" applyFont="1" applyFill="1" applyBorder="1"/>
    <xf numFmtId="170" fontId="25" fillId="10" borderId="0" xfId="1" applyNumberFormat="1" applyFont="1" applyFill="1" applyAlignment="1">
      <alignment horizontal="center"/>
    </xf>
    <xf numFmtId="170" fontId="6" fillId="10" borderId="5" xfId="1" applyNumberFormat="1" applyFont="1" applyFill="1" applyBorder="1" applyAlignment="1">
      <alignment horizontal="center" vertical="center" wrapText="1"/>
    </xf>
    <xf numFmtId="170" fontId="6" fillId="0" borderId="6" xfId="1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center" vertical="center" wrapText="1"/>
    </xf>
    <xf numFmtId="170" fontId="6" fillId="10" borderId="10" xfId="1" applyNumberFormat="1" applyFont="1" applyFill="1" applyBorder="1" applyAlignment="1">
      <alignment horizontal="center"/>
    </xf>
    <xf numFmtId="170" fontId="7" fillId="10" borderId="14" xfId="1" applyNumberFormat="1" applyFont="1" applyFill="1" applyBorder="1"/>
    <xf numFmtId="170" fontId="7" fillId="7" borderId="12" xfId="1" applyNumberFormat="1" applyFont="1" applyFill="1" applyBorder="1"/>
    <xf numFmtId="170" fontId="6" fillId="10" borderId="2" xfId="1" applyNumberFormat="1" applyFont="1" applyFill="1" applyBorder="1"/>
    <xf numFmtId="170" fontId="6" fillId="10" borderId="10" xfId="2" applyNumberFormat="1" applyFont="1" applyFill="1" applyBorder="1"/>
    <xf numFmtId="170" fontId="6" fillId="10" borderId="4" xfId="2" applyNumberFormat="1" applyFont="1" applyFill="1" applyBorder="1"/>
    <xf numFmtId="170" fontId="6" fillId="10" borderId="10" xfId="1" applyNumberFormat="1" applyFont="1" applyFill="1" applyBorder="1"/>
    <xf numFmtId="170" fontId="11" fillId="10" borderId="10" xfId="1" applyNumberFormat="1" applyFont="1" applyFill="1" applyBorder="1" applyAlignment="1">
      <alignment horizontal="right"/>
    </xf>
    <xf numFmtId="170" fontId="6" fillId="10" borderId="10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 applyAlignment="1">
      <alignment horizontal="right"/>
    </xf>
    <xf numFmtId="170" fontId="11" fillId="10" borderId="14" xfId="1" applyNumberFormat="1" applyFont="1" applyFill="1" applyBorder="1"/>
    <xf numFmtId="170" fontId="11" fillId="10" borderId="10" xfId="1" applyNumberFormat="1" applyFont="1" applyFill="1" applyBorder="1"/>
    <xf numFmtId="170" fontId="16" fillId="0" borderId="0" xfId="1" applyNumberFormat="1" applyFont="1" applyFill="1"/>
    <xf numFmtId="170" fontId="6" fillId="10" borderId="14" xfId="2" applyNumberFormat="1" applyFont="1" applyFill="1" applyBorder="1"/>
    <xf numFmtId="170" fontId="7" fillId="10" borderId="14" xfId="2" applyNumberFormat="1" applyFont="1" applyFill="1" applyBorder="1"/>
    <xf numFmtId="170" fontId="6" fillId="10" borderId="2" xfId="1" applyNumberFormat="1" applyFont="1" applyFill="1" applyBorder="1" applyAlignment="1">
      <alignment horizontal="center"/>
    </xf>
    <xf numFmtId="170" fontId="6" fillId="10" borderId="12" xfId="1" applyNumberFormat="1" applyFont="1" applyFill="1" applyBorder="1" applyAlignment="1">
      <alignment horizontal="center"/>
    </xf>
    <xf numFmtId="170" fontId="6" fillId="10" borderId="1" xfId="1" applyNumberFormat="1" applyFont="1" applyFill="1" applyBorder="1"/>
    <xf numFmtId="170" fontId="6" fillId="0" borderId="14" xfId="1" applyNumberFormat="1" applyFont="1" applyFill="1" applyBorder="1"/>
    <xf numFmtId="170" fontId="16" fillId="10" borderId="2" xfId="1" applyNumberFormat="1" applyFont="1" applyFill="1" applyBorder="1" applyAlignment="1">
      <alignment horizontal="center"/>
    </xf>
    <xf numFmtId="170" fontId="15" fillId="10" borderId="20" xfId="2" applyNumberFormat="1" applyFont="1" applyFill="1" applyBorder="1"/>
    <xf numFmtId="170" fontId="16" fillId="14" borderId="2" xfId="1" applyNumberFormat="1" applyFont="1" applyFill="1" applyBorder="1"/>
    <xf numFmtId="170" fontId="11" fillId="0" borderId="14" xfId="1" applyNumberFormat="1" applyFont="1" applyFill="1" applyBorder="1" applyAlignment="1">
      <alignment horizontal="right"/>
    </xf>
    <xf numFmtId="170" fontId="6" fillId="10" borderId="14" xfId="1" applyNumberFormat="1" applyFont="1" applyFill="1" applyBorder="1"/>
    <xf numFmtId="170" fontId="6" fillId="0" borderId="2" xfId="1" applyNumberFormat="1" applyFont="1" applyFill="1" applyBorder="1" applyAlignment="1">
      <alignment horizontal="left" indent="2"/>
    </xf>
    <xf numFmtId="170" fontId="11" fillId="17" borderId="2" xfId="1" applyNumberFormat="1" applyFont="1" applyFill="1" applyBorder="1"/>
    <xf numFmtId="170" fontId="6" fillId="7" borderId="2" xfId="1" applyNumberFormat="1" applyFont="1" applyFill="1" applyBorder="1"/>
    <xf numFmtId="170" fontId="11" fillId="10" borderId="10" xfId="1" applyNumberFormat="1" applyFont="1" applyFill="1" applyBorder="1" applyAlignment="1">
      <alignment horizontal="center"/>
    </xf>
    <xf numFmtId="170" fontId="11" fillId="10" borderId="1" xfId="1" applyNumberFormat="1" applyFont="1" applyFill="1" applyBorder="1"/>
    <xf numFmtId="170" fontId="16" fillId="10" borderId="0" xfId="1" applyNumberFormat="1" applyFont="1" applyFill="1"/>
    <xf numFmtId="170" fontId="16" fillId="10" borderId="0" xfId="1" applyNumberFormat="1" applyFont="1" applyFill="1" applyBorder="1"/>
    <xf numFmtId="170" fontId="6" fillId="10" borderId="12" xfId="1" applyNumberFormat="1" applyFont="1" applyFill="1" applyBorder="1" applyAlignment="1">
      <alignment horizontal="right"/>
    </xf>
    <xf numFmtId="41" fontId="11" fillId="0" borderId="6" xfId="1" applyNumberFormat="1" applyFont="1" applyFill="1" applyBorder="1" applyAlignment="1">
      <alignment horizontal="right"/>
    </xf>
    <xf numFmtId="170" fontId="11" fillId="0" borderId="6" xfId="1" applyNumberFormat="1" applyFont="1" applyFill="1" applyBorder="1" applyAlignment="1">
      <alignment horizontal="right"/>
    </xf>
    <xf numFmtId="41" fontId="6" fillId="10" borderId="12" xfId="1" applyNumberFormat="1" applyFont="1" applyFill="1" applyBorder="1"/>
    <xf numFmtId="0" fontId="11" fillId="0" borderId="26" xfId="1" applyFont="1" applyFill="1" applyBorder="1" applyAlignment="1">
      <alignment horizontal="left"/>
    </xf>
    <xf numFmtId="0" fontId="11" fillId="0" borderId="26" xfId="1" applyFont="1" applyFill="1" applyBorder="1"/>
    <xf numFmtId="41" fontId="6" fillId="10" borderId="6" xfId="1" applyNumberFormat="1" applyFont="1" applyFill="1" applyBorder="1"/>
    <xf numFmtId="170" fontId="25" fillId="0" borderId="0" xfId="1" applyNumberFormat="1" applyFont="1" applyFill="1" applyAlignment="1">
      <alignment horizontal="center"/>
    </xf>
    <xf numFmtId="170" fontId="6" fillId="0" borderId="5" xfId="1" applyNumberFormat="1" applyFont="1" applyFill="1" applyBorder="1" applyAlignment="1">
      <alignment horizontal="center" vertical="center" wrapText="1"/>
    </xf>
    <xf numFmtId="170" fontId="6" fillId="0" borderId="2" xfId="1" applyNumberFormat="1" applyFont="1" applyFill="1" applyBorder="1" applyAlignment="1">
      <alignment horizontal="center" vertical="center" wrapText="1"/>
    </xf>
    <xf numFmtId="170" fontId="7" fillId="0" borderId="20" xfId="1" applyNumberFormat="1" applyFont="1" applyFill="1" applyBorder="1"/>
    <xf numFmtId="170" fontId="7" fillId="10" borderId="24" xfId="1" applyNumberFormat="1" applyFont="1" applyFill="1" applyBorder="1"/>
    <xf numFmtId="170" fontId="7" fillId="7" borderId="22" xfId="1" applyNumberFormat="1" applyFont="1" applyFill="1" applyBorder="1"/>
    <xf numFmtId="170" fontId="6" fillId="0" borderId="2" xfId="1" applyNumberFormat="1" applyFont="1" applyFill="1" applyBorder="1"/>
    <xf numFmtId="170" fontId="11" fillId="0" borderId="20" xfId="2" applyNumberFormat="1" applyFont="1" applyFill="1" applyBorder="1"/>
    <xf numFmtId="170" fontId="11" fillId="0" borderId="20" xfId="1" applyNumberFormat="1" applyFont="1" applyFill="1" applyBorder="1" applyAlignment="1">
      <alignment horizontal="right"/>
    </xf>
    <xf numFmtId="170" fontId="6" fillId="0" borderId="14" xfId="2" applyNumberFormat="1" applyFont="1" applyFill="1" applyBorder="1"/>
    <xf numFmtId="170" fontId="6" fillId="0" borderId="1" xfId="1" applyNumberFormat="1" applyFont="1" applyFill="1" applyBorder="1"/>
    <xf numFmtId="170" fontId="15" fillId="0" borderId="20" xfId="2" applyNumberFormat="1" applyFont="1" applyFill="1" applyBorder="1"/>
    <xf numFmtId="170" fontId="11" fillId="0" borderId="1" xfId="1" applyNumberFormat="1" applyFont="1" applyFill="1" applyBorder="1"/>
    <xf numFmtId="170" fontId="16" fillId="0" borderId="0" xfId="1" applyNumberFormat="1" applyFont="1" applyFill="1" applyBorder="1"/>
    <xf numFmtId="0" fontId="6" fillId="24" borderId="12" xfId="0" applyFont="1" applyFill="1" applyBorder="1" applyAlignment="1">
      <alignment horizontal="left" wrapText="1" indent="2"/>
    </xf>
    <xf numFmtId="0" fontId="11" fillId="24" borderId="6" xfId="1" applyFont="1" applyFill="1" applyBorder="1" applyAlignment="1">
      <alignment horizontal="left" indent="1"/>
    </xf>
    <xf numFmtId="0" fontId="6" fillId="14" borderId="12" xfId="0" applyFont="1" applyFill="1" applyBorder="1" applyAlignment="1">
      <alignment horizontal="left" wrapText="1" indent="2"/>
    </xf>
    <xf numFmtId="0" fontId="11" fillId="14" borderId="6" xfId="1" applyFont="1" applyFill="1" applyBorder="1" applyAlignment="1">
      <alignment horizontal="right" wrapText="1" indent="3"/>
    </xf>
    <xf numFmtId="41" fontId="11" fillId="14" borderId="6" xfId="2" applyNumberFormat="1" applyFont="1" applyFill="1" applyBorder="1"/>
    <xf numFmtId="41" fontId="6" fillId="14" borderId="6" xfId="2" applyNumberFormat="1" applyFont="1" applyFill="1" applyBorder="1"/>
    <xf numFmtId="170" fontId="11" fillId="14" borderId="6" xfId="1" applyNumberFormat="1" applyFont="1" applyFill="1" applyBorder="1" applyAlignment="1">
      <alignment horizontal="right"/>
    </xf>
    <xf numFmtId="41" fontId="11" fillId="24" borderId="12" xfId="2" applyNumberFormat="1" applyFont="1" applyFill="1" applyBorder="1"/>
    <xf numFmtId="41" fontId="11" fillId="24" borderId="6" xfId="1" applyNumberFormat="1" applyFont="1" applyFill="1" applyBorder="1" applyAlignment="1">
      <alignment horizontal="center"/>
    </xf>
    <xf numFmtId="41" fontId="11" fillId="24" borderId="6" xfId="2" applyNumberFormat="1" applyFont="1" applyFill="1" applyBorder="1"/>
    <xf numFmtId="170" fontId="11" fillId="24" borderId="6" xfId="1" applyNumberFormat="1" applyFont="1" applyFill="1" applyBorder="1" applyAlignment="1">
      <alignment horizontal="center"/>
    </xf>
    <xf numFmtId="0" fontId="11" fillId="13" borderId="2" xfId="1" applyFont="1" applyFill="1" applyBorder="1" applyAlignment="1">
      <alignment horizontal="left" wrapText="1" indent="1"/>
    </xf>
    <xf numFmtId="41" fontId="11" fillId="18" borderId="2" xfId="1" applyNumberFormat="1" applyFont="1" applyFill="1" applyBorder="1"/>
    <xf numFmtId="170" fontId="11" fillId="18" borderId="2" xfId="1" applyNumberFormat="1" applyFont="1" applyFill="1" applyBorder="1"/>
    <xf numFmtId="0" fontId="11" fillId="18" borderId="2" xfId="1" applyFont="1" applyFill="1" applyBorder="1"/>
    <xf numFmtId="41" fontId="11" fillId="18" borderId="12" xfId="2" applyNumberFormat="1" applyFont="1" applyFill="1" applyBorder="1"/>
    <xf numFmtId="41" fontId="11" fillId="18" borderId="12" xfId="1" applyNumberFormat="1" applyFont="1" applyFill="1" applyBorder="1" applyAlignment="1">
      <alignment horizontal="right"/>
    </xf>
    <xf numFmtId="0" fontId="11" fillId="18" borderId="6" xfId="1" applyFont="1" applyFill="1" applyBorder="1" applyAlignment="1">
      <alignment horizontal="right" wrapText="1" indent="3"/>
    </xf>
    <xf numFmtId="41" fontId="11" fillId="18" borderId="6" xfId="2" applyNumberFormat="1" applyFont="1" applyFill="1" applyBorder="1"/>
    <xf numFmtId="170" fontId="11" fillId="18" borderId="6" xfId="2" applyNumberFormat="1" applyFont="1" applyFill="1" applyBorder="1"/>
    <xf numFmtId="0" fontId="11" fillId="17" borderId="6" xfId="1" applyFont="1" applyFill="1" applyBorder="1" applyAlignment="1">
      <alignment horizontal="left" indent="1"/>
    </xf>
    <xf numFmtId="41" fontId="11" fillId="17" borderId="6" xfId="2" applyNumberFormat="1" applyFont="1" applyFill="1" applyBorder="1"/>
    <xf numFmtId="41" fontId="6" fillId="17" borderId="6" xfId="2" applyNumberFormat="1" applyFont="1" applyFill="1" applyBorder="1"/>
    <xf numFmtId="170" fontId="11" fillId="17" borderId="6" xfId="1" applyNumberFormat="1" applyFont="1" applyFill="1" applyBorder="1" applyAlignment="1">
      <alignment horizontal="right"/>
    </xf>
    <xf numFmtId="41" fontId="11" fillId="17" borderId="6" xfId="1" applyNumberFormat="1" applyFont="1" applyFill="1" applyBorder="1" applyAlignment="1">
      <alignment horizontal="right"/>
    </xf>
    <xf numFmtId="41" fontId="11" fillId="7" borderId="12" xfId="1" applyNumberFormat="1" applyFont="1" applyFill="1" applyBorder="1" applyAlignment="1">
      <alignment horizontal="right"/>
    </xf>
    <xf numFmtId="0" fontId="11" fillId="7" borderId="6" xfId="1" applyFont="1" applyFill="1" applyBorder="1" applyAlignment="1">
      <alignment horizontal="left" indent="1"/>
    </xf>
    <xf numFmtId="41" fontId="11" fillId="7" borderId="6" xfId="2" applyNumberFormat="1" applyFont="1" applyFill="1" applyBorder="1"/>
    <xf numFmtId="170" fontId="11" fillId="7" borderId="6" xfId="2" applyNumberFormat="1" applyFont="1" applyFill="1" applyBorder="1"/>
    <xf numFmtId="41" fontId="11" fillId="7" borderId="12" xfId="2" applyNumberFormat="1" applyFont="1" applyFill="1" applyBorder="1"/>
    <xf numFmtId="41" fontId="6" fillId="10" borderId="12" xfId="1" applyNumberFormat="1" applyFont="1" applyFill="1" applyBorder="1" applyAlignment="1">
      <alignment horizontal="right"/>
    </xf>
    <xf numFmtId="0" fontId="11" fillId="10" borderId="6" xfId="0" applyFont="1" applyFill="1" applyBorder="1" applyAlignment="1">
      <alignment horizontal="left" wrapText="1" indent="2"/>
    </xf>
    <xf numFmtId="41" fontId="11" fillId="10" borderId="6" xfId="2" applyNumberFormat="1" applyFont="1" applyFill="1" applyBorder="1"/>
    <xf numFmtId="41" fontId="15" fillId="10" borderId="6" xfId="1" applyNumberFormat="1" applyFont="1" applyFill="1" applyBorder="1"/>
    <xf numFmtId="0" fontId="21" fillId="0" borderId="0" xfId="1" applyFont="1" applyFill="1" applyAlignment="1">
      <alignment horizontal="center"/>
    </xf>
    <xf numFmtId="0" fontId="27" fillId="0" borderId="0" xfId="1" applyFont="1" applyFill="1" applyAlignment="1">
      <alignment horizontal="center"/>
    </xf>
    <xf numFmtId="41" fontId="9" fillId="10" borderId="14" xfId="1" applyNumberFormat="1" applyFont="1" applyFill="1" applyBorder="1"/>
    <xf numFmtId="41" fontId="9" fillId="7" borderId="12" xfId="1" applyNumberFormat="1" applyFont="1" applyFill="1" applyBorder="1"/>
    <xf numFmtId="41" fontId="6" fillId="24" borderId="6" xfId="2" applyNumberFormat="1" applyFont="1" applyFill="1" applyBorder="1"/>
    <xf numFmtId="0" fontId="16" fillId="0" borderId="6" xfId="1" applyFont="1" applyFill="1" applyBorder="1" applyAlignment="1">
      <alignment horizontal="left" indent="2"/>
    </xf>
    <xf numFmtId="41" fontId="6" fillId="14" borderId="10" xfId="2" applyNumberFormat="1" applyFont="1" applyFill="1" applyBorder="1"/>
    <xf numFmtId="41" fontId="6" fillId="18" borderId="2" xfId="1" applyNumberFormat="1" applyFont="1" applyFill="1" applyBorder="1"/>
    <xf numFmtId="41" fontId="6" fillId="18" borderId="10" xfId="2" applyNumberFormat="1" applyFont="1" applyFill="1" applyBorder="1"/>
    <xf numFmtId="41" fontId="6" fillId="18" borderId="12" xfId="2" applyNumberFormat="1" applyFont="1" applyFill="1" applyBorder="1"/>
    <xf numFmtId="41" fontId="6" fillId="18" borderId="6" xfId="2" applyNumberFormat="1" applyFont="1" applyFill="1" applyBorder="1"/>
    <xf numFmtId="41" fontId="6" fillId="17" borderId="2" xfId="1" applyNumberFormat="1" applyFont="1" applyFill="1" applyBorder="1"/>
    <xf numFmtId="41" fontId="6" fillId="17" borderId="10" xfId="2" applyNumberFormat="1" applyFont="1" applyFill="1" applyBorder="1"/>
    <xf numFmtId="41" fontId="6" fillId="7" borderId="2" xfId="1" applyNumberFormat="1" applyFont="1" applyFill="1" applyBorder="1"/>
    <xf numFmtId="41" fontId="6" fillId="7" borderId="10" xfId="2" applyNumberFormat="1" applyFont="1" applyFill="1" applyBorder="1"/>
    <xf numFmtId="41" fontId="6" fillId="7" borderId="12" xfId="2" applyNumberFormat="1" applyFont="1" applyFill="1" applyBorder="1"/>
    <xf numFmtId="41" fontId="6" fillId="7" borderId="6" xfId="2" applyNumberFormat="1" applyFont="1" applyFill="1" applyBorder="1"/>
    <xf numFmtId="41" fontId="6" fillId="10" borderId="6" xfId="1" applyNumberFormat="1" applyFont="1" applyFill="1" applyBorder="1" applyAlignment="1">
      <alignment horizontal="right"/>
    </xf>
    <xf numFmtId="41" fontId="6" fillId="0" borderId="6" xfId="1" applyNumberFormat="1" applyFont="1" applyFill="1" applyBorder="1" applyAlignment="1">
      <alignment horizontal="right"/>
    </xf>
    <xf numFmtId="168" fontId="6" fillId="7" borderId="10" xfId="2" applyNumberFormat="1" applyFont="1" applyFill="1" applyBorder="1"/>
    <xf numFmtId="168" fontId="11" fillId="0" borderId="10" xfId="2" applyNumberFormat="1" applyFont="1" applyFill="1" applyBorder="1"/>
    <xf numFmtId="168" fontId="11" fillId="7" borderId="10" xfId="2" applyNumberFormat="1" applyFont="1" applyFill="1" applyBorder="1"/>
    <xf numFmtId="168" fontId="11" fillId="17" borderId="10" xfId="2" applyNumberFormat="1" applyFont="1" applyFill="1" applyBorder="1"/>
    <xf numFmtId="168" fontId="11" fillId="18" borderId="10" xfId="2" applyNumberFormat="1" applyFont="1" applyFill="1" applyBorder="1"/>
    <xf numFmtId="168" fontId="11" fillId="14" borderId="10" xfId="2" applyNumberFormat="1" applyFont="1" applyFill="1" applyBorder="1"/>
    <xf numFmtId="168" fontId="11" fillId="24" borderId="10" xfId="2" applyNumberFormat="1" applyFont="1" applyFill="1" applyBorder="1"/>
    <xf numFmtId="41" fontId="8" fillId="7" borderId="12" xfId="1" applyNumberFormat="1" applyFont="1" applyFill="1" applyBorder="1"/>
    <xf numFmtId="168" fontId="6" fillId="7" borderId="12" xfId="2" applyNumberFormat="1" applyFont="1" applyFill="1" applyBorder="1"/>
    <xf numFmtId="41" fontId="12" fillId="7" borderId="6" xfId="1" applyNumberFormat="1" applyFont="1" applyFill="1" applyBorder="1"/>
    <xf numFmtId="41" fontId="8" fillId="7" borderId="6" xfId="1" applyNumberFormat="1" applyFont="1" applyFill="1" applyBorder="1"/>
    <xf numFmtId="170" fontId="12" fillId="7" borderId="6" xfId="1" applyNumberFormat="1" applyFont="1" applyFill="1" applyBorder="1"/>
    <xf numFmtId="0" fontId="13" fillId="24" borderId="10" xfId="0" applyFont="1" applyFill="1" applyBorder="1" applyAlignment="1">
      <alignment horizontal="left" wrapText="1" indent="2"/>
    </xf>
    <xf numFmtId="0" fontId="13" fillId="8" borderId="14" xfId="0" applyFont="1" applyFill="1" applyBorder="1" applyAlignment="1">
      <alignment horizontal="left" wrapText="1" indent="2"/>
    </xf>
    <xf numFmtId="171" fontId="9" fillId="0" borderId="10" xfId="2" applyNumberFormat="1" applyFont="1" applyFill="1" applyBorder="1"/>
    <xf numFmtId="171" fontId="9" fillId="10" borderId="10" xfId="2" applyNumberFormat="1" applyFont="1" applyFill="1" applyBorder="1"/>
    <xf numFmtId="171" fontId="6" fillId="10" borderId="10" xfId="1" applyNumberFormat="1" applyFont="1" applyFill="1" applyBorder="1"/>
    <xf numFmtId="171" fontId="6" fillId="10" borderId="10" xfId="2" applyNumberFormat="1" applyFont="1" applyFill="1" applyBorder="1"/>
    <xf numFmtId="171" fontId="6" fillId="10" borderId="12" xfId="1" applyNumberFormat="1" applyFont="1" applyFill="1" applyBorder="1"/>
    <xf numFmtId="171" fontId="11" fillId="10" borderId="6" xfId="2" applyNumberFormat="1" applyFont="1" applyFill="1" applyBorder="1"/>
    <xf numFmtId="171" fontId="15" fillId="10" borderId="6" xfId="1" applyNumberFormat="1" applyFont="1" applyFill="1" applyBorder="1"/>
    <xf numFmtId="171" fontId="7" fillId="10" borderId="14" xfId="3" applyNumberFormat="1" applyFont="1" applyFill="1" applyBorder="1" applyAlignment="1">
      <alignment horizontal="center"/>
    </xf>
    <xf numFmtId="171" fontId="9" fillId="0" borderId="14" xfId="2" applyNumberFormat="1" applyFont="1" applyFill="1" applyBorder="1"/>
    <xf numFmtId="171" fontId="9" fillId="10" borderId="14" xfId="2" applyNumberFormat="1" applyFont="1" applyFill="1" applyBorder="1"/>
    <xf numFmtId="171" fontId="6" fillId="10" borderId="10" xfId="1" applyNumberFormat="1" applyFont="1" applyFill="1" applyBorder="1" applyAlignment="1">
      <alignment horizontal="right"/>
    </xf>
    <xf numFmtId="171" fontId="6" fillId="10" borderId="12" xfId="1" applyNumberFormat="1" applyFont="1" applyFill="1" applyBorder="1" applyAlignment="1">
      <alignment horizontal="right"/>
    </xf>
    <xf numFmtId="171" fontId="11" fillId="10" borderId="6" xfId="1" applyNumberFormat="1" applyFont="1" applyFill="1" applyBorder="1"/>
    <xf numFmtId="171" fontId="7" fillId="10" borderId="14" xfId="2" applyNumberFormat="1" applyFont="1" applyFill="1" applyBorder="1"/>
    <xf numFmtId="171" fontId="11" fillId="0" borderId="10" xfId="1" applyNumberFormat="1" applyFont="1" applyFill="1" applyBorder="1" applyAlignment="1">
      <alignment horizontal="right"/>
    </xf>
    <xf numFmtId="171" fontId="11" fillId="10" borderId="10" xfId="1" applyNumberFormat="1" applyFont="1" applyFill="1" applyBorder="1" applyAlignment="1">
      <alignment horizontal="right"/>
    </xf>
    <xf numFmtId="171" fontId="11" fillId="0" borderId="6" xfId="1" applyNumberFormat="1" applyFont="1" applyFill="1" applyBorder="1" applyAlignment="1">
      <alignment horizontal="right"/>
    </xf>
    <xf numFmtId="171" fontId="7" fillId="0" borderId="14" xfId="1" applyNumberFormat="1" applyFont="1" applyFill="1" applyBorder="1"/>
    <xf numFmtId="171" fontId="7" fillId="10" borderId="14" xfId="1" applyNumberFormat="1" applyFont="1" applyFill="1" applyBorder="1"/>
    <xf numFmtId="171" fontId="11" fillId="10" borderId="10" xfId="2" applyNumberFormat="1" applyFont="1" applyFill="1" applyBorder="1"/>
    <xf numFmtId="171" fontId="7" fillId="0" borderId="14" xfId="3" applyNumberFormat="1" applyFont="1" applyFill="1" applyBorder="1"/>
    <xf numFmtId="171" fontId="7" fillId="10" borderId="14" xfId="3" applyNumberFormat="1" applyFont="1" applyFill="1" applyBorder="1"/>
    <xf numFmtId="171" fontId="11" fillId="0" borderId="3" xfId="1" applyNumberFormat="1" applyFont="1" applyFill="1" applyBorder="1"/>
    <xf numFmtId="171" fontId="11" fillId="10" borderId="3" xfId="1" applyNumberFormat="1" applyFont="1" applyFill="1" applyBorder="1"/>
    <xf numFmtId="171" fontId="9" fillId="14" borderId="13" xfId="2" applyNumberFormat="1" applyFont="1" applyFill="1" applyBorder="1"/>
    <xf numFmtId="171" fontId="7" fillId="14" borderId="10" xfId="3" applyNumberFormat="1" applyFont="1" applyFill="1" applyBorder="1"/>
    <xf numFmtId="171" fontId="7" fillId="0" borderId="2" xfId="1" applyNumberFormat="1" applyFont="1" applyFill="1" applyBorder="1"/>
    <xf numFmtId="171" fontId="7" fillId="10" borderId="2" xfId="1" applyNumberFormat="1" applyFont="1" applyFill="1" applyBorder="1"/>
    <xf numFmtId="171" fontId="6" fillId="0" borderId="10" xfId="1" applyNumberFormat="1" applyFont="1" applyFill="1" applyBorder="1"/>
    <xf numFmtId="171" fontId="11" fillId="0" borderId="10" xfId="2" applyNumberFormat="1" applyFont="1" applyFill="1" applyBorder="1"/>
    <xf numFmtId="171" fontId="6" fillId="15" borderId="13" xfId="2" applyNumberFormat="1" applyFont="1" applyFill="1" applyBorder="1"/>
    <xf numFmtId="171" fontId="9" fillId="15" borderId="10" xfId="3" applyNumberFormat="1" applyFont="1" applyFill="1" applyBorder="1" applyAlignment="1">
      <alignment horizontal="center"/>
    </xf>
    <xf numFmtId="171" fontId="7" fillId="15" borderId="10" xfId="3" applyNumberFormat="1" applyFont="1" applyFill="1" applyBorder="1" applyAlignment="1">
      <alignment horizontal="center"/>
    </xf>
    <xf numFmtId="171" fontId="11" fillId="0" borderId="2" xfId="2" applyNumberFormat="1" applyFont="1" applyFill="1" applyBorder="1"/>
    <xf numFmtId="171" fontId="11" fillId="10" borderId="2" xfId="2" applyNumberFormat="1" applyFont="1" applyFill="1" applyBorder="1"/>
    <xf numFmtId="171" fontId="16" fillId="10" borderId="10" xfId="1" applyNumberFormat="1" applyFont="1" applyFill="1" applyBorder="1"/>
    <xf numFmtId="171" fontId="15" fillId="0" borderId="20" xfId="2" applyNumberFormat="1" applyFont="1" applyFill="1" applyBorder="1"/>
    <xf numFmtId="171" fontId="15" fillId="10" borderId="20" xfId="2" applyNumberFormat="1" applyFont="1" applyFill="1" applyBorder="1"/>
    <xf numFmtId="171" fontId="16" fillId="10" borderId="14" xfId="2" applyNumberFormat="1" applyFont="1" applyFill="1" applyBorder="1"/>
    <xf numFmtId="171" fontId="16" fillId="23" borderId="13" xfId="2" applyNumberFormat="1" applyFont="1" applyFill="1" applyBorder="1"/>
    <xf numFmtId="171" fontId="11" fillId="23" borderId="10" xfId="1" applyNumberFormat="1" applyFont="1" applyFill="1" applyBorder="1" applyAlignment="1">
      <alignment horizontal="right"/>
    </xf>
    <xf numFmtId="171" fontId="11" fillId="23" borderId="12" xfId="1" applyNumberFormat="1" applyFont="1" applyFill="1" applyBorder="1" applyAlignment="1">
      <alignment horizontal="right"/>
    </xf>
    <xf numFmtId="171" fontId="11" fillId="23" borderId="3" xfId="1" applyNumberFormat="1" applyFont="1" applyFill="1" applyBorder="1" applyAlignment="1">
      <alignment horizontal="right"/>
    </xf>
    <xf numFmtId="171" fontId="16" fillId="0" borderId="2" xfId="1" applyNumberFormat="1" applyFont="1" applyFill="1" applyBorder="1"/>
    <xf numFmtId="171" fontId="16" fillId="10" borderId="2" xfId="1" applyNumberFormat="1" applyFont="1" applyFill="1" applyBorder="1"/>
    <xf numFmtId="171" fontId="6" fillId="14" borderId="13" xfId="1" applyNumberFormat="1" applyFont="1" applyFill="1" applyBorder="1"/>
    <xf numFmtId="171" fontId="8" fillId="14" borderId="10" xfId="3" applyNumberFormat="1" applyFont="1" applyFill="1" applyBorder="1" applyAlignment="1">
      <alignment horizontal="center"/>
    </xf>
    <xf numFmtId="171" fontId="6" fillId="0" borderId="2" xfId="1" applyNumberFormat="1" applyFont="1" applyFill="1" applyBorder="1"/>
    <xf numFmtId="171" fontId="6" fillId="10" borderId="2" xfId="1" applyNumberFormat="1" applyFont="1" applyFill="1" applyBorder="1"/>
    <xf numFmtId="171" fontId="11" fillId="11" borderId="13" xfId="1" applyNumberFormat="1" applyFont="1" applyFill="1" applyBorder="1"/>
    <xf numFmtId="171" fontId="6" fillId="11" borderId="10" xfId="1" applyNumberFormat="1" applyFont="1" applyFill="1" applyBorder="1"/>
    <xf numFmtId="171" fontId="11" fillId="11" borderId="10" xfId="1" applyNumberFormat="1" applyFont="1" applyFill="1" applyBorder="1"/>
    <xf numFmtId="171" fontId="6" fillId="10" borderId="10" xfId="1" applyNumberFormat="1" applyFont="1" applyFill="1" applyBorder="1" applyAlignment="1">
      <alignment horizontal="center"/>
    </xf>
    <xf numFmtId="171" fontId="15" fillId="21" borderId="13" xfId="1" applyNumberFormat="1" applyFont="1" applyFill="1" applyBorder="1"/>
    <xf numFmtId="171" fontId="8" fillId="21" borderId="10" xfId="3" applyNumberFormat="1" applyFont="1" applyFill="1" applyBorder="1" applyAlignment="1">
      <alignment horizontal="center"/>
    </xf>
    <xf numFmtId="171" fontId="7" fillId="21" borderId="10" xfId="3" applyNumberFormat="1" applyFont="1" applyFill="1" applyBorder="1" applyAlignment="1">
      <alignment horizontal="center"/>
    </xf>
    <xf numFmtId="171" fontId="6" fillId="10" borderId="10" xfId="1" applyNumberFormat="1" applyFont="1" applyFill="1" applyBorder="1" applyAlignment="1"/>
    <xf numFmtId="171" fontId="6" fillId="20" borderId="13" xfId="1" applyNumberFormat="1" applyFont="1" applyFill="1" applyBorder="1"/>
    <xf numFmtId="171" fontId="8" fillId="20" borderId="10" xfId="3" applyNumberFormat="1" applyFont="1" applyFill="1" applyBorder="1" applyAlignment="1">
      <alignment horizontal="center"/>
    </xf>
    <xf numFmtId="171" fontId="12" fillId="20" borderId="10" xfId="3" applyNumberFormat="1" applyFont="1" applyFill="1" applyBorder="1" applyAlignment="1">
      <alignment horizontal="center"/>
    </xf>
    <xf numFmtId="171" fontId="6" fillId="11" borderId="13" xfId="1" applyNumberFormat="1" applyFont="1" applyFill="1" applyBorder="1"/>
    <xf numFmtId="171" fontId="8" fillId="11" borderId="10" xfId="3" applyNumberFormat="1" applyFont="1" applyFill="1" applyBorder="1" applyAlignment="1">
      <alignment horizontal="center"/>
    </xf>
    <xf numFmtId="171" fontId="12" fillId="11" borderId="10" xfId="3" applyNumberFormat="1" applyFont="1" applyFill="1" applyBorder="1" applyAlignment="1">
      <alignment horizontal="center"/>
    </xf>
    <xf numFmtId="171" fontId="11" fillId="10" borderId="10" xfId="2" applyNumberFormat="1" applyFont="1" applyFill="1" applyBorder="1" applyAlignment="1">
      <alignment horizontal="right"/>
    </xf>
    <xf numFmtId="171" fontId="11" fillId="15" borderId="13" xfId="1" applyNumberFormat="1" applyFont="1" applyFill="1" applyBorder="1"/>
    <xf numFmtId="171" fontId="8" fillId="15" borderId="10" xfId="3" applyNumberFormat="1" applyFont="1" applyFill="1" applyBorder="1" applyAlignment="1">
      <alignment horizontal="center"/>
    </xf>
    <xf numFmtId="171" fontId="11" fillId="16" borderId="13" xfId="4" applyNumberFormat="1" applyFont="1" applyFill="1" applyBorder="1"/>
    <xf numFmtId="171" fontId="8" fillId="16" borderId="10" xfId="3" applyNumberFormat="1" applyFont="1" applyFill="1" applyBorder="1" applyAlignment="1">
      <alignment horizontal="center"/>
    </xf>
    <xf numFmtId="171" fontId="7" fillId="16" borderId="10" xfId="3" applyNumberFormat="1" applyFont="1" applyFill="1" applyBorder="1" applyAlignment="1">
      <alignment horizontal="center"/>
    </xf>
    <xf numFmtId="0" fontId="11" fillId="14" borderId="5" xfId="1" applyFont="1" applyFill="1" applyBorder="1" applyAlignment="1">
      <alignment horizontal="left" indent="1"/>
    </xf>
    <xf numFmtId="41" fontId="7" fillId="14" borderId="8" xfId="3" applyNumberFormat="1" applyFont="1" applyFill="1" applyBorder="1"/>
    <xf numFmtId="171" fontId="7" fillId="14" borderId="8" xfId="3" applyNumberFormat="1" applyFont="1" applyFill="1" applyBorder="1"/>
    <xf numFmtId="0" fontId="15" fillId="0" borderId="19" xfId="1" applyFont="1" applyFill="1" applyBorder="1" applyAlignment="1">
      <alignment horizontal="left"/>
    </xf>
    <xf numFmtId="171" fontId="11" fillId="0" borderId="6" xfId="2" applyNumberFormat="1" applyFont="1" applyFill="1" applyBorder="1"/>
    <xf numFmtId="0" fontId="11" fillId="15" borderId="5" xfId="1" applyFont="1" applyFill="1" applyBorder="1" applyAlignment="1">
      <alignment horizontal="left" indent="1"/>
    </xf>
    <xf numFmtId="41" fontId="7" fillId="15" borderId="8" xfId="3" applyNumberFormat="1" applyFont="1" applyFill="1" applyBorder="1" applyAlignment="1">
      <alignment horizontal="center"/>
    </xf>
    <xf numFmtId="171" fontId="7" fillId="15" borderId="8" xfId="3" applyNumberFormat="1" applyFont="1" applyFill="1" applyBorder="1" applyAlignment="1">
      <alignment horizontal="center"/>
    </xf>
    <xf numFmtId="171" fontId="9" fillId="10" borderId="10" xfId="3" applyNumberFormat="1" applyFont="1" applyFill="1" applyBorder="1"/>
    <xf numFmtId="169" fontId="6" fillId="0" borderId="16" xfId="2" applyNumberFormat="1" applyFont="1" applyFill="1" applyBorder="1"/>
    <xf numFmtId="0" fontId="11" fillId="14" borderId="8" xfId="1" applyFont="1" applyFill="1" applyBorder="1" applyAlignment="1">
      <alignment horizontal="left" indent="1"/>
    </xf>
    <xf numFmtId="41" fontId="11" fillId="14" borderId="8" xfId="1" applyNumberFormat="1" applyFont="1" applyFill="1" applyBorder="1"/>
    <xf numFmtId="171" fontId="11" fillId="14" borderId="8" xfId="1" applyNumberFormat="1" applyFont="1" applyFill="1" applyBorder="1"/>
    <xf numFmtId="169" fontId="11" fillId="0" borderId="6" xfId="2" applyNumberFormat="1" applyFont="1" applyFill="1" applyBorder="1" applyAlignment="1">
      <alignment horizontal="right"/>
    </xf>
    <xf numFmtId="171" fontId="11" fillId="0" borderId="6" xfId="2" applyNumberFormat="1" applyFont="1" applyFill="1" applyBorder="1" applyAlignment="1">
      <alignment horizontal="right"/>
    </xf>
    <xf numFmtId="0" fontId="6" fillId="25" borderId="10" xfId="0" applyFont="1" applyFill="1" applyBorder="1" applyAlignment="1">
      <alignment horizontal="left" wrapText="1" indent="2"/>
    </xf>
    <xf numFmtId="3" fontId="9" fillId="25" borderId="10" xfId="2" applyNumberFormat="1" applyFont="1" applyFill="1" applyBorder="1" applyAlignment="1">
      <alignment horizontal="center" vertical="center"/>
    </xf>
    <xf numFmtId="166" fontId="9" fillId="25" borderId="10" xfId="2" applyNumberFormat="1" applyFont="1" applyFill="1" applyBorder="1" applyAlignment="1">
      <alignment horizontal="center" vertical="center"/>
    </xf>
    <xf numFmtId="41" fontId="9" fillId="25" borderId="10" xfId="2" applyNumberFormat="1" applyFont="1" applyFill="1" applyBorder="1" applyAlignment="1">
      <alignment vertical="center"/>
    </xf>
    <xf numFmtId="0" fontId="13" fillId="25" borderId="10" xfId="0" applyFont="1" applyFill="1" applyBorder="1" applyAlignment="1">
      <alignment horizontal="left" wrapText="1" indent="2"/>
    </xf>
    <xf numFmtId="41" fontId="9" fillId="25" borderId="10" xfId="1" applyNumberFormat="1" applyFont="1" applyFill="1" applyBorder="1" applyAlignment="1">
      <alignment vertical="center" wrapText="1"/>
    </xf>
    <xf numFmtId="3" fontId="9" fillId="0" borderId="12" xfId="2" applyNumberFormat="1" applyFont="1" applyFill="1" applyBorder="1" applyAlignment="1">
      <alignment horizontal="center" vertical="center"/>
    </xf>
    <xf numFmtId="166" fontId="9" fillId="0" borderId="12" xfId="2" applyNumberFormat="1" applyFont="1" applyFill="1" applyBorder="1" applyAlignment="1">
      <alignment horizontal="center" vertical="center"/>
    </xf>
    <xf numFmtId="41" fontId="9" fillId="0" borderId="12" xfId="1" applyNumberFormat="1" applyFont="1" applyFill="1" applyBorder="1" applyAlignment="1">
      <alignment vertical="center" wrapText="1"/>
    </xf>
    <xf numFmtId="41" fontId="9" fillId="10" borderId="12" xfId="1" applyNumberFormat="1" applyFont="1" applyFill="1" applyBorder="1" applyAlignment="1">
      <alignment vertical="center" wrapText="1"/>
    </xf>
    <xf numFmtId="0" fontId="11" fillId="10" borderId="6" xfId="1" applyFont="1" applyFill="1" applyBorder="1" applyAlignment="1">
      <alignment horizontal="left" indent="1"/>
    </xf>
    <xf numFmtId="3" fontId="9" fillId="0" borderId="6" xfId="2" applyNumberFormat="1" applyFont="1" applyFill="1" applyBorder="1" applyAlignment="1">
      <alignment horizontal="center" vertical="center"/>
    </xf>
    <xf numFmtId="166" fontId="9" fillId="0" borderId="6" xfId="2" applyNumberFormat="1" applyFont="1" applyFill="1" applyBorder="1" applyAlignment="1">
      <alignment horizontal="center" vertical="center"/>
    </xf>
    <xf numFmtId="41" fontId="9" fillId="0" borderId="6" xfId="1" applyNumberFormat="1" applyFont="1" applyFill="1" applyBorder="1" applyAlignment="1">
      <alignment vertical="center" wrapText="1"/>
    </xf>
    <xf numFmtId="41" fontId="9" fillId="10" borderId="6" xfId="1" applyNumberFormat="1" applyFont="1" applyFill="1" applyBorder="1" applyAlignment="1">
      <alignment vertical="center" wrapText="1"/>
    </xf>
    <xf numFmtId="3" fontId="16" fillId="0" borderId="12" xfId="2" applyNumberFormat="1" applyFont="1" applyFill="1" applyBorder="1" applyAlignment="1">
      <alignment horizontal="center"/>
    </xf>
    <xf numFmtId="166" fontId="16" fillId="0" borderId="12" xfId="2" applyNumberFormat="1" applyFont="1" applyFill="1" applyBorder="1" applyAlignment="1">
      <alignment horizontal="center"/>
    </xf>
    <xf numFmtId="3" fontId="16" fillId="0" borderId="6" xfId="2" applyNumberFormat="1" applyFont="1" applyFill="1" applyBorder="1" applyAlignment="1">
      <alignment horizontal="center"/>
    </xf>
    <xf numFmtId="166" fontId="16" fillId="0" borderId="6" xfId="2" applyNumberFormat="1" applyFont="1" applyFill="1" applyBorder="1" applyAlignment="1">
      <alignment horizontal="center"/>
    </xf>
    <xf numFmtId="0" fontId="11" fillId="10" borderId="6" xfId="1" applyFont="1" applyFill="1" applyBorder="1" applyAlignment="1">
      <alignment horizontal="left" wrapText="1"/>
    </xf>
    <xf numFmtId="3" fontId="9" fillId="10" borderId="12" xfId="2" applyNumberFormat="1" applyFont="1" applyFill="1" applyBorder="1" applyAlignment="1">
      <alignment horizontal="center" vertical="center"/>
    </xf>
    <xf numFmtId="166" fontId="9" fillId="10" borderId="12" xfId="2" applyNumberFormat="1" applyFont="1" applyFill="1" applyBorder="1" applyAlignment="1">
      <alignment horizontal="center" vertical="center"/>
    </xf>
    <xf numFmtId="3" fontId="9" fillId="10" borderId="6" xfId="2" applyNumberFormat="1" applyFont="1" applyFill="1" applyBorder="1" applyAlignment="1">
      <alignment horizontal="center" vertical="center"/>
    </xf>
    <xf numFmtId="166" fontId="9" fillId="10" borderId="6" xfId="2" applyNumberFormat="1" applyFont="1" applyFill="1" applyBorder="1" applyAlignment="1">
      <alignment horizontal="center" vertical="center"/>
    </xf>
    <xf numFmtId="3" fontId="8" fillId="10" borderId="12" xfId="2" applyNumberFormat="1" applyFont="1" applyFill="1" applyBorder="1" applyAlignment="1">
      <alignment horizontal="center" vertical="center"/>
    </xf>
    <xf numFmtId="166" fontId="8" fillId="10" borderId="12" xfId="2" applyNumberFormat="1" applyFont="1" applyFill="1" applyBorder="1" applyAlignment="1">
      <alignment horizontal="center" vertical="center"/>
    </xf>
    <xf numFmtId="41" fontId="8" fillId="10" borderId="12" xfId="1" applyNumberFormat="1" applyFont="1" applyFill="1" applyBorder="1" applyAlignment="1">
      <alignment horizontal="center" vertical="center" wrapText="1"/>
    </xf>
    <xf numFmtId="3" fontId="12" fillId="10" borderId="6" xfId="2" applyNumberFormat="1" applyFont="1" applyFill="1" applyBorder="1" applyAlignment="1">
      <alignment horizontal="center" vertical="center"/>
    </xf>
    <xf numFmtId="166" fontId="12" fillId="10" borderId="6" xfId="2" applyNumberFormat="1" applyFont="1" applyFill="1" applyBorder="1" applyAlignment="1">
      <alignment horizontal="center" vertical="center"/>
    </xf>
    <xf numFmtId="41" fontId="12" fillId="10" borderId="6" xfId="1" applyNumberFormat="1" applyFont="1" applyFill="1" applyBorder="1" applyAlignment="1">
      <alignment horizontal="center" vertical="center" wrapText="1"/>
    </xf>
    <xf numFmtId="41" fontId="9" fillId="25" borderId="10" xfId="1" applyNumberFormat="1" applyFont="1" applyFill="1" applyBorder="1" applyAlignment="1">
      <alignment horizontal="center" vertical="center" wrapText="1"/>
    </xf>
    <xf numFmtId="3" fontId="9" fillId="25" borderId="10" xfId="2" applyNumberFormat="1" applyFont="1" applyFill="1" applyBorder="1" applyAlignment="1">
      <alignment horizontal="center" vertical="center" wrapText="1"/>
    </xf>
    <xf numFmtId="166" fontId="9" fillId="25" borderId="10" xfId="2" applyNumberFormat="1" applyFont="1" applyFill="1" applyBorder="1" applyAlignment="1">
      <alignment horizontal="center" vertical="center" wrapText="1"/>
    </xf>
    <xf numFmtId="41" fontId="9" fillId="0" borderId="12" xfId="2" applyNumberFormat="1" applyFont="1" applyFill="1" applyBorder="1" applyAlignment="1">
      <alignment vertical="center"/>
    </xf>
    <xf numFmtId="0" fontId="15" fillId="10" borderId="5" xfId="1" applyFont="1" applyFill="1" applyBorder="1" applyAlignment="1">
      <alignment horizontal="left" wrapText="1" indent="1"/>
    </xf>
    <xf numFmtId="3" fontId="12" fillId="0" borderId="5" xfId="2" applyNumberFormat="1" applyFont="1" applyFill="1" applyBorder="1" applyAlignment="1">
      <alignment horizontal="center" vertical="center"/>
    </xf>
    <xf numFmtId="166" fontId="12" fillId="0" borderId="5" xfId="2" applyNumberFormat="1" applyFont="1" applyFill="1" applyBorder="1" applyAlignment="1">
      <alignment horizontal="center" vertical="center"/>
    </xf>
    <xf numFmtId="41" fontId="9" fillId="0" borderId="5" xfId="2" applyNumberFormat="1" applyFont="1" applyFill="1" applyBorder="1" applyAlignment="1">
      <alignment vertical="center"/>
    </xf>
    <xf numFmtId="41" fontId="9" fillId="0" borderId="6" xfId="2" applyNumberFormat="1" applyFont="1" applyFill="1" applyBorder="1" applyAlignment="1">
      <alignment vertical="center"/>
    </xf>
    <xf numFmtId="3" fontId="8" fillId="25" borderId="10" xfId="2" applyNumberFormat="1" applyFont="1" applyFill="1" applyBorder="1" applyAlignment="1">
      <alignment horizontal="center" vertical="center"/>
    </xf>
    <xf numFmtId="166" fontId="8" fillId="25" borderId="10" xfId="2" applyNumberFormat="1" applyFont="1" applyFill="1" applyBorder="1" applyAlignment="1">
      <alignment horizontal="center" vertical="center"/>
    </xf>
    <xf numFmtId="41" fontId="8" fillId="25" borderId="10" xfId="1" applyNumberFormat="1" applyFont="1" applyFill="1" applyBorder="1" applyAlignment="1">
      <alignment horizontal="center" vertical="center" wrapText="1"/>
    </xf>
    <xf numFmtId="3" fontId="16" fillId="25" borderId="10" xfId="2" applyNumberFormat="1" applyFont="1" applyFill="1" applyBorder="1" applyAlignment="1">
      <alignment horizontal="center"/>
    </xf>
    <xf numFmtId="166" fontId="16" fillId="25" borderId="10" xfId="2" applyNumberFormat="1" applyFont="1" applyFill="1" applyBorder="1" applyAlignment="1">
      <alignment horizontal="center"/>
    </xf>
    <xf numFmtId="170" fontId="6" fillId="10" borderId="2" xfId="1" applyNumberFormat="1" applyFont="1" applyFill="1" applyBorder="1" applyAlignment="1">
      <alignment horizontal="right"/>
    </xf>
    <xf numFmtId="168" fontId="11" fillId="24" borderId="12" xfId="2" applyNumberFormat="1" applyFont="1" applyFill="1" applyBorder="1"/>
    <xf numFmtId="0" fontId="11" fillId="10" borderId="12" xfId="0" applyFont="1" applyFill="1" applyBorder="1" applyAlignment="1">
      <alignment horizontal="left" wrapText="1" indent="2"/>
    </xf>
    <xf numFmtId="41" fontId="9" fillId="0" borderId="12" xfId="1" applyNumberFormat="1" applyFont="1" applyFill="1" applyBorder="1" applyAlignment="1">
      <alignment horizontal="center" vertical="center" wrapText="1"/>
    </xf>
    <xf numFmtId="0" fontId="7" fillId="10" borderId="1" xfId="1" applyFont="1" applyFill="1" applyBorder="1" applyAlignment="1">
      <alignment horizontal="left"/>
    </xf>
    <xf numFmtId="3" fontId="18" fillId="0" borderId="1" xfId="2" applyNumberFormat="1" applyFont="1" applyFill="1" applyBorder="1" applyAlignment="1">
      <alignment horizontal="center" vertical="center"/>
    </xf>
    <xf numFmtId="166" fontId="18" fillId="0" borderId="1" xfId="2" applyNumberFormat="1" applyFont="1" applyFill="1" applyBorder="1" applyAlignment="1">
      <alignment horizontal="center" vertical="center"/>
    </xf>
    <xf numFmtId="41" fontId="7" fillId="0" borderId="1" xfId="1" applyNumberFormat="1" applyFont="1" applyFill="1" applyBorder="1" applyAlignment="1">
      <alignment vertical="center" wrapText="1"/>
    </xf>
    <xf numFmtId="0" fontId="11" fillId="10" borderId="8" xfId="1" applyFont="1" applyFill="1" applyBorder="1" applyAlignment="1">
      <alignment horizontal="left" indent="1"/>
    </xf>
    <xf numFmtId="3" fontId="7" fillId="0" borderId="8" xfId="2" applyNumberFormat="1" applyFont="1" applyFill="1" applyBorder="1" applyAlignment="1">
      <alignment horizontal="center" vertical="center"/>
    </xf>
    <xf numFmtId="166" fontId="7" fillId="0" borderId="8" xfId="2" applyNumberFormat="1" applyFont="1" applyFill="1" applyBorder="1" applyAlignment="1">
      <alignment horizontal="center" vertical="center"/>
    </xf>
    <xf numFmtId="41" fontId="7" fillId="0" borderId="8" xfId="1" applyNumberFormat="1" applyFont="1" applyFill="1" applyBorder="1" applyAlignment="1">
      <alignment horizontal="center" vertical="center" wrapText="1"/>
    </xf>
    <xf numFmtId="168" fontId="7" fillId="14" borderId="10" xfId="3" applyNumberFormat="1" applyFont="1" applyFill="1" applyBorder="1"/>
    <xf numFmtId="172" fontId="6" fillId="10" borderId="10" xfId="2" applyNumberFormat="1" applyFont="1" applyFill="1" applyBorder="1"/>
    <xf numFmtId="168" fontId="6" fillId="10" borderId="10" xfId="2" applyNumberFormat="1" applyFont="1" applyFill="1" applyBorder="1"/>
    <xf numFmtId="41" fontId="9" fillId="25" borderId="10" xfId="1" applyNumberFormat="1" applyFont="1" applyFill="1" applyBorder="1"/>
    <xf numFmtId="41" fontId="6" fillId="10" borderId="24" xfId="1" applyNumberFormat="1" applyFont="1" applyFill="1" applyBorder="1"/>
    <xf numFmtId="41" fontId="11" fillId="10" borderId="12" xfId="2" applyNumberFormat="1" applyFont="1" applyFill="1" applyBorder="1"/>
    <xf numFmtId="0" fontId="6" fillId="10" borderId="10" xfId="1" applyFont="1" applyFill="1" applyBorder="1" applyAlignment="1">
      <alignment horizontal="left" indent="2"/>
    </xf>
    <xf numFmtId="170" fontId="6" fillId="10" borderId="10" xfId="1" applyNumberFormat="1" applyFont="1" applyFill="1" applyBorder="1" applyAlignment="1">
      <alignment horizontal="left" indent="2"/>
    </xf>
    <xf numFmtId="41" fontId="11" fillId="10" borderId="2" xfId="2" applyNumberFormat="1" applyFont="1" applyFill="1" applyBorder="1"/>
    <xf numFmtId="41" fontId="12" fillId="10" borderId="2" xfId="1" applyNumberFormat="1" applyFont="1" applyFill="1" applyBorder="1"/>
    <xf numFmtId="41" fontId="8" fillId="10" borderId="2" xfId="1" applyNumberFormat="1" applyFont="1" applyFill="1" applyBorder="1"/>
    <xf numFmtId="170" fontId="7" fillId="10" borderId="23" xfId="2" applyNumberFormat="1" applyFont="1" applyFill="1" applyBorder="1"/>
    <xf numFmtId="170" fontId="7" fillId="10" borderId="2" xfId="2" applyNumberFormat="1" applyFont="1" applyFill="1" applyBorder="1"/>
    <xf numFmtId="169" fontId="7" fillId="10" borderId="2" xfId="2" applyNumberFormat="1" applyFont="1" applyFill="1" applyBorder="1"/>
    <xf numFmtId="170" fontId="6" fillId="10" borderId="23" xfId="1" applyNumberFormat="1" applyFont="1" applyFill="1" applyBorder="1"/>
    <xf numFmtId="170" fontId="6" fillId="10" borderId="21" xfId="2" applyNumberFormat="1" applyFont="1" applyFill="1" applyBorder="1"/>
    <xf numFmtId="41" fontId="11" fillId="10" borderId="17" xfId="2" applyNumberFormat="1" applyFont="1" applyFill="1" applyBorder="1"/>
    <xf numFmtId="41" fontId="6" fillId="10" borderId="6" xfId="2" applyNumberFormat="1" applyFont="1" applyFill="1" applyBorder="1"/>
    <xf numFmtId="170" fontId="11" fillId="10" borderId="30" xfId="2" applyNumberFormat="1" applyFont="1" applyFill="1" applyBorder="1"/>
    <xf numFmtId="170" fontId="6" fillId="10" borderId="25" xfId="2" applyNumberFormat="1" applyFont="1" applyFill="1" applyBorder="1"/>
    <xf numFmtId="41" fontId="6" fillId="10" borderId="4" xfId="2" applyNumberFormat="1" applyFont="1" applyFill="1" applyBorder="1"/>
    <xf numFmtId="168" fontId="6" fillId="10" borderId="6" xfId="2" applyNumberFormat="1" applyFont="1" applyFill="1" applyBorder="1"/>
    <xf numFmtId="168" fontId="11" fillId="10" borderId="6" xfId="2" applyNumberFormat="1" applyFont="1" applyFill="1" applyBorder="1"/>
    <xf numFmtId="41" fontId="11" fillId="10" borderId="14" xfId="1" applyNumberFormat="1" applyFont="1" applyFill="1" applyBorder="1" applyAlignment="1">
      <alignment horizontal="right"/>
    </xf>
    <xf numFmtId="41" fontId="11" fillId="10" borderId="10" xfId="1" applyNumberFormat="1" applyFont="1" applyFill="1" applyBorder="1" applyAlignment="1">
      <alignment horizontal="right"/>
    </xf>
    <xf numFmtId="168" fontId="6" fillId="10" borderId="18" xfId="2" applyNumberFormat="1" applyFont="1" applyFill="1" applyBorder="1"/>
    <xf numFmtId="168" fontId="11" fillId="10" borderId="18" xfId="2" applyNumberFormat="1" applyFont="1" applyFill="1" applyBorder="1"/>
    <xf numFmtId="41" fontId="9" fillId="10" borderId="2" xfId="1" applyNumberFormat="1" applyFont="1" applyFill="1" applyBorder="1"/>
    <xf numFmtId="41" fontId="6" fillId="10" borderId="2" xfId="2" applyNumberFormat="1" applyFont="1" applyFill="1" applyBorder="1"/>
    <xf numFmtId="41" fontId="11" fillId="10" borderId="30" xfId="2" applyNumberFormat="1" applyFont="1" applyFill="1" applyBorder="1"/>
    <xf numFmtId="170" fontId="11" fillId="10" borderId="20" xfId="2" applyNumberFormat="1" applyFont="1" applyFill="1" applyBorder="1"/>
    <xf numFmtId="170" fontId="11" fillId="10" borderId="6" xfId="2" applyNumberFormat="1" applyFont="1" applyFill="1" applyBorder="1"/>
    <xf numFmtId="168" fontId="6" fillId="10" borderId="12" xfId="1" applyNumberFormat="1" applyFont="1" applyFill="1" applyBorder="1"/>
    <xf numFmtId="168" fontId="6" fillId="10" borderId="6" xfId="1" applyNumberFormat="1" applyFont="1" applyFill="1" applyBorder="1"/>
    <xf numFmtId="170" fontId="11" fillId="10" borderId="20" xfId="1" applyNumberFormat="1" applyFont="1" applyFill="1" applyBorder="1" applyAlignment="1">
      <alignment horizontal="right"/>
    </xf>
    <xf numFmtId="170" fontId="9" fillId="10" borderId="12" xfId="1" applyNumberFormat="1" applyFont="1" applyFill="1" applyBorder="1"/>
    <xf numFmtId="41" fontId="11" fillId="10" borderId="19" xfId="2" applyNumberFormat="1" applyFont="1" applyFill="1" applyBorder="1"/>
    <xf numFmtId="41" fontId="9" fillId="10" borderId="18" xfId="1" applyNumberFormat="1" applyFont="1" applyFill="1" applyBorder="1"/>
    <xf numFmtId="41" fontId="6" fillId="10" borderId="14" xfId="2" applyNumberFormat="1" applyFont="1" applyFill="1" applyBorder="1"/>
    <xf numFmtId="41" fontId="6" fillId="10" borderId="18" xfId="2" applyNumberFormat="1" applyFont="1" applyFill="1" applyBorder="1"/>
    <xf numFmtId="169" fontId="7" fillId="10" borderId="14" xfId="2" applyNumberFormat="1" applyFont="1" applyFill="1" applyBorder="1"/>
    <xf numFmtId="41" fontId="6" fillId="10" borderId="14" xfId="1" applyNumberFormat="1" applyFont="1" applyFill="1" applyBorder="1" applyAlignment="1">
      <alignment horizontal="center"/>
    </xf>
    <xf numFmtId="168" fontId="6" fillId="10" borderId="2" xfId="2" applyNumberFormat="1" applyFont="1" applyFill="1" applyBorder="1"/>
    <xf numFmtId="41" fontId="9" fillId="10" borderId="21" xfId="1" applyNumberFormat="1" applyFont="1" applyFill="1" applyBorder="1"/>
    <xf numFmtId="41" fontId="8" fillId="10" borderId="12" xfId="1" applyNumberFormat="1" applyFont="1" applyFill="1" applyBorder="1"/>
    <xf numFmtId="171" fontId="9" fillId="10" borderId="10" xfId="1" applyNumberFormat="1" applyFont="1" applyFill="1" applyBorder="1"/>
    <xf numFmtId="171" fontId="9" fillId="10" borderId="12" xfId="1" applyNumberFormat="1" applyFont="1" applyFill="1" applyBorder="1"/>
    <xf numFmtId="0" fontId="11" fillId="23" borderId="8" xfId="1" applyFont="1" applyFill="1" applyBorder="1" applyAlignment="1">
      <alignment horizontal="left" indent="1"/>
    </xf>
    <xf numFmtId="169" fontId="12" fillId="23" borderId="8" xfId="2" applyNumberFormat="1" applyFont="1" applyFill="1" applyBorder="1"/>
    <xf numFmtId="41" fontId="9" fillId="10" borderId="8" xfId="1" applyNumberFormat="1" applyFont="1" applyFill="1" applyBorder="1"/>
    <xf numFmtId="41" fontId="9" fillId="0" borderId="8" xfId="1" applyNumberFormat="1" applyFont="1" applyFill="1" applyBorder="1"/>
    <xf numFmtId="168" fontId="6" fillId="10" borderId="10" xfId="1" applyNumberFormat="1" applyFont="1" applyFill="1" applyBorder="1" applyAlignment="1">
      <alignment horizontal="right"/>
    </xf>
    <xf numFmtId="171" fontId="11" fillId="10" borderId="2" xfId="2" applyNumberFormat="1" applyFont="1" applyFill="1" applyBorder="1" applyAlignment="1">
      <alignment horizontal="right"/>
    </xf>
    <xf numFmtId="171" fontId="11" fillId="10" borderId="12" xfId="1" applyNumberFormat="1" applyFont="1" applyFill="1" applyBorder="1" applyAlignment="1">
      <alignment horizontal="right"/>
    </xf>
    <xf numFmtId="41" fontId="6" fillId="10" borderId="21" xfId="1" applyNumberFormat="1" applyFont="1" applyFill="1" applyBorder="1"/>
    <xf numFmtId="170" fontId="6" fillId="10" borderId="21" xfId="1" applyNumberFormat="1" applyFont="1" applyFill="1" applyBorder="1" applyAlignment="1">
      <alignment horizontal="center"/>
    </xf>
    <xf numFmtId="41" fontId="9" fillId="10" borderId="28" xfId="1" applyNumberFormat="1" applyFont="1" applyFill="1" applyBorder="1"/>
    <xf numFmtId="170" fontId="11" fillId="10" borderId="30" xfId="1" applyNumberFormat="1" applyFont="1" applyFill="1" applyBorder="1" applyAlignment="1">
      <alignment horizontal="right"/>
    </xf>
    <xf numFmtId="169" fontId="16" fillId="10" borderId="2" xfId="1" applyNumberFormat="1" applyFont="1" applyFill="1" applyBorder="1" applyAlignment="1">
      <alignment horizontal="center"/>
    </xf>
    <xf numFmtId="170" fontId="16" fillId="10" borderId="10" xfId="1" applyNumberFormat="1" applyFont="1" applyFill="1" applyBorder="1"/>
    <xf numFmtId="0" fontId="11" fillId="10" borderId="14" xfId="1" applyFont="1" applyFill="1" applyBorder="1"/>
    <xf numFmtId="41" fontId="6" fillId="10" borderId="10" xfId="1" applyNumberFormat="1" applyFont="1" applyFill="1" applyBorder="1" applyAlignment="1">
      <alignment horizontal="center" wrapText="1"/>
    </xf>
    <xf numFmtId="41" fontId="11" fillId="10" borderId="10" xfId="1" applyNumberFormat="1" applyFont="1" applyFill="1" applyBorder="1" applyAlignment="1">
      <alignment horizontal="center"/>
    </xf>
    <xf numFmtId="0" fontId="9" fillId="0" borderId="0" xfId="0" applyFont="1" applyFill="1" applyAlignment="1">
      <alignment horizontal="left"/>
    </xf>
    <xf numFmtId="168" fontId="6" fillId="10" borderId="23" xfId="2" applyNumberFormat="1" applyFont="1" applyFill="1" applyBorder="1"/>
    <xf numFmtId="0" fontId="6" fillId="0" borderId="10" xfId="1" applyFont="1" applyFill="1" applyBorder="1" applyAlignment="1">
      <alignment horizontal="left" wrapText="1" indent="3"/>
    </xf>
    <xf numFmtId="0" fontId="9" fillId="10" borderId="2" xfId="0" applyFont="1" applyFill="1" applyBorder="1" applyAlignment="1">
      <alignment horizontal="left" wrapText="1" indent="2"/>
    </xf>
    <xf numFmtId="169" fontId="9" fillId="0" borderId="10" xfId="2" applyNumberFormat="1" applyFont="1" applyFill="1" applyBorder="1" applyAlignment="1">
      <alignment horizontal="center"/>
    </xf>
    <xf numFmtId="41" fontId="8" fillId="7" borderId="2" xfId="1" applyNumberFormat="1" applyFont="1" applyFill="1" applyBorder="1"/>
    <xf numFmtId="41" fontId="9" fillId="10" borderId="0" xfId="1" applyNumberFormat="1" applyFont="1" applyFill="1" applyBorder="1"/>
    <xf numFmtId="41" fontId="6" fillId="10" borderId="23" xfId="2" applyNumberFormat="1" applyFont="1" applyFill="1" applyBorder="1"/>
    <xf numFmtId="41" fontId="9" fillId="10" borderId="22" xfId="1" applyNumberFormat="1" applyFont="1" applyFill="1" applyBorder="1"/>
    <xf numFmtId="168" fontId="6" fillId="10" borderId="21" xfId="2" applyNumberFormat="1" applyFont="1" applyFill="1" applyBorder="1"/>
    <xf numFmtId="170" fontId="11" fillId="10" borderId="24" xfId="1" applyNumberFormat="1" applyFont="1" applyFill="1" applyBorder="1" applyAlignment="1">
      <alignment horizontal="right"/>
    </xf>
    <xf numFmtId="170" fontId="11" fillId="10" borderId="21" xfId="1" applyNumberFormat="1" applyFont="1" applyFill="1" applyBorder="1" applyAlignment="1">
      <alignment horizontal="right"/>
    </xf>
    <xf numFmtId="41" fontId="11" fillId="10" borderId="20" xfId="2" applyNumberFormat="1" applyFont="1" applyFill="1" applyBorder="1"/>
    <xf numFmtId="0" fontId="6" fillId="10" borderId="2" xfId="0" applyFont="1" applyFill="1" applyBorder="1" applyAlignment="1">
      <alignment horizontal="left" wrapText="1" indent="2"/>
    </xf>
    <xf numFmtId="0" fontId="6" fillId="14" borderId="2" xfId="0" applyFont="1" applyFill="1" applyBorder="1" applyAlignment="1">
      <alignment horizontal="left" wrapText="1" indent="2"/>
    </xf>
    <xf numFmtId="41" fontId="11" fillId="14" borderId="2" xfId="2" applyNumberFormat="1" applyFont="1" applyFill="1" applyBorder="1"/>
    <xf numFmtId="0" fontId="6" fillId="7" borderId="2" xfId="0" applyFont="1" applyFill="1" applyBorder="1" applyAlignment="1">
      <alignment horizontal="left" wrapText="1" indent="2"/>
    </xf>
    <xf numFmtId="0" fontId="6" fillId="21" borderId="2" xfId="0" applyFont="1" applyFill="1" applyBorder="1" applyAlignment="1">
      <alignment horizontal="left" wrapText="1" indent="2"/>
    </xf>
    <xf numFmtId="41" fontId="11" fillId="0" borderId="2" xfId="2" applyNumberFormat="1" applyFont="1" applyFill="1" applyBorder="1"/>
    <xf numFmtId="0" fontId="6" fillId="0" borderId="2" xfId="1" applyFont="1" applyFill="1" applyBorder="1" applyAlignment="1">
      <alignment horizontal="right" wrapText="1" indent="3"/>
    </xf>
    <xf numFmtId="41" fontId="7" fillId="14" borderId="12" xfId="3" applyNumberFormat="1" applyFont="1" applyFill="1" applyBorder="1"/>
    <xf numFmtId="0" fontId="6" fillId="15" borderId="2" xfId="0" applyFont="1" applyFill="1" applyBorder="1" applyAlignment="1">
      <alignment horizontal="left" wrapText="1" indent="2"/>
    </xf>
    <xf numFmtId="41" fontId="9" fillId="15" borderId="12" xfId="3" applyNumberFormat="1" applyFont="1" applyFill="1" applyBorder="1" applyAlignment="1">
      <alignment horizontal="center"/>
    </xf>
    <xf numFmtId="0" fontId="6" fillId="23" borderId="0" xfId="0" applyFont="1" applyFill="1" applyBorder="1" applyAlignment="1">
      <alignment horizontal="left" wrapText="1" indent="2"/>
    </xf>
    <xf numFmtId="41" fontId="11" fillId="23" borderId="2" xfId="1" applyNumberFormat="1" applyFont="1" applyFill="1" applyBorder="1" applyAlignment="1">
      <alignment horizontal="right"/>
    </xf>
    <xf numFmtId="41" fontId="8" fillId="14" borderId="12" xfId="3" applyNumberFormat="1" applyFont="1" applyFill="1" applyBorder="1" applyAlignment="1">
      <alignment horizontal="center"/>
    </xf>
    <xf numFmtId="0" fontId="6" fillId="0" borderId="10" xfId="1" applyFont="1" applyFill="1" applyBorder="1" applyAlignment="1">
      <alignment horizontal="right" wrapText="1" indent="3"/>
    </xf>
    <xf numFmtId="0" fontId="6" fillId="10" borderId="8" xfId="0" applyFont="1" applyFill="1" applyBorder="1" applyAlignment="1">
      <alignment horizontal="left" wrapText="1" indent="2"/>
    </xf>
    <xf numFmtId="170" fontId="9" fillId="11" borderId="14" xfId="1" applyNumberFormat="1" applyFont="1" applyFill="1" applyBorder="1"/>
    <xf numFmtId="170" fontId="9" fillId="10" borderId="10" xfId="1" applyNumberFormat="1" applyFont="1" applyFill="1" applyBorder="1"/>
    <xf numFmtId="170" fontId="9" fillId="10" borderId="8" xfId="1" applyNumberFormat="1" applyFont="1" applyFill="1" applyBorder="1"/>
    <xf numFmtId="168" fontId="11" fillId="10" borderId="2" xfId="2" applyNumberFormat="1" applyFont="1" applyFill="1" applyBorder="1"/>
    <xf numFmtId="0" fontId="11" fillId="7" borderId="10" xfId="1" applyFont="1" applyFill="1" applyBorder="1" applyAlignment="1">
      <alignment horizontal="left" wrapText="1"/>
    </xf>
    <xf numFmtId="41" fontId="11" fillId="7" borderId="10" xfId="1" applyNumberFormat="1" applyFont="1" applyFill="1" applyBorder="1"/>
    <xf numFmtId="41" fontId="6" fillId="7" borderId="10" xfId="1" applyNumberFormat="1" applyFont="1" applyFill="1" applyBorder="1"/>
    <xf numFmtId="3" fontId="18" fillId="0" borderId="13" xfId="2" applyNumberFormat="1" applyFont="1" applyFill="1" applyBorder="1" applyAlignment="1">
      <alignment horizontal="center" vertical="center"/>
    </xf>
    <xf numFmtId="3" fontId="8" fillId="0" borderId="12" xfId="2" applyNumberFormat="1" applyFont="1" applyFill="1" applyBorder="1" applyAlignment="1">
      <alignment horizontal="center" vertical="center"/>
    </xf>
    <xf numFmtId="3" fontId="12" fillId="0" borderId="6" xfId="2" applyNumberFormat="1" applyFont="1" applyFill="1" applyBorder="1" applyAlignment="1">
      <alignment horizontal="center" vertical="center"/>
    </xf>
    <xf numFmtId="3" fontId="9" fillId="0" borderId="10" xfId="2" applyNumberFormat="1" applyFont="1" applyFill="1" applyBorder="1" applyAlignment="1">
      <alignment horizontal="center" vertical="center" wrapText="1"/>
    </xf>
    <xf numFmtId="41" fontId="7" fillId="0" borderId="13" xfId="1" applyNumberFormat="1" applyFont="1" applyFill="1" applyBorder="1" applyAlignment="1">
      <alignment vertical="center" wrapText="1"/>
    </xf>
    <xf numFmtId="41" fontId="8" fillId="0" borderId="10" xfId="1" applyNumberFormat="1" applyFont="1" applyFill="1" applyBorder="1" applyAlignment="1">
      <alignment horizontal="center" vertical="center" wrapText="1"/>
    </xf>
    <xf numFmtId="41" fontId="7" fillId="0" borderId="10" xfId="1" applyNumberFormat="1" applyFont="1" applyFill="1" applyBorder="1" applyAlignment="1">
      <alignment horizontal="center" vertical="center" wrapText="1"/>
    </xf>
    <xf numFmtId="41" fontId="8" fillId="0" borderId="12" xfId="1" applyNumberFormat="1" applyFont="1" applyFill="1" applyBorder="1" applyAlignment="1">
      <alignment horizontal="center" vertical="center" wrapText="1"/>
    </xf>
    <xf numFmtId="41" fontId="12" fillId="0" borderId="6" xfId="1" applyNumberFormat="1" applyFont="1" applyFill="1" applyBorder="1" applyAlignment="1">
      <alignment horizontal="center" vertical="center" wrapText="1"/>
    </xf>
    <xf numFmtId="168" fontId="9" fillId="0" borderId="10" xfId="1" applyNumberFormat="1" applyFont="1" applyFill="1" applyBorder="1" applyAlignment="1">
      <alignment horizontal="center" vertical="center" wrapText="1"/>
    </xf>
    <xf numFmtId="170" fontId="9" fillId="0" borderId="10" xfId="1" applyNumberFormat="1" applyFont="1" applyFill="1" applyBorder="1"/>
    <xf numFmtId="170" fontId="9" fillId="0" borderId="8" xfId="1" applyNumberFormat="1" applyFont="1" applyFill="1" applyBorder="1"/>
    <xf numFmtId="41" fontId="8" fillId="0" borderId="10" xfId="1" applyNumberFormat="1" applyFont="1" applyFill="1" applyBorder="1" applyAlignment="1">
      <alignment vertical="center" wrapText="1"/>
    </xf>
    <xf numFmtId="170" fontId="9" fillId="25" borderId="10" xfId="1" applyNumberFormat="1" applyFont="1" applyFill="1" applyBorder="1"/>
    <xf numFmtId="3" fontId="18" fillId="26" borderId="6" xfId="1" applyNumberFormat="1" applyFont="1" applyFill="1" applyBorder="1" applyAlignment="1">
      <alignment horizontal="center"/>
    </xf>
    <xf numFmtId="0" fontId="7" fillId="26" borderId="6" xfId="1" applyFont="1" applyFill="1" applyBorder="1" applyAlignment="1">
      <alignment horizontal="left"/>
    </xf>
    <xf numFmtId="173" fontId="32" fillId="10" borderId="0" xfId="1" applyNumberFormat="1" applyFont="1" applyFill="1" applyBorder="1"/>
    <xf numFmtId="0" fontId="21" fillId="10" borderId="0" xfId="1" applyFont="1" applyFill="1" applyBorder="1"/>
    <xf numFmtId="0" fontId="11" fillId="10" borderId="0" xfId="1" applyFont="1" applyFill="1" applyBorder="1"/>
    <xf numFmtId="173" fontId="16" fillId="10" borderId="0" xfId="1" applyNumberFormat="1" applyFont="1" applyFill="1" applyBorder="1"/>
    <xf numFmtId="0" fontId="15" fillId="10" borderId="0" xfId="1" applyFont="1" applyFill="1" applyBorder="1"/>
    <xf numFmtId="0" fontId="6" fillId="0" borderId="12" xfId="1" applyFont="1" applyFill="1" applyBorder="1" applyAlignment="1">
      <alignment horizontal="left" wrapText="1" indent="3"/>
    </xf>
    <xf numFmtId="171" fontId="6" fillId="10" borderId="12" xfId="1" applyNumberFormat="1" applyFont="1" applyFill="1" applyBorder="1" applyAlignment="1">
      <alignment horizontal="center"/>
    </xf>
    <xf numFmtId="41" fontId="6" fillId="0" borderId="12" xfId="2" applyNumberFormat="1" applyFont="1" applyFill="1" applyBorder="1"/>
    <xf numFmtId="166" fontId="7" fillId="0" borderId="0" xfId="0" applyNumberFormat="1" applyFont="1" applyFill="1"/>
    <xf numFmtId="0" fontId="6" fillId="15" borderId="12" xfId="0" applyFont="1" applyFill="1" applyBorder="1" applyAlignment="1">
      <alignment horizontal="left" wrapText="1" indent="2"/>
    </xf>
    <xf numFmtId="41" fontId="8" fillId="15" borderId="12" xfId="3" applyNumberFormat="1" applyFont="1" applyFill="1" applyBorder="1" applyAlignment="1">
      <alignment horizontal="center"/>
    </xf>
    <xf numFmtId="0" fontId="11" fillId="15" borderId="6" xfId="1" applyFont="1" applyFill="1" applyBorder="1" applyAlignment="1">
      <alignment horizontal="left" indent="1"/>
    </xf>
    <xf numFmtId="41" fontId="7" fillId="15" borderId="6" xfId="3" applyNumberFormat="1" applyFont="1" applyFill="1" applyBorder="1" applyAlignment="1">
      <alignment horizontal="center"/>
    </xf>
    <xf numFmtId="171" fontId="7" fillId="15" borderId="6" xfId="3" applyNumberFormat="1" applyFont="1" applyFill="1" applyBorder="1" applyAlignment="1">
      <alignment horizontal="center"/>
    </xf>
    <xf numFmtId="0" fontId="6" fillId="16" borderId="12" xfId="0" applyFont="1" applyFill="1" applyBorder="1" applyAlignment="1">
      <alignment horizontal="left" wrapText="1" indent="2"/>
    </xf>
    <xf numFmtId="41" fontId="8" fillId="16" borderId="12" xfId="3" applyNumberFormat="1" applyFont="1" applyFill="1" applyBorder="1" applyAlignment="1">
      <alignment horizontal="center"/>
    </xf>
    <xf numFmtId="171" fontId="8" fillId="16" borderId="12" xfId="3" applyNumberFormat="1" applyFont="1" applyFill="1" applyBorder="1" applyAlignment="1">
      <alignment horizontal="center"/>
    </xf>
    <xf numFmtId="0" fontId="11" fillId="16" borderId="6" xfId="1" applyFont="1" applyFill="1" applyBorder="1" applyAlignment="1">
      <alignment horizontal="left" indent="1"/>
    </xf>
    <xf numFmtId="41" fontId="7" fillId="16" borderId="6" xfId="3" applyNumberFormat="1" applyFont="1" applyFill="1" applyBorder="1" applyAlignment="1">
      <alignment horizontal="center"/>
    </xf>
    <xf numFmtId="171" fontId="7" fillId="16" borderId="6" xfId="3" applyNumberFormat="1" applyFont="1" applyFill="1" applyBorder="1" applyAlignment="1">
      <alignment horizontal="center"/>
    </xf>
    <xf numFmtId="174" fontId="16" fillId="10" borderId="0" xfId="1" applyNumberFormat="1" applyFont="1" applyFill="1" applyBorder="1"/>
    <xf numFmtId="174" fontId="16" fillId="0" borderId="0" xfId="1" applyNumberFormat="1" applyFont="1" applyFill="1" applyBorder="1"/>
    <xf numFmtId="0" fontId="6" fillId="0" borderId="19" xfId="1" applyFont="1" applyFill="1" applyBorder="1" applyAlignment="1">
      <alignment horizontal="center" vertical="center" wrapText="1"/>
    </xf>
    <xf numFmtId="0" fontId="6" fillId="0" borderId="16" xfId="1" applyFont="1" applyFill="1" applyBorder="1" applyAlignment="1">
      <alignment horizontal="center" vertical="center" wrapText="1"/>
    </xf>
    <xf numFmtId="0" fontId="6" fillId="0" borderId="20" xfId="1" applyFont="1" applyFill="1" applyBorder="1" applyAlignment="1">
      <alignment horizontal="center" vertical="center" wrapText="1"/>
    </xf>
    <xf numFmtId="0" fontId="30" fillId="0" borderId="0" xfId="1" applyFont="1" applyFill="1" applyAlignment="1">
      <alignment horizontal="center" wrapText="1"/>
    </xf>
    <xf numFmtId="0" fontId="31" fillId="0" borderId="0" xfId="0" applyFont="1" applyAlignment="1">
      <alignment horizontal="center" wrapText="1"/>
    </xf>
  </cellXfs>
  <cellStyles count="25">
    <cellStyle name="Excel Built-in Normal" xfId="18"/>
    <cellStyle name="Обычный" xfId="0" builtinId="0"/>
    <cellStyle name="Обычный 2" xfId="5"/>
    <cellStyle name="Обычный 2 2" xfId="19"/>
    <cellStyle name="Обычный 2 3" xfId="20"/>
    <cellStyle name="Обычный 2_Fin край 2012" xfId="21"/>
    <cellStyle name="Обычный 3" xfId="7"/>
    <cellStyle name="Обычный 3 2" xfId="16"/>
    <cellStyle name="Обычный 3 2 2" xfId="14"/>
    <cellStyle name="Обычный 3 3" xfId="13"/>
    <cellStyle name="Обычный 4" xfId="9"/>
    <cellStyle name="Обычный 4 2" xfId="22"/>
    <cellStyle name="Обычный 5" xfId="12"/>
    <cellStyle name="Обычный Лена" xfId="11"/>
    <cellStyle name="Обычный_Таблицы Мун.заказ Стационар" xfId="1"/>
    <cellStyle name="Процентный 2" xfId="15"/>
    <cellStyle name="Финансовый" xfId="2" builtinId="3"/>
    <cellStyle name="Финансовый [0]_Таблицы Мун.заказ Стационар" xfId="3"/>
    <cellStyle name="Финансовый 2" xfId="6"/>
    <cellStyle name="Финансовый 2 2" xfId="23"/>
    <cellStyle name="Финансовый 2 3" xfId="24"/>
    <cellStyle name="Финансовый 3" xfId="8"/>
    <cellStyle name="Финансовый 3 2" xfId="17"/>
    <cellStyle name="Финансовый 4" xfId="10"/>
    <cellStyle name="Финансовый_Таблицы Мун.заказ Стационар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CC"/>
      <color rgb="FFCC99FF"/>
      <color rgb="FFFFFF99"/>
      <color rgb="FF66FFFF"/>
      <color rgb="FFFF66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278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457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71450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71450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71450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71450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71450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71450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71450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291</xdr:row>
      <xdr:rowOff>0</xdr:rowOff>
    </xdr:from>
    <xdr:ext cx="104775" cy="171450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4968525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49339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316</xdr:row>
      <xdr:rowOff>0</xdr:rowOff>
    </xdr:from>
    <xdr:to>
      <xdr:col>1</xdr:col>
      <xdr:colOff>104775</xdr:colOff>
      <xdr:row>316</xdr:row>
      <xdr:rowOff>161304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316</xdr:row>
      <xdr:rowOff>0</xdr:rowOff>
    </xdr:from>
    <xdr:to>
      <xdr:col>1</xdr:col>
      <xdr:colOff>104775</xdr:colOff>
      <xdr:row>316</xdr:row>
      <xdr:rowOff>161304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316</xdr:row>
      <xdr:rowOff>0</xdr:rowOff>
    </xdr:from>
    <xdr:to>
      <xdr:col>1</xdr:col>
      <xdr:colOff>104775</xdr:colOff>
      <xdr:row>316</xdr:row>
      <xdr:rowOff>161304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316</xdr:row>
      <xdr:rowOff>0</xdr:rowOff>
    </xdr:from>
    <xdr:to>
      <xdr:col>1</xdr:col>
      <xdr:colOff>104775</xdr:colOff>
      <xdr:row>316</xdr:row>
      <xdr:rowOff>161304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316</xdr:row>
      <xdr:rowOff>0</xdr:rowOff>
    </xdr:from>
    <xdr:to>
      <xdr:col>1</xdr:col>
      <xdr:colOff>104775</xdr:colOff>
      <xdr:row>316</xdr:row>
      <xdr:rowOff>161304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316</xdr:row>
      <xdr:rowOff>0</xdr:rowOff>
    </xdr:from>
    <xdr:to>
      <xdr:col>1</xdr:col>
      <xdr:colOff>104775</xdr:colOff>
      <xdr:row>316</xdr:row>
      <xdr:rowOff>161304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316</xdr:row>
      <xdr:rowOff>0</xdr:rowOff>
    </xdr:from>
    <xdr:to>
      <xdr:col>1</xdr:col>
      <xdr:colOff>104775</xdr:colOff>
      <xdr:row>316</xdr:row>
      <xdr:rowOff>161304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316</xdr:row>
      <xdr:rowOff>0</xdr:rowOff>
    </xdr:from>
    <xdr:to>
      <xdr:col>1</xdr:col>
      <xdr:colOff>104775</xdr:colOff>
      <xdr:row>316</xdr:row>
      <xdr:rowOff>161304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316</xdr:row>
      <xdr:rowOff>0</xdr:rowOff>
    </xdr:from>
    <xdr:to>
      <xdr:col>1</xdr:col>
      <xdr:colOff>104775</xdr:colOff>
      <xdr:row>316</xdr:row>
      <xdr:rowOff>161304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316</xdr:row>
      <xdr:rowOff>0</xdr:rowOff>
    </xdr:from>
    <xdr:to>
      <xdr:col>1</xdr:col>
      <xdr:colOff>104775</xdr:colOff>
      <xdr:row>316</xdr:row>
      <xdr:rowOff>161304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316</xdr:row>
      <xdr:rowOff>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316</xdr:row>
      <xdr:rowOff>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316</xdr:row>
      <xdr:rowOff>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316</xdr:row>
      <xdr:rowOff>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316</xdr:row>
      <xdr:rowOff>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316</xdr:row>
      <xdr:rowOff>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316</xdr:row>
      <xdr:rowOff>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316</xdr:row>
      <xdr:rowOff>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316</xdr:row>
      <xdr:rowOff>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316</xdr:row>
      <xdr:rowOff>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318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331</xdr:row>
      <xdr:rowOff>0</xdr:rowOff>
    </xdr:from>
    <xdr:to>
      <xdr:col>1</xdr:col>
      <xdr:colOff>104775</xdr:colOff>
      <xdr:row>331</xdr:row>
      <xdr:rowOff>161304</xdr:rowOff>
    </xdr:to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92605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331</xdr:row>
      <xdr:rowOff>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8316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332</xdr:row>
      <xdr:rowOff>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332</xdr:row>
      <xdr:rowOff>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332</xdr:row>
      <xdr:rowOff>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332</xdr:row>
      <xdr:rowOff>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332</xdr:row>
      <xdr:rowOff>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332</xdr:row>
      <xdr:rowOff>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332</xdr:row>
      <xdr:rowOff>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332</xdr:row>
      <xdr:rowOff>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332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332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342900" y="5255990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342</xdr:row>
      <xdr:rowOff>0</xdr:rowOff>
    </xdr:from>
    <xdr:ext cx="104775" cy="163419"/>
    <xdr:sp macro="" textlink="">
      <xdr:nvSpPr>
        <xdr:cNvPr id="202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342</xdr:row>
      <xdr:rowOff>0</xdr:rowOff>
    </xdr:from>
    <xdr:ext cx="104775" cy="163419"/>
    <xdr:sp macro="" textlink="">
      <xdr:nvSpPr>
        <xdr:cNvPr id="203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342</xdr:row>
      <xdr:rowOff>0</xdr:rowOff>
    </xdr:from>
    <xdr:ext cx="104775" cy="163419"/>
    <xdr:sp macro="" textlink="">
      <xdr:nvSpPr>
        <xdr:cNvPr id="204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342</xdr:row>
      <xdr:rowOff>0</xdr:rowOff>
    </xdr:from>
    <xdr:ext cx="104775" cy="163419"/>
    <xdr:sp macro="" textlink="">
      <xdr:nvSpPr>
        <xdr:cNvPr id="205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342</xdr:row>
      <xdr:rowOff>0</xdr:rowOff>
    </xdr:from>
    <xdr:ext cx="104775" cy="163419"/>
    <xdr:sp macro="" textlink="">
      <xdr:nvSpPr>
        <xdr:cNvPr id="206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342</xdr:row>
      <xdr:rowOff>0</xdr:rowOff>
    </xdr:from>
    <xdr:ext cx="104775" cy="163419"/>
    <xdr:sp macro="" textlink="">
      <xdr:nvSpPr>
        <xdr:cNvPr id="207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342</xdr:row>
      <xdr:rowOff>0</xdr:rowOff>
    </xdr:from>
    <xdr:ext cx="104775" cy="163419"/>
    <xdr:sp macro="" textlink="">
      <xdr:nvSpPr>
        <xdr:cNvPr id="208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342</xdr:row>
      <xdr:rowOff>0</xdr:rowOff>
    </xdr:from>
    <xdr:ext cx="104775" cy="163419"/>
    <xdr:sp macro="" textlink="">
      <xdr:nvSpPr>
        <xdr:cNvPr id="209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342</xdr:row>
      <xdr:rowOff>0</xdr:rowOff>
    </xdr:from>
    <xdr:ext cx="104775" cy="163419"/>
    <xdr:sp macro="" textlink="">
      <xdr:nvSpPr>
        <xdr:cNvPr id="210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342</xdr:row>
      <xdr:rowOff>0</xdr:rowOff>
    </xdr:from>
    <xdr:ext cx="104775" cy="163419"/>
    <xdr:sp macro="" textlink="">
      <xdr:nvSpPr>
        <xdr:cNvPr id="211" name="Text Box 1"/>
        <xdr:cNvSpPr txBox="1">
          <a:spLocks noChangeArrowheads="1"/>
        </xdr:cNvSpPr>
      </xdr:nvSpPr>
      <xdr:spPr bwMode="auto">
        <a:xfrm>
          <a:off x="0" y="154495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342</xdr:row>
      <xdr:rowOff>0</xdr:rowOff>
    </xdr:from>
    <xdr:to>
      <xdr:col>1</xdr:col>
      <xdr:colOff>104775</xdr:colOff>
      <xdr:row>342</xdr:row>
      <xdr:rowOff>161304</xdr:rowOff>
    </xdr:to>
    <xdr:sp macro="" textlink="">
      <xdr:nvSpPr>
        <xdr:cNvPr id="212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342</xdr:row>
      <xdr:rowOff>0</xdr:rowOff>
    </xdr:from>
    <xdr:to>
      <xdr:col>1</xdr:col>
      <xdr:colOff>104775</xdr:colOff>
      <xdr:row>342</xdr:row>
      <xdr:rowOff>161304</xdr:rowOff>
    </xdr:to>
    <xdr:sp macro="" textlink="">
      <xdr:nvSpPr>
        <xdr:cNvPr id="213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342</xdr:row>
      <xdr:rowOff>0</xdr:rowOff>
    </xdr:from>
    <xdr:to>
      <xdr:col>1</xdr:col>
      <xdr:colOff>104775</xdr:colOff>
      <xdr:row>342</xdr:row>
      <xdr:rowOff>161304</xdr:rowOff>
    </xdr:to>
    <xdr:sp macro="" textlink="">
      <xdr:nvSpPr>
        <xdr:cNvPr id="214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342</xdr:row>
      <xdr:rowOff>0</xdr:rowOff>
    </xdr:from>
    <xdr:to>
      <xdr:col>1</xdr:col>
      <xdr:colOff>104775</xdr:colOff>
      <xdr:row>342</xdr:row>
      <xdr:rowOff>161304</xdr:rowOff>
    </xdr:to>
    <xdr:sp macro="" textlink="">
      <xdr:nvSpPr>
        <xdr:cNvPr id="215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342</xdr:row>
      <xdr:rowOff>0</xdr:rowOff>
    </xdr:from>
    <xdr:to>
      <xdr:col>1</xdr:col>
      <xdr:colOff>104775</xdr:colOff>
      <xdr:row>342</xdr:row>
      <xdr:rowOff>161304</xdr:rowOff>
    </xdr:to>
    <xdr:sp macro="" textlink="">
      <xdr:nvSpPr>
        <xdr:cNvPr id="216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342</xdr:row>
      <xdr:rowOff>0</xdr:rowOff>
    </xdr:from>
    <xdr:to>
      <xdr:col>1</xdr:col>
      <xdr:colOff>104775</xdr:colOff>
      <xdr:row>342</xdr:row>
      <xdr:rowOff>161304</xdr:rowOff>
    </xdr:to>
    <xdr:sp macro="" textlink="">
      <xdr:nvSpPr>
        <xdr:cNvPr id="217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342</xdr:row>
      <xdr:rowOff>0</xdr:rowOff>
    </xdr:from>
    <xdr:to>
      <xdr:col>1</xdr:col>
      <xdr:colOff>104775</xdr:colOff>
      <xdr:row>342</xdr:row>
      <xdr:rowOff>161304</xdr:rowOff>
    </xdr:to>
    <xdr:sp macro="" textlink="">
      <xdr:nvSpPr>
        <xdr:cNvPr id="218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342</xdr:row>
      <xdr:rowOff>0</xdr:rowOff>
    </xdr:from>
    <xdr:to>
      <xdr:col>1</xdr:col>
      <xdr:colOff>104775</xdr:colOff>
      <xdr:row>342</xdr:row>
      <xdr:rowOff>161304</xdr:rowOff>
    </xdr:to>
    <xdr:sp macro="" textlink="">
      <xdr:nvSpPr>
        <xdr:cNvPr id="219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342</xdr:row>
      <xdr:rowOff>0</xdr:rowOff>
    </xdr:from>
    <xdr:to>
      <xdr:col>1</xdr:col>
      <xdr:colOff>104775</xdr:colOff>
      <xdr:row>342</xdr:row>
      <xdr:rowOff>161304</xdr:rowOff>
    </xdr:to>
    <xdr:sp macro="" textlink="">
      <xdr:nvSpPr>
        <xdr:cNvPr id="220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342</xdr:row>
      <xdr:rowOff>0</xdr:rowOff>
    </xdr:from>
    <xdr:to>
      <xdr:col>1</xdr:col>
      <xdr:colOff>104775</xdr:colOff>
      <xdr:row>342</xdr:row>
      <xdr:rowOff>161304</xdr:rowOff>
    </xdr:to>
    <xdr:sp macro="" textlink="">
      <xdr:nvSpPr>
        <xdr:cNvPr id="221" name="Text Box 1"/>
        <xdr:cNvSpPr txBox="1">
          <a:spLocks noChangeArrowheads="1"/>
        </xdr:cNvSpPr>
      </xdr:nvSpPr>
      <xdr:spPr bwMode="auto">
        <a:xfrm>
          <a:off x="0" y="1502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22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23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24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25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26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27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28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29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30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344</xdr:row>
      <xdr:rowOff>0</xdr:rowOff>
    </xdr:from>
    <xdr:ext cx="104775" cy="163419"/>
    <xdr:sp macro="" textlink="">
      <xdr:nvSpPr>
        <xdr:cNvPr id="231" name="Text Box 1"/>
        <xdr:cNvSpPr txBox="1">
          <a:spLocks noChangeArrowheads="1"/>
        </xdr:cNvSpPr>
      </xdr:nvSpPr>
      <xdr:spPr bwMode="auto">
        <a:xfrm>
          <a:off x="342900" y="556593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3419"/>
    <xdr:sp macro="" textlink="">
      <xdr:nvSpPr>
        <xdr:cNvPr id="272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3419"/>
    <xdr:sp macro="" textlink="">
      <xdr:nvSpPr>
        <xdr:cNvPr id="273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3419"/>
    <xdr:sp macro="" textlink="">
      <xdr:nvSpPr>
        <xdr:cNvPr id="274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3419"/>
    <xdr:sp macro="" textlink="">
      <xdr:nvSpPr>
        <xdr:cNvPr id="275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3419"/>
    <xdr:sp macro="" textlink="">
      <xdr:nvSpPr>
        <xdr:cNvPr id="276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3419"/>
    <xdr:sp macro="" textlink="">
      <xdr:nvSpPr>
        <xdr:cNvPr id="277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3419"/>
    <xdr:sp macro="" textlink="">
      <xdr:nvSpPr>
        <xdr:cNvPr id="278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3419"/>
    <xdr:sp macro="" textlink="">
      <xdr:nvSpPr>
        <xdr:cNvPr id="279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3419"/>
    <xdr:sp macro="" textlink="">
      <xdr:nvSpPr>
        <xdr:cNvPr id="280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3419"/>
    <xdr:sp macro="" textlink="">
      <xdr:nvSpPr>
        <xdr:cNvPr id="281" name="Text Box 1"/>
        <xdr:cNvSpPr txBox="1">
          <a:spLocks noChangeArrowheads="1"/>
        </xdr:cNvSpPr>
      </xdr:nvSpPr>
      <xdr:spPr bwMode="auto">
        <a:xfrm>
          <a:off x="342900" y="5678709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1304"/>
    <xdr:sp macro="" textlink="">
      <xdr:nvSpPr>
        <xdr:cNvPr id="282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1304"/>
    <xdr:sp macro="" textlink="">
      <xdr:nvSpPr>
        <xdr:cNvPr id="283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1304"/>
    <xdr:sp macro="" textlink="">
      <xdr:nvSpPr>
        <xdr:cNvPr id="284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1304"/>
    <xdr:sp macro="" textlink="">
      <xdr:nvSpPr>
        <xdr:cNvPr id="285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1304"/>
    <xdr:sp macro="" textlink="">
      <xdr:nvSpPr>
        <xdr:cNvPr id="286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1304"/>
    <xdr:sp macro="" textlink="">
      <xdr:nvSpPr>
        <xdr:cNvPr id="287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1304"/>
    <xdr:sp macro="" textlink="">
      <xdr:nvSpPr>
        <xdr:cNvPr id="288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1304"/>
    <xdr:sp macro="" textlink="">
      <xdr:nvSpPr>
        <xdr:cNvPr id="289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1304"/>
    <xdr:sp macro="" textlink="">
      <xdr:nvSpPr>
        <xdr:cNvPr id="290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355</xdr:row>
      <xdr:rowOff>0</xdr:rowOff>
    </xdr:from>
    <xdr:ext cx="104775" cy="161304"/>
    <xdr:sp macro="" textlink="">
      <xdr:nvSpPr>
        <xdr:cNvPr id="291" name="Text Box 1"/>
        <xdr:cNvSpPr txBox="1">
          <a:spLocks noChangeArrowheads="1"/>
        </xdr:cNvSpPr>
      </xdr:nvSpPr>
      <xdr:spPr bwMode="auto">
        <a:xfrm>
          <a:off x="342900" y="5674709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357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53888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367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367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367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367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367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367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367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367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367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367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47161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</xdr:col>
      <xdr:colOff>0</xdr:colOff>
      <xdr:row>367</xdr:row>
      <xdr:rowOff>0</xdr:rowOff>
    </xdr:from>
    <xdr:to>
      <xdr:col>1</xdr:col>
      <xdr:colOff>104775</xdr:colOff>
      <xdr:row>367</xdr:row>
      <xdr:rowOff>161304</xdr:rowOff>
    </xdr:to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104775</xdr:colOff>
      <xdr:row>367</xdr:row>
      <xdr:rowOff>161304</xdr:rowOff>
    </xdr:to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104775</xdr:colOff>
      <xdr:row>367</xdr:row>
      <xdr:rowOff>161304</xdr:rowOff>
    </xdr:to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104775</xdr:colOff>
      <xdr:row>367</xdr:row>
      <xdr:rowOff>161304</xdr:rowOff>
    </xdr:to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104775</xdr:colOff>
      <xdr:row>367</xdr:row>
      <xdr:rowOff>161304</xdr:rowOff>
    </xdr:to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104775</xdr:colOff>
      <xdr:row>367</xdr:row>
      <xdr:rowOff>161304</xdr:rowOff>
    </xdr:to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104775</xdr:colOff>
      <xdr:row>367</xdr:row>
      <xdr:rowOff>161304</xdr:rowOff>
    </xdr:to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104775</xdr:colOff>
      <xdr:row>367</xdr:row>
      <xdr:rowOff>161304</xdr:rowOff>
    </xdr:to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104775</xdr:colOff>
      <xdr:row>367</xdr:row>
      <xdr:rowOff>161304</xdr:rowOff>
    </xdr:to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367</xdr:row>
      <xdr:rowOff>0</xdr:rowOff>
    </xdr:from>
    <xdr:to>
      <xdr:col>1</xdr:col>
      <xdr:colOff>104775</xdr:colOff>
      <xdr:row>367</xdr:row>
      <xdr:rowOff>161304</xdr:rowOff>
    </xdr:to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0" y="142875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72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73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74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75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76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77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78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79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80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369</xdr:row>
      <xdr:rowOff>0</xdr:rowOff>
    </xdr:from>
    <xdr:ext cx="104775" cy="163419"/>
    <xdr:sp macro="" textlink="">
      <xdr:nvSpPr>
        <xdr:cNvPr id="181" name="Text Box 1"/>
        <xdr:cNvSpPr txBox="1">
          <a:spLocks noChangeArrowheads="1"/>
        </xdr:cNvSpPr>
      </xdr:nvSpPr>
      <xdr:spPr bwMode="auto">
        <a:xfrm>
          <a:off x="342900" y="5790342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1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1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1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1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1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1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1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1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1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304</xdr:row>
      <xdr:rowOff>0</xdr:rowOff>
    </xdr:from>
    <xdr:ext cx="104775" cy="163419"/>
    <xdr:sp macro="" textlink="">
      <xdr:nvSpPr>
        <xdr:cNvPr id="1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1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1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1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1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1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1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1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1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289</xdr:row>
      <xdr:rowOff>0</xdr:rowOff>
    </xdr:from>
    <xdr:ext cx="104775" cy="163419"/>
    <xdr:sp macro="" textlink="">
      <xdr:nvSpPr>
        <xdr:cNvPr id="2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278</xdr:row>
      <xdr:rowOff>0</xdr:rowOff>
    </xdr:from>
    <xdr:ext cx="104775" cy="163419"/>
    <xdr:sp macro="" textlink="">
      <xdr:nvSpPr>
        <xdr:cNvPr id="2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2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252</xdr:row>
      <xdr:rowOff>0</xdr:rowOff>
    </xdr:from>
    <xdr:ext cx="104775" cy="163419"/>
    <xdr:sp macro="" textlink="">
      <xdr:nvSpPr>
        <xdr:cNvPr id="3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218</xdr:row>
      <xdr:rowOff>0</xdr:rowOff>
    </xdr:from>
    <xdr:ext cx="104775" cy="163419"/>
    <xdr:sp macro="" textlink="">
      <xdr:nvSpPr>
        <xdr:cNvPr id="3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215</xdr:row>
      <xdr:rowOff>0</xdr:rowOff>
    </xdr:from>
    <xdr:ext cx="104775" cy="163419"/>
    <xdr:sp macro="" textlink="">
      <xdr:nvSpPr>
        <xdr:cNvPr id="3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186</xdr:row>
      <xdr:rowOff>0</xdr:rowOff>
    </xdr:from>
    <xdr:ext cx="104775" cy="163419"/>
    <xdr:sp macro="" textlink="">
      <xdr:nvSpPr>
        <xdr:cNvPr id="3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50</xdr:row>
      <xdr:rowOff>152400</xdr:rowOff>
    </xdr:from>
    <xdr:ext cx="104775" cy="163419"/>
    <xdr:sp macro="" textlink="">
      <xdr:nvSpPr>
        <xdr:cNvPr id="3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3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47</xdr:row>
      <xdr:rowOff>0</xdr:rowOff>
    </xdr:from>
    <xdr:ext cx="104775" cy="163419"/>
    <xdr:sp macro="" textlink="">
      <xdr:nvSpPr>
        <xdr:cNvPr id="4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39</xdr:row>
      <xdr:rowOff>152400</xdr:rowOff>
    </xdr:from>
    <xdr:ext cx="104775" cy="163419"/>
    <xdr:sp macro="" textlink="">
      <xdr:nvSpPr>
        <xdr:cNvPr id="4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37</xdr:row>
      <xdr:rowOff>0</xdr:rowOff>
    </xdr:from>
    <xdr:ext cx="104775" cy="163419"/>
    <xdr:sp macro="" textlink="">
      <xdr:nvSpPr>
        <xdr:cNvPr id="4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29</xdr:row>
      <xdr:rowOff>0</xdr:rowOff>
    </xdr:from>
    <xdr:ext cx="104775" cy="163419"/>
    <xdr:sp macro="" textlink="">
      <xdr:nvSpPr>
        <xdr:cNvPr id="4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19</xdr:row>
      <xdr:rowOff>0</xdr:rowOff>
    </xdr:from>
    <xdr:ext cx="104775" cy="163419"/>
    <xdr:sp macro="" textlink="">
      <xdr:nvSpPr>
        <xdr:cNvPr id="4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4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5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6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7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8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59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0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1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2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3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4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2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3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4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5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6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7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8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59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0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661" name="Text Box 1"/>
        <xdr:cNvSpPr txBox="1">
          <a:spLocks noChangeArrowheads="1"/>
        </xdr:cNvSpPr>
      </xdr:nvSpPr>
      <xdr:spPr bwMode="auto">
        <a:xfrm>
          <a:off x="342900" y="60388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0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1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18</xdr:row>
      <xdr:rowOff>0</xdr:rowOff>
    </xdr:from>
    <xdr:ext cx="104775" cy="163419"/>
    <xdr:sp macro="" textlink="">
      <xdr:nvSpPr>
        <xdr:cNvPr id="72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2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2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3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4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5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6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7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8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39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0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8</xdr:row>
      <xdr:rowOff>0</xdr:rowOff>
    </xdr:from>
    <xdr:ext cx="104775" cy="163419"/>
    <xdr:sp macro="" textlink="">
      <xdr:nvSpPr>
        <xdr:cNvPr id="741" name="Text Box 1"/>
        <xdr:cNvSpPr txBox="1">
          <a:spLocks noChangeArrowheads="1"/>
        </xdr:cNvSpPr>
      </xdr:nvSpPr>
      <xdr:spPr bwMode="auto">
        <a:xfrm>
          <a:off x="342900" y="4714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209304" name="Text Box 34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209305" name="Text Box 35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209306" name="Text Box 36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209307" name="Text Box 37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209308" name="Text Box 38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209309" name="Text Box 39"/>
        <xdr:cNvSpPr txBox="1">
          <a:spLocks noChangeArrowheads="1"/>
        </xdr:cNvSpPr>
      </xdr:nvSpPr>
      <xdr:spPr bwMode="auto">
        <a:xfrm>
          <a:off x="0" y="322011675"/>
          <a:ext cx="857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8" name="Text Box 34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9" name="Text Box 35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10" name="Text Box 36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11" name="Text Box 37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12" name="Text Box 38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387</xdr:row>
      <xdr:rowOff>0</xdr:rowOff>
    </xdr:from>
    <xdr:to>
      <xdr:col>1</xdr:col>
      <xdr:colOff>85725</xdr:colOff>
      <xdr:row>388</xdr:row>
      <xdr:rowOff>19049</xdr:rowOff>
    </xdr:to>
    <xdr:sp macro="" textlink="">
      <xdr:nvSpPr>
        <xdr:cNvPr id="13" name="Text Box 39"/>
        <xdr:cNvSpPr txBox="1">
          <a:spLocks noChangeArrowheads="1"/>
        </xdr:cNvSpPr>
      </xdr:nvSpPr>
      <xdr:spPr bwMode="auto">
        <a:xfrm>
          <a:off x="0" y="503539125"/>
          <a:ext cx="85725" cy="20954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247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247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247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247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247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247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247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247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247</xdr:row>
      <xdr:rowOff>153101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247</xdr:row>
      <xdr:rowOff>153101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9639300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248</xdr:row>
      <xdr:rowOff>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248</xdr:row>
      <xdr:rowOff>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248</xdr:row>
      <xdr:rowOff>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248</xdr:row>
      <xdr:rowOff>0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248</xdr:row>
      <xdr:rowOff>0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248</xdr:row>
      <xdr:rowOff>0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248</xdr:row>
      <xdr:rowOff>0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248</xdr:row>
      <xdr:rowOff>0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248</xdr:row>
      <xdr:rowOff>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</xdr:col>
      <xdr:colOff>0</xdr:colOff>
      <xdr:row>247</xdr:row>
      <xdr:rowOff>0</xdr:rowOff>
    </xdr:from>
    <xdr:to>
      <xdr:col>1</xdr:col>
      <xdr:colOff>104775</xdr:colOff>
      <xdr:row>248</xdr:row>
      <xdr:rowOff>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9639300"/>
          <a:ext cx="104775" cy="191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342900" y="5113020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342900" y="5414676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342900" y="5517356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342900" y="5524785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342900" y="569585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342900" y="5795581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342900" y="578815200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101</xdr:row>
      <xdr:rowOff>0</xdr:rowOff>
    </xdr:from>
    <xdr:ext cx="104775" cy="171450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342900" y="5105971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125</xdr:row>
      <xdr:rowOff>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342900" y="5399627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138</xdr:row>
      <xdr:rowOff>0</xdr:rowOff>
    </xdr:from>
    <xdr:to>
      <xdr:col>0</xdr:col>
      <xdr:colOff>104775</xdr:colOff>
      <xdr:row>138</xdr:row>
      <xdr:rowOff>161304</xdr:rowOff>
    </xdr:to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342900" y="549030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138</xdr:row>
      <xdr:rowOff>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342900" y="549773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139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342900" y="56688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342900" y="5760624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0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150</xdr:row>
      <xdr:rowOff>0</xdr:rowOff>
    </xdr:from>
    <xdr:ext cx="104775" cy="161304"/>
    <xdr:sp macro="" textlink="">
      <xdr:nvSpPr>
        <xdr:cNvPr id="171" name="Text Box 1"/>
        <xdr:cNvSpPr txBox="1">
          <a:spLocks noChangeArrowheads="1"/>
        </xdr:cNvSpPr>
      </xdr:nvSpPr>
      <xdr:spPr bwMode="auto">
        <a:xfrm>
          <a:off x="342900" y="57531952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1" enableFormatConditionsCalculation="0">
    <tabColor indexed="34"/>
  </sheetPr>
  <dimension ref="A1:L868"/>
  <sheetViews>
    <sheetView showZeros="0" zoomScale="90" zoomScaleNormal="90" zoomScaleSheetLayoutView="90" workbookViewId="0">
      <pane xSplit="2" ySplit="7" topLeftCell="C374" activePane="bottomRight" state="frozen"/>
      <selection activeCell="A7" sqref="A7"/>
      <selection pane="topRight" activeCell="B7" sqref="B7"/>
      <selection pane="bottomLeft" activeCell="A14" sqref="A14"/>
      <selection pane="bottomRight" activeCell="B381" sqref="B381"/>
    </sheetView>
  </sheetViews>
  <sheetFormatPr defaultColWidth="9.140625" defaultRowHeight="15" x14ac:dyDescent="0.25"/>
  <cols>
    <col min="1" max="1" width="5.140625" style="36" hidden="1" customWidth="1"/>
    <col min="2" max="2" width="44.5703125" style="35" customWidth="1"/>
    <col min="3" max="3" width="15.5703125" style="35" customWidth="1"/>
    <col min="4" max="4" width="14.85546875" style="35" customWidth="1"/>
    <col min="5" max="5" width="14.28515625" style="154" customWidth="1"/>
    <col min="6" max="6" width="12.7109375" style="35" customWidth="1"/>
    <col min="7" max="7" width="13.42578125" style="371" customWidth="1"/>
    <col min="8" max="8" width="14" style="371" customWidth="1"/>
    <col min="9" max="9" width="14.42578125" style="388" customWidth="1"/>
    <col min="10" max="10" width="9" style="35" customWidth="1"/>
    <col min="11" max="11" width="11.85546875" style="36" customWidth="1"/>
    <col min="12" max="12" width="10" style="36" bestFit="1" customWidth="1"/>
    <col min="13" max="16384" width="9.140625" style="36"/>
  </cols>
  <sheetData>
    <row r="1" spans="1:11" ht="30.75" customHeight="1" x14ac:dyDescent="0.25">
      <c r="B1" s="757" t="s">
        <v>129</v>
      </c>
      <c r="C1" s="758"/>
      <c r="D1" s="758"/>
      <c r="E1" s="758"/>
      <c r="F1" s="758"/>
      <c r="G1" s="758"/>
      <c r="H1" s="758"/>
      <c r="I1" s="758"/>
      <c r="J1" s="758"/>
    </row>
    <row r="2" spans="1:11" ht="15.75" x14ac:dyDescent="0.25">
      <c r="B2" s="348"/>
      <c r="C2" s="348"/>
      <c r="D2" s="348"/>
      <c r="E2" s="348"/>
      <c r="F2" s="445"/>
      <c r="G2" s="348"/>
      <c r="H2" s="348"/>
      <c r="I2" s="348"/>
      <c r="J2" s="348"/>
    </row>
    <row r="3" spans="1:11" ht="22.5" customHeight="1" x14ac:dyDescent="0.3">
      <c r="B3" s="156">
        <v>1</v>
      </c>
      <c r="C3" s="138"/>
      <c r="D3" s="138"/>
      <c r="E3" s="139"/>
      <c r="F3" s="446"/>
      <c r="G3" s="397"/>
      <c r="H3" s="397"/>
      <c r="I3" s="355"/>
      <c r="J3" s="138"/>
    </row>
    <row r="4" spans="1:11" ht="13.5" customHeight="1" thickBot="1" x14ac:dyDescent="0.35">
      <c r="B4" s="156"/>
      <c r="C4" s="155"/>
      <c r="D4" s="155"/>
      <c r="E4" s="139"/>
      <c r="F4" s="446"/>
      <c r="G4" s="397"/>
      <c r="H4" s="397"/>
      <c r="I4" s="355"/>
      <c r="J4" s="155"/>
    </row>
    <row r="5" spans="1:11" ht="31.5" customHeight="1" thickBot="1" x14ac:dyDescent="0.3">
      <c r="B5" s="39" t="s">
        <v>0</v>
      </c>
      <c r="C5" s="754" t="s">
        <v>104</v>
      </c>
      <c r="D5" s="755"/>
      <c r="E5" s="755"/>
      <c r="F5" s="756"/>
      <c r="G5" s="754" t="s">
        <v>103</v>
      </c>
      <c r="H5" s="755"/>
      <c r="I5" s="755"/>
      <c r="J5" s="756"/>
    </row>
    <row r="6" spans="1:11" ht="60.75" thickBot="1" x14ac:dyDescent="0.3">
      <c r="B6" s="40"/>
      <c r="C6" s="309" t="s">
        <v>131</v>
      </c>
      <c r="D6" s="309" t="s">
        <v>132</v>
      </c>
      <c r="E6" s="310" t="s">
        <v>105</v>
      </c>
      <c r="F6" s="98" t="s">
        <v>35</v>
      </c>
      <c r="G6" s="398" t="s">
        <v>133</v>
      </c>
      <c r="H6" s="398" t="s">
        <v>134</v>
      </c>
      <c r="I6" s="356" t="s">
        <v>106</v>
      </c>
      <c r="J6" s="98" t="s">
        <v>35</v>
      </c>
    </row>
    <row r="7" spans="1:11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357">
        <v>6</v>
      </c>
      <c r="H7" s="357">
        <v>7</v>
      </c>
      <c r="I7" s="357">
        <v>8</v>
      </c>
      <c r="J7" s="56">
        <v>9</v>
      </c>
      <c r="K7" s="78"/>
    </row>
    <row r="8" spans="1:11" ht="13.9" customHeight="1" x14ac:dyDescent="0.25">
      <c r="B8" s="20"/>
      <c r="C8" s="68"/>
      <c r="D8" s="68"/>
      <c r="E8" s="140"/>
      <c r="F8" s="68"/>
      <c r="G8" s="399"/>
      <c r="H8" s="399"/>
      <c r="I8" s="358"/>
      <c r="J8" s="97"/>
      <c r="K8" s="78"/>
    </row>
    <row r="9" spans="1:11" ht="28.5" customHeight="1" x14ac:dyDescent="0.25">
      <c r="A9" s="36">
        <v>1</v>
      </c>
      <c r="B9" s="114" t="s">
        <v>59</v>
      </c>
      <c r="C9" s="123"/>
      <c r="D9" s="672"/>
      <c r="E9" s="123"/>
      <c r="F9" s="123"/>
      <c r="G9" s="673"/>
      <c r="H9" s="359"/>
      <c r="I9" s="359"/>
      <c r="J9" s="159"/>
      <c r="K9" s="78"/>
    </row>
    <row r="10" spans="1:11" ht="30" customHeight="1" x14ac:dyDescent="0.25">
      <c r="B10" s="205" t="s">
        <v>122</v>
      </c>
      <c r="C10" s="113">
        <f>SUM(C11:C12)</f>
        <v>1533</v>
      </c>
      <c r="D10" s="113">
        <f>SUM(D11:D12)</f>
        <v>128</v>
      </c>
      <c r="E10" s="113">
        <f>SUM(E11:E12)</f>
        <v>0</v>
      </c>
      <c r="F10" s="113">
        <f t="shared" ref="F10:F15" si="0">E10/D10*100</f>
        <v>0</v>
      </c>
      <c r="G10" s="620">
        <f>SUM(G11:G12)</f>
        <v>3037.4914983333333</v>
      </c>
      <c r="H10" s="620">
        <f>SUM(H11:H12)</f>
        <v>253</v>
      </c>
      <c r="I10" s="620">
        <f>SUM(I11:I12)</f>
        <v>0</v>
      </c>
      <c r="J10" s="113">
        <f>I10/H10*100</f>
        <v>0</v>
      </c>
      <c r="K10" s="78"/>
    </row>
    <row r="11" spans="1:11" ht="30" customHeight="1" x14ac:dyDescent="0.25">
      <c r="A11" s="36">
        <v>1</v>
      </c>
      <c r="B11" s="71" t="s">
        <v>79</v>
      </c>
      <c r="C11" s="113">
        <v>1179</v>
      </c>
      <c r="D11" s="661">
        <f>ROUND(C11/12*$B$3,0)</f>
        <v>98</v>
      </c>
      <c r="E11" s="113">
        <v>0</v>
      </c>
      <c r="F11" s="113">
        <f t="shared" si="0"/>
        <v>0</v>
      </c>
      <c r="G11" s="620">
        <v>2528.5235733333334</v>
      </c>
      <c r="H11" s="620">
        <f>ROUND(G11/12*$B$3,0)</f>
        <v>211</v>
      </c>
      <c r="I11" s="620">
        <v>0</v>
      </c>
      <c r="J11" s="113">
        <f t="shared" ref="J11:J17" si="1">I11/H11*100</f>
        <v>0</v>
      </c>
      <c r="K11" s="78"/>
    </row>
    <row r="12" spans="1:11" ht="30" x14ac:dyDescent="0.25">
      <c r="A12" s="36">
        <v>1</v>
      </c>
      <c r="B12" s="71" t="s">
        <v>80</v>
      </c>
      <c r="C12" s="113">
        <v>354</v>
      </c>
      <c r="D12" s="661">
        <f>ROUND(C12/12*$B$3,0)</f>
        <v>30</v>
      </c>
      <c r="E12" s="113">
        <v>0</v>
      </c>
      <c r="F12" s="662">
        <f t="shared" si="0"/>
        <v>0</v>
      </c>
      <c r="G12" s="620">
        <v>508.96792500000004</v>
      </c>
      <c r="H12" s="620">
        <f>ROUND(G12/12*$B$3,0)</f>
        <v>42</v>
      </c>
      <c r="I12" s="620">
        <v>0</v>
      </c>
      <c r="J12" s="662">
        <f t="shared" si="1"/>
        <v>0</v>
      </c>
      <c r="K12" s="78"/>
    </row>
    <row r="13" spans="1:11" ht="30" x14ac:dyDescent="0.25">
      <c r="A13" s="36">
        <v>1</v>
      </c>
      <c r="B13" s="327" t="s">
        <v>114</v>
      </c>
      <c r="C13" s="113">
        <f>SUM(C14)</f>
        <v>0</v>
      </c>
      <c r="D13" s="113">
        <f>SUM(D14)</f>
        <v>0</v>
      </c>
      <c r="E13" s="113">
        <f>SUM(E14)</f>
        <v>0</v>
      </c>
      <c r="F13" s="113" t="e">
        <f t="shared" si="0"/>
        <v>#DIV/0!</v>
      </c>
      <c r="G13" s="620">
        <f>SUM(G14)</f>
        <v>0</v>
      </c>
      <c r="H13" s="620">
        <f>SUM(H14)</f>
        <v>0</v>
      </c>
      <c r="I13" s="620">
        <f>SUM(I14)</f>
        <v>0</v>
      </c>
      <c r="J13" s="113" t="e">
        <f t="shared" si="1"/>
        <v>#DIV/0!</v>
      </c>
      <c r="K13" s="78"/>
    </row>
    <row r="14" spans="1:11" ht="30" x14ac:dyDescent="0.25">
      <c r="A14" s="36">
        <v>1</v>
      </c>
      <c r="B14" s="349" t="s">
        <v>110</v>
      </c>
      <c r="C14" s="662"/>
      <c r="D14" s="662">
        <f>ROUND(C14/12*$B$3,0)</f>
        <v>0</v>
      </c>
      <c r="E14" s="662">
        <v>0</v>
      </c>
      <c r="F14" s="662" t="e">
        <f t="shared" si="0"/>
        <v>#DIV/0!</v>
      </c>
      <c r="G14" s="620"/>
      <c r="H14" s="620">
        <f>ROUND(G14/12*$B$3,0)</f>
        <v>0</v>
      </c>
      <c r="I14" s="620">
        <v>0</v>
      </c>
      <c r="J14" s="662" t="e">
        <f t="shared" si="1"/>
        <v>#DIV/0!</v>
      </c>
      <c r="K14" s="78"/>
    </row>
    <row r="15" spans="1:11" ht="30" x14ac:dyDescent="0.25">
      <c r="A15" s="36">
        <v>1</v>
      </c>
      <c r="B15" s="683" t="s">
        <v>125</v>
      </c>
      <c r="C15" s="685">
        <v>100</v>
      </c>
      <c r="D15" s="113">
        <f>ROUND(C15/12*$B$3,0)</f>
        <v>8</v>
      </c>
      <c r="E15" s="685">
        <v>0</v>
      </c>
      <c r="F15" s="113">
        <f t="shared" si="0"/>
        <v>0</v>
      </c>
      <c r="G15" s="620">
        <v>67.424000000000007</v>
      </c>
      <c r="H15" s="620">
        <f>ROUND(G15/12*$B$3,0)</f>
        <v>6</v>
      </c>
      <c r="I15" s="685">
        <v>0</v>
      </c>
      <c r="J15" s="662">
        <f t="shared" si="1"/>
        <v>0</v>
      </c>
      <c r="K15" s="78"/>
    </row>
    <row r="16" spans="1:11" ht="15.75" thickBot="1" x14ac:dyDescent="0.3">
      <c r="A16" s="36">
        <v>1</v>
      </c>
      <c r="B16" s="684"/>
      <c r="C16" s="628"/>
      <c r="D16" s="628"/>
      <c r="E16" s="628"/>
      <c r="F16" s="628"/>
      <c r="G16" s="682"/>
      <c r="H16" s="660"/>
      <c r="I16" s="660"/>
      <c r="J16" s="628"/>
      <c r="K16" s="78"/>
    </row>
    <row r="17" spans="1:11" s="34" customFormat="1" ht="15.75" thickBot="1" x14ac:dyDescent="0.3">
      <c r="A17" s="36">
        <v>1</v>
      </c>
      <c r="B17" s="350" t="s">
        <v>3</v>
      </c>
      <c r="C17" s="351"/>
      <c r="D17" s="351"/>
      <c r="E17" s="351"/>
      <c r="F17" s="352"/>
      <c r="G17" s="400">
        <f>G13+G10+G15</f>
        <v>3104.9154983333333</v>
      </c>
      <c r="H17" s="400">
        <f>H13+H10+H15</f>
        <v>259</v>
      </c>
      <c r="I17" s="400">
        <f>I13+I10+I15</f>
        <v>0</v>
      </c>
      <c r="J17" s="352">
        <f t="shared" si="1"/>
        <v>0</v>
      </c>
      <c r="K17" s="107"/>
    </row>
    <row r="18" spans="1:11" s="110" customFormat="1" ht="15" customHeight="1" x14ac:dyDescent="0.25">
      <c r="A18" s="36">
        <v>1</v>
      </c>
      <c r="B18" s="203"/>
      <c r="C18" s="108"/>
      <c r="D18" s="183"/>
      <c r="E18" s="108"/>
      <c r="F18" s="447"/>
      <c r="G18" s="401"/>
      <c r="H18" s="360"/>
      <c r="I18" s="360"/>
      <c r="J18" s="108"/>
      <c r="K18" s="109"/>
    </row>
    <row r="19" spans="1:11" ht="15" customHeight="1" x14ac:dyDescent="0.25">
      <c r="A19" s="36">
        <v>1</v>
      </c>
      <c r="B19" s="288" t="s">
        <v>87</v>
      </c>
      <c r="C19" s="289"/>
      <c r="D19" s="289"/>
      <c r="E19" s="289"/>
      <c r="F19" s="448"/>
      <c r="G19" s="402"/>
      <c r="H19" s="361"/>
      <c r="I19" s="361"/>
      <c r="J19" s="289"/>
      <c r="K19" s="78"/>
    </row>
    <row r="20" spans="1:11" ht="51" customHeight="1" x14ac:dyDescent="0.25">
      <c r="A20" s="36">
        <v>1</v>
      </c>
      <c r="B20" s="232" t="s">
        <v>122</v>
      </c>
      <c r="C20" s="287">
        <f>C10</f>
        <v>1533</v>
      </c>
      <c r="D20" s="287">
        <f>D10</f>
        <v>128</v>
      </c>
      <c r="E20" s="287">
        <f>E10</f>
        <v>0</v>
      </c>
      <c r="F20" s="287">
        <f>E20/D20*100</f>
        <v>0</v>
      </c>
      <c r="G20" s="464">
        <f>G10</f>
        <v>3037.4914983333333</v>
      </c>
      <c r="H20" s="464">
        <f>H10</f>
        <v>253</v>
      </c>
      <c r="I20" s="464">
        <f>I10</f>
        <v>0</v>
      </c>
      <c r="J20" s="287">
        <f>I20/H20*100</f>
        <v>0</v>
      </c>
      <c r="K20" s="78"/>
    </row>
    <row r="21" spans="1:11" ht="42.75" customHeight="1" x14ac:dyDescent="0.25">
      <c r="A21" s="36">
        <v>1</v>
      </c>
      <c r="B21" s="286" t="s">
        <v>79</v>
      </c>
      <c r="C21" s="287">
        <f t="shared" ref="C21:E24" si="2">SUM(C11)</f>
        <v>1179</v>
      </c>
      <c r="D21" s="287">
        <f t="shared" si="2"/>
        <v>98</v>
      </c>
      <c r="E21" s="287">
        <f t="shared" si="2"/>
        <v>0</v>
      </c>
      <c r="F21" s="287">
        <f>E21/D21*100</f>
        <v>0</v>
      </c>
      <c r="G21" s="464">
        <f t="shared" ref="G21:I24" si="3">SUM(G11)</f>
        <v>2528.5235733333334</v>
      </c>
      <c r="H21" s="464">
        <f t="shared" si="3"/>
        <v>211</v>
      </c>
      <c r="I21" s="464">
        <f t="shared" si="3"/>
        <v>0</v>
      </c>
      <c r="J21" s="287">
        <f t="shared" ref="J21:J26" si="4">I21/H21*100</f>
        <v>0</v>
      </c>
      <c r="K21" s="78"/>
    </row>
    <row r="22" spans="1:11" ht="37.5" customHeight="1" x14ac:dyDescent="0.25">
      <c r="A22" s="36">
        <v>1</v>
      </c>
      <c r="B22" s="286" t="s">
        <v>80</v>
      </c>
      <c r="C22" s="287">
        <f t="shared" si="2"/>
        <v>354</v>
      </c>
      <c r="D22" s="287">
        <f t="shared" si="2"/>
        <v>30</v>
      </c>
      <c r="E22" s="287">
        <f t="shared" si="2"/>
        <v>0</v>
      </c>
      <c r="F22" s="287">
        <f>E22/D22*100</f>
        <v>0</v>
      </c>
      <c r="G22" s="464">
        <f t="shared" si="3"/>
        <v>508.96792500000004</v>
      </c>
      <c r="H22" s="464">
        <f t="shared" si="3"/>
        <v>42</v>
      </c>
      <c r="I22" s="464">
        <f t="shared" si="3"/>
        <v>0</v>
      </c>
      <c r="J22" s="287">
        <f t="shared" si="4"/>
        <v>0</v>
      </c>
      <c r="K22" s="78"/>
    </row>
    <row r="23" spans="1:11" ht="30" x14ac:dyDescent="0.25">
      <c r="A23" s="36">
        <v>1</v>
      </c>
      <c r="B23" s="330" t="s">
        <v>114</v>
      </c>
      <c r="C23" s="287">
        <f t="shared" si="2"/>
        <v>0</v>
      </c>
      <c r="D23" s="287">
        <f t="shared" si="2"/>
        <v>0</v>
      </c>
      <c r="E23" s="287">
        <f t="shared" si="2"/>
        <v>0</v>
      </c>
      <c r="F23" s="287" t="e">
        <f>E23/D23*100</f>
        <v>#DIV/0!</v>
      </c>
      <c r="G23" s="464">
        <f t="shared" si="3"/>
        <v>0</v>
      </c>
      <c r="H23" s="464">
        <f t="shared" si="3"/>
        <v>0</v>
      </c>
      <c r="I23" s="464">
        <f t="shared" si="3"/>
        <v>0</v>
      </c>
      <c r="J23" s="287" t="e">
        <f t="shared" si="4"/>
        <v>#DIV/0!</v>
      </c>
      <c r="K23" s="78"/>
    </row>
    <row r="24" spans="1:11" ht="37.5" customHeight="1" x14ac:dyDescent="0.25">
      <c r="A24" s="36">
        <v>1</v>
      </c>
      <c r="B24" s="328" t="s">
        <v>110</v>
      </c>
      <c r="C24" s="471">
        <f t="shared" si="2"/>
        <v>0</v>
      </c>
      <c r="D24" s="471">
        <f t="shared" si="2"/>
        <v>0</v>
      </c>
      <c r="E24" s="471">
        <f t="shared" si="2"/>
        <v>0</v>
      </c>
      <c r="F24" s="471" t="e">
        <f>E24/D24*100</f>
        <v>#DIV/0!</v>
      </c>
      <c r="G24" s="472">
        <f t="shared" si="3"/>
        <v>0</v>
      </c>
      <c r="H24" s="472">
        <f t="shared" si="3"/>
        <v>0</v>
      </c>
      <c r="I24" s="472">
        <f t="shared" si="3"/>
        <v>0</v>
      </c>
      <c r="J24" s="471" t="e">
        <f t="shared" si="4"/>
        <v>#DIV/0!</v>
      </c>
      <c r="K24" s="78"/>
    </row>
    <row r="25" spans="1:11" ht="37.5" customHeight="1" thickBot="1" x14ac:dyDescent="0.3">
      <c r="A25" s="36">
        <v>1</v>
      </c>
      <c r="B25" s="328" t="s">
        <v>125</v>
      </c>
      <c r="C25" s="686">
        <f>SUM(C15)</f>
        <v>100</v>
      </c>
      <c r="D25" s="686">
        <f t="shared" ref="D25:J25" si="5">SUM(D15)</f>
        <v>8</v>
      </c>
      <c r="E25" s="686">
        <f t="shared" si="5"/>
        <v>0</v>
      </c>
      <c r="F25" s="686">
        <f t="shared" si="5"/>
        <v>0</v>
      </c>
      <c r="G25" s="686">
        <f t="shared" si="5"/>
        <v>67.424000000000007</v>
      </c>
      <c r="H25" s="686">
        <f t="shared" si="5"/>
        <v>6</v>
      </c>
      <c r="I25" s="686">
        <f t="shared" si="5"/>
        <v>0</v>
      </c>
      <c r="J25" s="686">
        <f t="shared" si="5"/>
        <v>0</v>
      </c>
      <c r="K25" s="78"/>
    </row>
    <row r="26" spans="1:11" s="34" customFormat="1" ht="15" customHeight="1" thickBot="1" x14ac:dyDescent="0.3">
      <c r="A26" s="36">
        <v>1</v>
      </c>
      <c r="B26" s="437" t="s">
        <v>107</v>
      </c>
      <c r="C26" s="473">
        <f t="shared" ref="C26:I26" si="6">SUM(C17)</f>
        <v>0</v>
      </c>
      <c r="D26" s="473">
        <f t="shared" si="6"/>
        <v>0</v>
      </c>
      <c r="E26" s="473">
        <f t="shared" si="6"/>
        <v>0</v>
      </c>
      <c r="F26" s="474"/>
      <c r="G26" s="475">
        <f t="shared" si="6"/>
        <v>3104.9154983333333</v>
      </c>
      <c r="H26" s="475">
        <f t="shared" si="6"/>
        <v>259</v>
      </c>
      <c r="I26" s="475">
        <f t="shared" si="6"/>
        <v>0</v>
      </c>
      <c r="J26" s="474">
        <f t="shared" si="4"/>
        <v>0</v>
      </c>
      <c r="K26" s="78"/>
    </row>
    <row r="27" spans="1:11" s="34" customFormat="1" ht="15" customHeight="1" x14ac:dyDescent="0.25">
      <c r="A27" s="36">
        <v>1</v>
      </c>
      <c r="B27" s="6"/>
      <c r="C27" s="627"/>
      <c r="D27" s="627"/>
      <c r="E27" s="627"/>
      <c r="F27" s="628"/>
      <c r="G27" s="629"/>
      <c r="H27" s="630"/>
      <c r="I27" s="630"/>
      <c r="J27" s="631"/>
      <c r="K27" s="78"/>
    </row>
    <row r="28" spans="1:11" ht="15" customHeight="1" x14ac:dyDescent="0.25">
      <c r="A28" s="36">
        <v>1</v>
      </c>
      <c r="B28" s="80" t="s">
        <v>1</v>
      </c>
      <c r="C28" s="144"/>
      <c r="D28" s="144"/>
      <c r="E28" s="144"/>
      <c r="F28" s="144"/>
      <c r="G28" s="632"/>
      <c r="H28" s="362"/>
      <c r="I28" s="362"/>
      <c r="J28" s="145"/>
      <c r="K28" s="78"/>
    </row>
    <row r="29" spans="1:11" ht="33.75" customHeight="1" x14ac:dyDescent="0.25">
      <c r="A29" s="36">
        <v>1</v>
      </c>
      <c r="B29" s="74" t="s">
        <v>60</v>
      </c>
      <c r="C29" s="123"/>
      <c r="D29" s="123"/>
      <c r="E29" s="123"/>
      <c r="F29" s="123"/>
      <c r="G29" s="633"/>
      <c r="H29" s="363"/>
      <c r="I29" s="363"/>
      <c r="J29" s="118"/>
      <c r="K29" s="78"/>
    </row>
    <row r="30" spans="1:11" ht="45" customHeight="1" x14ac:dyDescent="0.25">
      <c r="A30" s="36">
        <v>1</v>
      </c>
      <c r="B30" s="205" t="s">
        <v>122</v>
      </c>
      <c r="C30" s="118">
        <f>SUM(C31,C32)</f>
        <v>17727</v>
      </c>
      <c r="D30" s="118">
        <f>SUM(D31,D32)</f>
        <v>1477</v>
      </c>
      <c r="E30" s="118">
        <f>SUM(E31,E32)</f>
        <v>1598</v>
      </c>
      <c r="F30" s="118">
        <f>E30/D30*100</f>
        <v>108.19228165199731</v>
      </c>
      <c r="G30" s="620">
        <f>SUM(G31,G32)</f>
        <v>35126.116621574074</v>
      </c>
      <c r="H30" s="620">
        <f>SUM(H31,H32)</f>
        <v>2927</v>
      </c>
      <c r="I30" s="620">
        <f>SUM(I31,I32)</f>
        <v>3111.7156999999997</v>
      </c>
      <c r="J30" s="118">
        <f>I30/H30*100</f>
        <v>106.310751622822</v>
      </c>
      <c r="K30" s="78"/>
    </row>
    <row r="31" spans="1:11" ht="32.25" customHeight="1" x14ac:dyDescent="0.25">
      <c r="A31" s="36">
        <v>1</v>
      </c>
      <c r="B31" s="72" t="s">
        <v>79</v>
      </c>
      <c r="C31" s="118">
        <v>13636</v>
      </c>
      <c r="D31" s="111">
        <f t="shared" ref="D31:D37" si="7">ROUND(C31/12*$B$3,0)</f>
        <v>1136</v>
      </c>
      <c r="E31" s="118">
        <v>1281</v>
      </c>
      <c r="F31" s="118">
        <f t="shared" ref="F31:F37" si="8">E31/D31*100</f>
        <v>112.76408450704226</v>
      </c>
      <c r="G31" s="620">
        <v>29244.230234074072</v>
      </c>
      <c r="H31" s="620">
        <f>ROUND(G31/12*$B$3,0)</f>
        <v>2437</v>
      </c>
      <c r="I31" s="620">
        <v>2633.2022599999996</v>
      </c>
      <c r="J31" s="118">
        <f t="shared" ref="J31:J38" si="9">I31/H31*100</f>
        <v>108.05097496922444</v>
      </c>
      <c r="K31" s="78"/>
    </row>
    <row r="32" spans="1:11" ht="30" customHeight="1" x14ac:dyDescent="0.25">
      <c r="A32" s="36">
        <v>1</v>
      </c>
      <c r="B32" s="72" t="s">
        <v>80</v>
      </c>
      <c r="C32" s="181">
        <v>4091</v>
      </c>
      <c r="D32" s="181">
        <f t="shared" si="7"/>
        <v>341</v>
      </c>
      <c r="E32" s="181">
        <v>317</v>
      </c>
      <c r="F32" s="181">
        <f t="shared" si="8"/>
        <v>92.961876832844567</v>
      </c>
      <c r="G32" s="620">
        <v>5881.8863875000015</v>
      </c>
      <c r="H32" s="620">
        <f>ROUND(G32/12*$B$3,0)</f>
        <v>490</v>
      </c>
      <c r="I32" s="620">
        <v>478.51344</v>
      </c>
      <c r="J32" s="118">
        <f t="shared" si="9"/>
        <v>97.655804081632652</v>
      </c>
      <c r="K32" s="78"/>
    </row>
    <row r="33" spans="1:12" ht="30" customHeight="1" x14ac:dyDescent="0.25">
      <c r="A33" s="36">
        <v>1</v>
      </c>
      <c r="B33" s="205" t="s">
        <v>114</v>
      </c>
      <c r="C33" s="181">
        <f>SUM(C34)</f>
        <v>800</v>
      </c>
      <c r="D33" s="181">
        <f t="shared" ref="D33:I33" si="10">SUM(D34)</f>
        <v>67</v>
      </c>
      <c r="E33" s="181">
        <f t="shared" si="10"/>
        <v>98</v>
      </c>
      <c r="F33" s="181">
        <f t="shared" si="8"/>
        <v>146.26865671641792</v>
      </c>
      <c r="G33" s="620">
        <f t="shared" si="10"/>
        <v>1174.56</v>
      </c>
      <c r="H33" s="620">
        <f t="shared" si="10"/>
        <v>98</v>
      </c>
      <c r="I33" s="620">
        <f t="shared" si="10"/>
        <v>143.41201999999998</v>
      </c>
      <c r="J33" s="118">
        <f t="shared" si="9"/>
        <v>146.33879591836734</v>
      </c>
      <c r="K33" s="78"/>
    </row>
    <row r="34" spans="1:12" ht="30" customHeight="1" x14ac:dyDescent="0.25">
      <c r="A34" s="36">
        <v>1</v>
      </c>
      <c r="B34" s="297" t="s">
        <v>110</v>
      </c>
      <c r="C34" s="181">
        <v>800</v>
      </c>
      <c r="D34" s="181">
        <f t="shared" si="7"/>
        <v>67</v>
      </c>
      <c r="E34" s="118">
        <v>98</v>
      </c>
      <c r="F34" s="118">
        <f t="shared" si="8"/>
        <v>146.26865671641792</v>
      </c>
      <c r="G34" s="620">
        <v>1174.56</v>
      </c>
      <c r="H34" s="620">
        <f>ROUND(G34/12*$B$3,0)</f>
        <v>98</v>
      </c>
      <c r="I34" s="620">
        <v>143.41201999999998</v>
      </c>
      <c r="J34" s="118">
        <f t="shared" si="9"/>
        <v>146.33879591836734</v>
      </c>
      <c r="K34" s="78"/>
    </row>
    <row r="35" spans="1:12" s="110" customFormat="1" ht="30" customHeight="1" x14ac:dyDescent="0.25">
      <c r="A35" s="36">
        <v>1</v>
      </c>
      <c r="B35" s="121" t="s">
        <v>125</v>
      </c>
      <c r="C35" s="181">
        <v>25283</v>
      </c>
      <c r="D35" s="181">
        <f t="shared" si="7"/>
        <v>2107</v>
      </c>
      <c r="E35" s="181">
        <v>2564</v>
      </c>
      <c r="F35" s="181">
        <f t="shared" si="8"/>
        <v>121.68960607498813</v>
      </c>
      <c r="G35" s="620">
        <v>17046.809920000003</v>
      </c>
      <c r="H35" s="620">
        <f>ROUND(G35/12*$B$3,0)</f>
        <v>1421</v>
      </c>
      <c r="I35" s="620">
        <v>1714.6550400000001</v>
      </c>
      <c r="J35" s="118">
        <f>I35/H35*100</f>
        <v>120.66537931034485</v>
      </c>
      <c r="K35" s="109"/>
      <c r="L35" s="752"/>
    </row>
    <row r="36" spans="1:12" s="110" customFormat="1" ht="30" customHeight="1" x14ac:dyDescent="0.25">
      <c r="A36" s="36">
        <v>1</v>
      </c>
      <c r="B36" s="121" t="s">
        <v>126</v>
      </c>
      <c r="C36" s="181">
        <v>10930</v>
      </c>
      <c r="D36" s="181">
        <f t="shared" si="7"/>
        <v>911</v>
      </c>
      <c r="E36" s="181">
        <v>917</v>
      </c>
      <c r="F36" s="181">
        <f t="shared" si="8"/>
        <v>100.65861690450055</v>
      </c>
      <c r="G36" s="620"/>
      <c r="H36" s="620">
        <f>ROUND(G36/12*$B$3,0)</f>
        <v>0</v>
      </c>
      <c r="I36" s="620">
        <v>618.21536000000003</v>
      </c>
      <c r="J36" s="118"/>
      <c r="K36" s="109"/>
    </row>
    <row r="37" spans="1:12" s="110" customFormat="1" ht="30" customHeight="1" thickBot="1" x14ac:dyDescent="0.3">
      <c r="A37" s="36">
        <v>1</v>
      </c>
      <c r="B37" s="121" t="s">
        <v>127</v>
      </c>
      <c r="C37" s="181">
        <v>6300</v>
      </c>
      <c r="D37" s="181">
        <f t="shared" si="7"/>
        <v>525</v>
      </c>
      <c r="E37" s="181">
        <v>900</v>
      </c>
      <c r="F37" s="181">
        <f t="shared" si="8"/>
        <v>171.42857142857142</v>
      </c>
      <c r="G37" s="620"/>
      <c r="H37" s="620">
        <f>ROUND(G37/12*$B$3,0)</f>
        <v>0</v>
      </c>
      <c r="I37" s="620">
        <v>594.60127999999997</v>
      </c>
      <c r="J37" s="118"/>
      <c r="K37" s="109"/>
    </row>
    <row r="38" spans="1:12" ht="15.75" thickBot="1" x14ac:dyDescent="0.3">
      <c r="A38" s="36">
        <v>1</v>
      </c>
      <c r="B38" s="311" t="s">
        <v>3</v>
      </c>
      <c r="C38" s="634"/>
      <c r="D38" s="634"/>
      <c r="E38" s="634"/>
      <c r="F38" s="635"/>
      <c r="G38" s="636">
        <f>G30+G33+G35</f>
        <v>53347.486541574079</v>
      </c>
      <c r="H38" s="636">
        <f>H30+H33+H35</f>
        <v>4446</v>
      </c>
      <c r="I38" s="636">
        <f>I30+I33+I35</f>
        <v>4969.7827600000001</v>
      </c>
      <c r="J38" s="443">
        <f t="shared" si="9"/>
        <v>111.78098875393611</v>
      </c>
      <c r="K38" s="78"/>
    </row>
    <row r="39" spans="1:12" ht="15" customHeight="1" x14ac:dyDescent="0.25">
      <c r="A39" s="36">
        <v>1</v>
      </c>
      <c r="B39" s="29"/>
      <c r="C39" s="146"/>
      <c r="D39" s="146"/>
      <c r="E39" s="146"/>
      <c r="F39" s="146"/>
      <c r="G39" s="637"/>
      <c r="H39" s="364"/>
      <c r="I39" s="364"/>
      <c r="J39" s="638"/>
      <c r="K39" s="78"/>
    </row>
    <row r="40" spans="1:12" ht="43.5" customHeight="1" x14ac:dyDescent="0.25">
      <c r="A40" s="36">
        <v>1</v>
      </c>
      <c r="B40" s="74" t="s">
        <v>61</v>
      </c>
      <c r="C40" s="123"/>
      <c r="D40" s="123"/>
      <c r="E40" s="123"/>
      <c r="F40" s="123"/>
      <c r="G40" s="365"/>
      <c r="H40" s="365"/>
      <c r="I40" s="365"/>
      <c r="J40" s="123"/>
      <c r="K40" s="78"/>
    </row>
    <row r="41" spans="1:12" ht="30" customHeight="1" x14ac:dyDescent="0.25">
      <c r="A41" s="36">
        <v>1</v>
      </c>
      <c r="B41" s="205" t="s">
        <v>122</v>
      </c>
      <c r="C41" s="118">
        <f>SUM(C42:C43)</f>
        <v>145</v>
      </c>
      <c r="D41" s="118">
        <f>SUM(D42:D43)</f>
        <v>13</v>
      </c>
      <c r="E41" s="118">
        <f>SUM(E42:E43)</f>
        <v>0</v>
      </c>
      <c r="F41" s="118">
        <f t="shared" ref="F41:F47" si="11">E41/D41*100</f>
        <v>0</v>
      </c>
      <c r="G41" s="620">
        <f>SUM(G42:G43)</f>
        <v>792.93830000000003</v>
      </c>
      <c r="H41" s="620">
        <f>SUM(H42:H43)</f>
        <v>66</v>
      </c>
      <c r="I41" s="620">
        <f>SUM(I42:I43)</f>
        <v>0</v>
      </c>
      <c r="J41" s="118">
        <f>I41/H41*100</f>
        <v>0</v>
      </c>
      <c r="K41" s="78"/>
    </row>
    <row r="42" spans="1:12" ht="45.75" customHeight="1" x14ac:dyDescent="0.25">
      <c r="A42" s="36">
        <v>1</v>
      </c>
      <c r="B42" s="72" t="s">
        <v>116</v>
      </c>
      <c r="C42" s="118">
        <v>90</v>
      </c>
      <c r="D42" s="111">
        <f t="shared" ref="D42:D47" si="12">ROUND(C42/12*$B$3,0)</f>
        <v>8</v>
      </c>
      <c r="E42" s="118">
        <v>0</v>
      </c>
      <c r="F42" s="118">
        <f t="shared" si="11"/>
        <v>0</v>
      </c>
      <c r="G42" s="620">
        <v>492.16859999999997</v>
      </c>
      <c r="H42" s="620">
        <f>ROUND(G42/12*$B$3,0)</f>
        <v>41</v>
      </c>
      <c r="I42" s="620">
        <v>0</v>
      </c>
      <c r="J42" s="118">
        <f>I42/H42*100</f>
        <v>0</v>
      </c>
      <c r="K42" s="78"/>
    </row>
    <row r="43" spans="1:12" ht="48.75" customHeight="1" x14ac:dyDescent="0.25">
      <c r="A43" s="36">
        <v>1</v>
      </c>
      <c r="B43" s="72" t="s">
        <v>117</v>
      </c>
      <c r="C43" s="118">
        <v>55</v>
      </c>
      <c r="D43" s="111">
        <f t="shared" si="12"/>
        <v>5</v>
      </c>
      <c r="E43" s="118">
        <v>0</v>
      </c>
      <c r="F43" s="118">
        <f t="shared" si="11"/>
        <v>0</v>
      </c>
      <c r="G43" s="620">
        <v>300.7697</v>
      </c>
      <c r="H43" s="620">
        <f>ROUND(G43/12*$B$3,0)</f>
        <v>25</v>
      </c>
      <c r="I43" s="620">
        <v>0</v>
      </c>
      <c r="J43" s="118">
        <f t="shared" ref="J43:J48" si="13">I43/H43*100</f>
        <v>0</v>
      </c>
      <c r="K43" s="78"/>
    </row>
    <row r="44" spans="1:12" ht="57.75" customHeight="1" x14ac:dyDescent="0.25">
      <c r="A44" s="36">
        <v>1</v>
      </c>
      <c r="B44" s="205" t="s">
        <v>114</v>
      </c>
      <c r="C44" s="118">
        <f>SUM(C45:C46)</f>
        <v>11295</v>
      </c>
      <c r="D44" s="118">
        <f>SUM(D45:D46)</f>
        <v>942</v>
      </c>
      <c r="E44" s="118">
        <f>SUM(E45:E46)</f>
        <v>842</v>
      </c>
      <c r="F44" s="118">
        <f t="shared" si="11"/>
        <v>89.384288747346076</v>
      </c>
      <c r="G44" s="620">
        <f>SUM(G45:G46)</f>
        <v>16764.203000000001</v>
      </c>
      <c r="H44" s="620">
        <f>SUM(H45:H46)</f>
        <v>1397</v>
      </c>
      <c r="I44" s="620">
        <f>SUM(I45:I46)</f>
        <v>1827.3954799999999</v>
      </c>
      <c r="J44" s="118">
        <f t="shared" si="13"/>
        <v>130.80855261274158</v>
      </c>
      <c r="K44" s="78"/>
    </row>
    <row r="45" spans="1:12" ht="60" x14ac:dyDescent="0.25">
      <c r="A45" s="36">
        <v>1</v>
      </c>
      <c r="B45" s="72" t="s">
        <v>120</v>
      </c>
      <c r="C45" s="118">
        <v>8600</v>
      </c>
      <c r="D45" s="111">
        <f t="shared" si="12"/>
        <v>717</v>
      </c>
      <c r="E45" s="111">
        <v>676</v>
      </c>
      <c r="F45" s="118">
        <f t="shared" si="11"/>
        <v>94.281729428172952</v>
      </c>
      <c r="G45" s="620">
        <v>14497.708000000001</v>
      </c>
      <c r="H45" s="620">
        <f>ROUND(G45/12*$B$3,0)</f>
        <v>1208</v>
      </c>
      <c r="I45" s="620">
        <v>1691.62889</v>
      </c>
      <c r="J45" s="118">
        <f t="shared" si="13"/>
        <v>140.03550413907283</v>
      </c>
      <c r="K45" s="78"/>
    </row>
    <row r="46" spans="1:12" ht="45" x14ac:dyDescent="0.25">
      <c r="A46" s="36">
        <v>1</v>
      </c>
      <c r="B46" s="72" t="s">
        <v>111</v>
      </c>
      <c r="C46" s="118">
        <v>2695</v>
      </c>
      <c r="D46" s="111">
        <f t="shared" si="12"/>
        <v>225</v>
      </c>
      <c r="E46" s="111">
        <v>166</v>
      </c>
      <c r="F46" s="118">
        <f t="shared" si="11"/>
        <v>73.777777777777771</v>
      </c>
      <c r="G46" s="620">
        <v>2266.4949999999999</v>
      </c>
      <c r="H46" s="620">
        <f>ROUND(G46/12*$B$3,0)</f>
        <v>189</v>
      </c>
      <c r="I46" s="620">
        <v>135.76659000000001</v>
      </c>
      <c r="J46" s="118">
        <f t="shared" si="13"/>
        <v>71.834174603174603</v>
      </c>
      <c r="K46" s="78"/>
    </row>
    <row r="47" spans="1:12" ht="32.25" customHeight="1" thickBot="1" x14ac:dyDescent="0.3">
      <c r="A47" s="36">
        <v>1</v>
      </c>
      <c r="B47" s="694" t="s">
        <v>125</v>
      </c>
      <c r="C47" s="688">
        <v>9413</v>
      </c>
      <c r="D47" s="689">
        <f t="shared" si="12"/>
        <v>784</v>
      </c>
      <c r="E47" s="687">
        <v>836</v>
      </c>
      <c r="F47" s="118">
        <f t="shared" si="11"/>
        <v>106.63265306122449</v>
      </c>
      <c r="G47" s="660">
        <v>6346.6211199999998</v>
      </c>
      <c r="H47" s="620">
        <f>ROUND(G47/12*$B$3,0)</f>
        <v>529</v>
      </c>
      <c r="I47" s="690">
        <v>563.06880000000001</v>
      </c>
      <c r="J47" s="623">
        <f>I47/H47*100</f>
        <v>106.44022684310019</v>
      </c>
      <c r="K47" s="78"/>
    </row>
    <row r="48" spans="1:12" ht="15.75" thickBot="1" x14ac:dyDescent="0.3">
      <c r="A48" s="36">
        <v>1</v>
      </c>
      <c r="B48" s="124" t="s">
        <v>3</v>
      </c>
      <c r="C48" s="693"/>
      <c r="D48" s="443"/>
      <c r="E48" s="647"/>
      <c r="F48" s="639"/>
      <c r="G48" s="649">
        <f>G41+G44+G47</f>
        <v>23903.762420000003</v>
      </c>
      <c r="H48" s="649">
        <f>H41+H44+H47</f>
        <v>1992</v>
      </c>
      <c r="I48" s="649">
        <f>I41+I44+I47</f>
        <v>2390.4642800000001</v>
      </c>
      <c r="J48" s="640">
        <f t="shared" si="13"/>
        <v>120.00322690763052</v>
      </c>
      <c r="K48" s="78"/>
    </row>
    <row r="49" spans="1:11" ht="15" customHeight="1" x14ac:dyDescent="0.25">
      <c r="A49" s="36">
        <v>1</v>
      </c>
      <c r="B49" s="82"/>
      <c r="C49" s="147"/>
      <c r="D49" s="147"/>
      <c r="E49" s="622"/>
      <c r="F49" s="147"/>
      <c r="G49" s="368"/>
      <c r="H49" s="368"/>
      <c r="I49" s="691"/>
      <c r="J49" s="641"/>
      <c r="K49" s="78"/>
    </row>
    <row r="50" spans="1:11" ht="29.25" customHeight="1" x14ac:dyDescent="0.25">
      <c r="A50" s="36">
        <v>1</v>
      </c>
      <c r="B50" s="74" t="s">
        <v>62</v>
      </c>
      <c r="C50" s="123"/>
      <c r="D50" s="123"/>
      <c r="E50" s="123"/>
      <c r="F50" s="123"/>
      <c r="G50" s="366"/>
      <c r="H50" s="366"/>
      <c r="I50" s="692"/>
      <c r="J50" s="642"/>
      <c r="K50" s="78"/>
    </row>
    <row r="51" spans="1:11" ht="46.5" customHeight="1" x14ac:dyDescent="0.25">
      <c r="A51" s="36">
        <v>1</v>
      </c>
      <c r="B51" s="205" t="s">
        <v>122</v>
      </c>
      <c r="C51" s="118">
        <f>SUM(C52:C53)</f>
        <v>353</v>
      </c>
      <c r="D51" s="118">
        <f>SUM(D52:D53)</f>
        <v>29</v>
      </c>
      <c r="E51" s="118">
        <f>SUM(E52:E53)</f>
        <v>34</v>
      </c>
      <c r="F51" s="118">
        <f t="shared" ref="F51:F57" si="14">E51/D51*100</f>
        <v>117.24137931034481</v>
      </c>
      <c r="G51" s="620">
        <f>SUM(G52:G53)</f>
        <v>1930.39462</v>
      </c>
      <c r="H51" s="620">
        <f>SUM(H52:H53)</f>
        <v>161</v>
      </c>
      <c r="I51" s="620">
        <f>SUM(I52:I53)</f>
        <v>185.93376000000001</v>
      </c>
      <c r="J51" s="120">
        <f>I51/H51*100</f>
        <v>115.48680745341615</v>
      </c>
      <c r="K51" s="78"/>
    </row>
    <row r="52" spans="1:11" ht="30" customHeight="1" x14ac:dyDescent="0.25">
      <c r="A52" s="36">
        <v>1</v>
      </c>
      <c r="B52" s="72" t="s">
        <v>116</v>
      </c>
      <c r="C52" s="118">
        <v>268</v>
      </c>
      <c r="D52" s="111">
        <f t="shared" ref="D52:D58" si="15">ROUND(C52/12*$B$3,0)</f>
        <v>22</v>
      </c>
      <c r="E52" s="111"/>
      <c r="F52" s="118">
        <f t="shared" si="14"/>
        <v>0</v>
      </c>
      <c r="G52" s="620">
        <v>1465.56872</v>
      </c>
      <c r="H52" s="620">
        <f>ROUND(G52/12*$B$3,0)</f>
        <v>122</v>
      </c>
      <c r="I52" s="620">
        <v>0</v>
      </c>
      <c r="J52" s="120">
        <f t="shared" ref="J52:J59" si="16">I52/H52*100</f>
        <v>0</v>
      </c>
      <c r="K52" s="78"/>
    </row>
    <row r="53" spans="1:11" ht="36" customHeight="1" x14ac:dyDescent="0.25">
      <c r="A53" s="36">
        <v>1</v>
      </c>
      <c r="B53" s="72" t="s">
        <v>117</v>
      </c>
      <c r="C53" s="118">
        <v>85</v>
      </c>
      <c r="D53" s="111">
        <f t="shared" si="15"/>
        <v>7</v>
      </c>
      <c r="E53" s="118">
        <v>34</v>
      </c>
      <c r="F53" s="118">
        <f t="shared" si="14"/>
        <v>485.71428571428567</v>
      </c>
      <c r="G53" s="620">
        <v>464.82590000000005</v>
      </c>
      <c r="H53" s="620">
        <f>ROUND(G53/12*$B$3,0)</f>
        <v>39</v>
      </c>
      <c r="I53" s="620">
        <v>185.93376000000001</v>
      </c>
      <c r="J53" s="120">
        <f t="shared" si="16"/>
        <v>476.75323076923081</v>
      </c>
      <c r="K53" s="78"/>
    </row>
    <row r="54" spans="1:11" ht="44.25" customHeight="1" x14ac:dyDescent="0.25">
      <c r="A54" s="36">
        <v>1</v>
      </c>
      <c r="B54" s="205" t="s">
        <v>114</v>
      </c>
      <c r="C54" s="118">
        <f>SUM(C55:C56)</f>
        <v>24303</v>
      </c>
      <c r="D54" s="118">
        <f>SUM(D55:D56)</f>
        <v>2026</v>
      </c>
      <c r="E54" s="118">
        <f>SUM(E55:E56)</f>
        <v>2755</v>
      </c>
      <c r="F54" s="118">
        <f t="shared" si="14"/>
        <v>135.9822309970385</v>
      </c>
      <c r="G54" s="620">
        <f>SUM(G55:G56)</f>
        <v>39522.403200000008</v>
      </c>
      <c r="H54" s="620">
        <f>SUM(H55:H56)</f>
        <v>3293</v>
      </c>
      <c r="I54" s="619">
        <f>SUM(I55:I56)</f>
        <v>5607.03485</v>
      </c>
      <c r="J54" s="118">
        <f t="shared" si="16"/>
        <v>170.27132857576677</v>
      </c>
      <c r="K54" s="78"/>
    </row>
    <row r="55" spans="1:11" ht="60" x14ac:dyDescent="0.25">
      <c r="A55" s="36">
        <v>1</v>
      </c>
      <c r="B55" s="72" t="s">
        <v>120</v>
      </c>
      <c r="C55" s="118">
        <v>22590</v>
      </c>
      <c r="D55" s="111">
        <f t="shared" si="15"/>
        <v>1883</v>
      </c>
      <c r="E55" s="111">
        <v>2446</v>
      </c>
      <c r="F55" s="118">
        <f t="shared" si="14"/>
        <v>129.89909718534253</v>
      </c>
      <c r="G55" s="620">
        <v>38081.770200000006</v>
      </c>
      <c r="H55" s="620">
        <f>ROUND(G55/12*$B$3,0)</f>
        <v>3173</v>
      </c>
      <c r="I55" s="620">
        <v>5367.8145800000002</v>
      </c>
      <c r="J55" s="118">
        <f t="shared" si="16"/>
        <v>169.17159092341635</v>
      </c>
      <c r="K55" s="78"/>
    </row>
    <row r="56" spans="1:11" ht="45" x14ac:dyDescent="0.25">
      <c r="A56" s="36">
        <v>1</v>
      </c>
      <c r="B56" s="72" t="s">
        <v>111</v>
      </c>
      <c r="C56" s="118">
        <v>1713</v>
      </c>
      <c r="D56" s="111">
        <f t="shared" si="15"/>
        <v>143</v>
      </c>
      <c r="E56" s="111">
        <v>309</v>
      </c>
      <c r="F56" s="118">
        <f t="shared" si="14"/>
        <v>216.08391608391608</v>
      </c>
      <c r="G56" s="620">
        <v>1440.633</v>
      </c>
      <c r="H56" s="620">
        <f>ROUND(G56/12*$B$3,0)</f>
        <v>120</v>
      </c>
      <c r="I56" s="620">
        <v>239.22027</v>
      </c>
      <c r="J56" s="118">
        <f t="shared" si="16"/>
        <v>199.35022499999999</v>
      </c>
      <c r="K56" s="78"/>
    </row>
    <row r="57" spans="1:11" s="110" customFormat="1" ht="33.75" customHeight="1" x14ac:dyDescent="0.25">
      <c r="A57" s="36">
        <v>1</v>
      </c>
      <c r="B57" s="296" t="s">
        <v>125</v>
      </c>
      <c r="C57" s="181">
        <v>18575</v>
      </c>
      <c r="D57" s="312">
        <f t="shared" si="15"/>
        <v>1548</v>
      </c>
      <c r="E57" s="312">
        <v>2247</v>
      </c>
      <c r="F57" s="181">
        <f t="shared" si="14"/>
        <v>145.15503875968992</v>
      </c>
      <c r="G57" s="620">
        <v>12524.008</v>
      </c>
      <c r="H57" s="620">
        <f>ROUND(G57/12*$B$3,0)</f>
        <v>1044</v>
      </c>
      <c r="I57" s="620">
        <v>1484.4946</v>
      </c>
      <c r="J57" s="181">
        <f>I57/H57*100</f>
        <v>142.19296934865901</v>
      </c>
      <c r="K57" s="109"/>
    </row>
    <row r="58" spans="1:11" s="110" customFormat="1" ht="33.75" customHeight="1" thickBot="1" x14ac:dyDescent="0.3">
      <c r="A58" s="36">
        <v>1</v>
      </c>
      <c r="B58" s="296" t="s">
        <v>127</v>
      </c>
      <c r="C58" s="181">
        <v>2000</v>
      </c>
      <c r="D58" s="312">
        <f t="shared" si="15"/>
        <v>167</v>
      </c>
      <c r="E58" s="312"/>
      <c r="F58" s="181"/>
      <c r="G58" s="620"/>
      <c r="H58" s="620">
        <f>ROUND(G58/12*$B$3,0)</f>
        <v>0</v>
      </c>
      <c r="I58" s="620"/>
      <c r="J58" s="181"/>
      <c r="K58" s="109"/>
    </row>
    <row r="59" spans="1:11" s="13" customFormat="1" ht="15" customHeight="1" thickBot="1" x14ac:dyDescent="0.3">
      <c r="A59" s="36">
        <v>1</v>
      </c>
      <c r="B59" s="333" t="s">
        <v>3</v>
      </c>
      <c r="C59" s="634"/>
      <c r="D59" s="634"/>
      <c r="E59" s="634"/>
      <c r="F59" s="643"/>
      <c r="G59" s="636">
        <f>G54+G51+G57</f>
        <v>53976.805820000009</v>
      </c>
      <c r="H59" s="636">
        <f>H54+H51+H57</f>
        <v>4498</v>
      </c>
      <c r="I59" s="636">
        <f>I54+I51+I57</f>
        <v>7277.4632099999999</v>
      </c>
      <c r="J59" s="644">
        <f t="shared" si="16"/>
        <v>161.79331280569141</v>
      </c>
      <c r="K59" s="117"/>
    </row>
    <row r="60" spans="1:11" ht="15" customHeight="1" x14ac:dyDescent="0.25">
      <c r="A60" s="36">
        <v>1</v>
      </c>
      <c r="B60" s="82"/>
      <c r="C60" s="148"/>
      <c r="D60" s="148"/>
      <c r="E60" s="148"/>
      <c r="F60" s="147"/>
      <c r="G60" s="369"/>
      <c r="H60" s="369"/>
      <c r="I60" s="369"/>
      <c r="J60" s="148"/>
      <c r="K60" s="78"/>
    </row>
    <row r="61" spans="1:11" ht="33" customHeight="1" x14ac:dyDescent="0.25">
      <c r="A61" s="36">
        <v>1</v>
      </c>
      <c r="B61" s="26" t="s">
        <v>63</v>
      </c>
      <c r="C61" s="126"/>
      <c r="D61" s="126"/>
      <c r="E61" s="126"/>
      <c r="F61" s="123"/>
      <c r="G61" s="370"/>
      <c r="H61" s="370"/>
      <c r="I61" s="370"/>
      <c r="J61" s="126"/>
      <c r="K61" s="78"/>
    </row>
    <row r="62" spans="1:11" ht="30" x14ac:dyDescent="0.25">
      <c r="A62" s="36">
        <v>1</v>
      </c>
      <c r="B62" s="205" t="s">
        <v>122</v>
      </c>
      <c r="C62" s="118">
        <f>SUM(C63:C64)</f>
        <v>19270</v>
      </c>
      <c r="D62" s="118">
        <f>SUM(D63:D64)</f>
        <v>1606</v>
      </c>
      <c r="E62" s="118">
        <f>SUM(E63:E64)</f>
        <v>1686</v>
      </c>
      <c r="F62" s="118">
        <f t="shared" ref="F62:F67" si="17">E62/D62*100</f>
        <v>104.98132004981319</v>
      </c>
      <c r="G62" s="620">
        <f>SUM(G63:G64)</f>
        <v>38183.640717500006</v>
      </c>
      <c r="H62" s="620">
        <f>SUM(H63:H64)</f>
        <v>3182</v>
      </c>
      <c r="I62" s="620">
        <f>SUM(I63:I64)</f>
        <v>3219.5781100000004</v>
      </c>
      <c r="J62" s="118">
        <f t="shared" ref="J62:J68" si="18">I62/H62*100</f>
        <v>101.18095883092396</v>
      </c>
      <c r="K62" s="78"/>
    </row>
    <row r="63" spans="1:11" ht="30" customHeight="1" x14ac:dyDescent="0.25">
      <c r="A63" s="36">
        <v>1</v>
      </c>
      <c r="B63" s="72" t="s">
        <v>79</v>
      </c>
      <c r="C63" s="118">
        <v>14823</v>
      </c>
      <c r="D63" s="111">
        <f>ROUND(C63/12*$B$3,0)</f>
        <v>1235</v>
      </c>
      <c r="E63" s="118">
        <v>1233</v>
      </c>
      <c r="F63" s="118">
        <f t="shared" si="17"/>
        <v>99.838056680161941</v>
      </c>
      <c r="G63" s="620">
        <v>31789.910880000003</v>
      </c>
      <c r="H63" s="620">
        <f>ROUND(G63/12*$B$3,0)</f>
        <v>2649</v>
      </c>
      <c r="I63" s="620">
        <v>2509.4036800000003</v>
      </c>
      <c r="J63" s="118">
        <f t="shared" si="18"/>
        <v>94.730225745564383</v>
      </c>
      <c r="K63" s="78"/>
    </row>
    <row r="64" spans="1:11" ht="28.5" customHeight="1" x14ac:dyDescent="0.25">
      <c r="A64" s="36">
        <v>1</v>
      </c>
      <c r="B64" s="72" t="s">
        <v>80</v>
      </c>
      <c r="C64" s="118">
        <v>4447</v>
      </c>
      <c r="D64" s="111">
        <f>ROUND(C64/12*$B$3,0)</f>
        <v>371</v>
      </c>
      <c r="E64" s="118">
        <v>453</v>
      </c>
      <c r="F64" s="181">
        <f t="shared" si="17"/>
        <v>122.10242587601078</v>
      </c>
      <c r="G64" s="620">
        <v>6393.7298374999991</v>
      </c>
      <c r="H64" s="620">
        <f>ROUND(G64/12*$B$3,0)</f>
        <v>533</v>
      </c>
      <c r="I64" s="620">
        <v>710.17443000000003</v>
      </c>
      <c r="J64" s="118">
        <f t="shared" si="18"/>
        <v>133.24098123827392</v>
      </c>
      <c r="K64" s="78"/>
    </row>
    <row r="65" spans="1:11" ht="28.5" customHeight="1" x14ac:dyDescent="0.25">
      <c r="A65" s="36">
        <v>1</v>
      </c>
      <c r="B65" s="205" t="s">
        <v>114</v>
      </c>
      <c r="C65" s="181">
        <f>SUM(C66)</f>
        <v>500</v>
      </c>
      <c r="D65" s="181">
        <f t="shared" ref="D65:I65" si="19">SUM(D66)</f>
        <v>42</v>
      </c>
      <c r="E65" s="181">
        <f t="shared" si="19"/>
        <v>29</v>
      </c>
      <c r="F65" s="181">
        <f t="shared" si="17"/>
        <v>69.047619047619051</v>
      </c>
      <c r="G65" s="620">
        <f t="shared" si="19"/>
        <v>734.1</v>
      </c>
      <c r="H65" s="620">
        <f t="shared" si="19"/>
        <v>61</v>
      </c>
      <c r="I65" s="620">
        <f t="shared" si="19"/>
        <v>43.159800000000004</v>
      </c>
      <c r="J65" s="118">
        <f t="shared" si="18"/>
        <v>70.75377049180328</v>
      </c>
      <c r="K65" s="78"/>
    </row>
    <row r="66" spans="1:11" ht="28.5" customHeight="1" x14ac:dyDescent="0.25">
      <c r="A66" s="36">
        <v>1</v>
      </c>
      <c r="B66" s="297" t="s">
        <v>110</v>
      </c>
      <c r="C66" s="181">
        <v>500</v>
      </c>
      <c r="D66" s="181">
        <f>ROUND(C66/12*$B$3,0)</f>
        <v>42</v>
      </c>
      <c r="E66" s="181">
        <v>29</v>
      </c>
      <c r="F66" s="181">
        <f t="shared" si="17"/>
        <v>69.047619047619051</v>
      </c>
      <c r="G66" s="620">
        <v>734.1</v>
      </c>
      <c r="H66" s="620">
        <f>ROUND(G66/12*$B$3,0)</f>
        <v>61</v>
      </c>
      <c r="I66" s="620">
        <v>43.159800000000004</v>
      </c>
      <c r="J66" s="181">
        <f t="shared" si="18"/>
        <v>70.75377049180328</v>
      </c>
      <c r="K66" s="78"/>
    </row>
    <row r="67" spans="1:11" s="110" customFormat="1" ht="28.5" customHeight="1" thickBot="1" x14ac:dyDescent="0.3">
      <c r="A67" s="36">
        <v>1</v>
      </c>
      <c r="B67" s="121" t="s">
        <v>125</v>
      </c>
      <c r="C67" s="181">
        <v>17850</v>
      </c>
      <c r="D67" s="181">
        <f>ROUND(C67/12*$B$3,0)</f>
        <v>1488</v>
      </c>
      <c r="E67" s="181">
        <v>1292</v>
      </c>
      <c r="F67" s="181">
        <f t="shared" si="17"/>
        <v>86.827956989247312</v>
      </c>
      <c r="G67" s="620">
        <v>12035.183999999999</v>
      </c>
      <c r="H67" s="620">
        <f>ROUND(G67/12*$B$3,0)</f>
        <v>1003</v>
      </c>
      <c r="I67" s="620">
        <v>869.29920000000004</v>
      </c>
      <c r="J67" s="181">
        <f>I67/H67*100</f>
        <v>86.669910269192428</v>
      </c>
      <c r="K67" s="109"/>
    </row>
    <row r="68" spans="1:11" ht="15.75" customHeight="1" thickBot="1" x14ac:dyDescent="0.3">
      <c r="A68" s="36">
        <v>1</v>
      </c>
      <c r="B68" s="311" t="s">
        <v>3</v>
      </c>
      <c r="C68" s="634"/>
      <c r="D68" s="634"/>
      <c r="E68" s="634"/>
      <c r="F68" s="643"/>
      <c r="G68" s="636">
        <f>G65+G62+G67</f>
        <v>50952.924717500005</v>
      </c>
      <c r="H68" s="636">
        <f>H65+H62+H67</f>
        <v>4246</v>
      </c>
      <c r="I68" s="636">
        <f>I65+I62+I67</f>
        <v>4132.0371100000002</v>
      </c>
      <c r="J68" s="644">
        <f t="shared" si="18"/>
        <v>97.315994112105514</v>
      </c>
      <c r="K68" s="78"/>
    </row>
    <row r="69" spans="1:11" x14ac:dyDescent="0.25">
      <c r="A69" s="36">
        <v>1</v>
      </c>
      <c r="B69" s="31"/>
      <c r="C69" s="148"/>
      <c r="D69" s="148"/>
      <c r="E69" s="148"/>
      <c r="F69" s="147"/>
      <c r="G69" s="369"/>
      <c r="H69" s="369"/>
      <c r="I69" s="369"/>
      <c r="J69" s="148"/>
      <c r="K69" s="78"/>
    </row>
    <row r="70" spans="1:11" ht="29.25" x14ac:dyDescent="0.25">
      <c r="A70" s="36">
        <v>1</v>
      </c>
      <c r="B70" s="26" t="s">
        <v>64</v>
      </c>
      <c r="C70" s="126"/>
      <c r="D70" s="126"/>
      <c r="E70" s="126"/>
      <c r="F70" s="123"/>
      <c r="G70" s="370"/>
      <c r="H70" s="370"/>
      <c r="I70" s="370"/>
      <c r="J70" s="126"/>
      <c r="K70" s="78"/>
    </row>
    <row r="71" spans="1:11" ht="44.25" customHeight="1" x14ac:dyDescent="0.25">
      <c r="A71" s="36">
        <v>1</v>
      </c>
      <c r="B71" s="205" t="s">
        <v>122</v>
      </c>
      <c r="C71" s="118">
        <f>SUM(C72:C73)</f>
        <v>11144</v>
      </c>
      <c r="D71" s="118">
        <f>SUM(D72:D73)</f>
        <v>928</v>
      </c>
      <c r="E71" s="118">
        <f>SUM(E72:E73)</f>
        <v>646</v>
      </c>
      <c r="F71" s="118">
        <f t="shared" ref="F71:F76" si="20">E71/D71*100</f>
        <v>69.612068965517238</v>
      </c>
      <c r="G71" s="620">
        <f>SUM(G72:G73)</f>
        <v>22081.728432962962</v>
      </c>
      <c r="H71" s="620">
        <f>SUM(H72:H73)</f>
        <v>1840</v>
      </c>
      <c r="I71" s="620">
        <f>SUM(I72:I73)</f>
        <v>1197.2192500000001</v>
      </c>
      <c r="J71" s="118">
        <f t="shared" ref="J71:J77" si="21">I71/H71*100</f>
        <v>65.066263586956524</v>
      </c>
      <c r="K71" s="78"/>
    </row>
    <row r="72" spans="1:11" ht="29.25" customHeight="1" x14ac:dyDescent="0.25">
      <c r="A72" s="36">
        <v>1</v>
      </c>
      <c r="B72" s="72" t="s">
        <v>79</v>
      </c>
      <c r="C72" s="118">
        <v>8572</v>
      </c>
      <c r="D72" s="111">
        <f>ROUND(C72/12*$B$3,0)</f>
        <v>714</v>
      </c>
      <c r="E72" s="118">
        <v>500</v>
      </c>
      <c r="F72" s="118">
        <f t="shared" si="20"/>
        <v>70.028011204481786</v>
      </c>
      <c r="G72" s="620">
        <v>18383.803282962963</v>
      </c>
      <c r="H72" s="620">
        <f>ROUND(G72/12*$B$3,0)</f>
        <v>1532</v>
      </c>
      <c r="I72" s="620">
        <v>981.92723999999998</v>
      </c>
      <c r="J72" s="118">
        <f t="shared" si="21"/>
        <v>64.094467362924277</v>
      </c>
      <c r="K72" s="78"/>
    </row>
    <row r="73" spans="1:11" ht="30" x14ac:dyDescent="0.25">
      <c r="A73" s="36">
        <v>1</v>
      </c>
      <c r="B73" s="72" t="s">
        <v>80</v>
      </c>
      <c r="C73" s="181">
        <v>2572</v>
      </c>
      <c r="D73" s="312">
        <f>ROUND(C73/12*$B$3,0)</f>
        <v>214</v>
      </c>
      <c r="E73" s="181">
        <v>146</v>
      </c>
      <c r="F73" s="181">
        <f t="shared" si="20"/>
        <v>68.224299065420553</v>
      </c>
      <c r="G73" s="620">
        <v>3697.92515</v>
      </c>
      <c r="H73" s="620">
        <f>ROUND(G73/12*$B$3,0)</f>
        <v>308</v>
      </c>
      <c r="I73" s="620">
        <v>215.29201</v>
      </c>
      <c r="J73" s="181">
        <f t="shared" si="21"/>
        <v>69.900003246753244</v>
      </c>
      <c r="K73" s="78"/>
    </row>
    <row r="74" spans="1:11" ht="30" x14ac:dyDescent="0.25">
      <c r="A74" s="36">
        <v>1</v>
      </c>
      <c r="B74" s="205" t="s">
        <v>114</v>
      </c>
      <c r="C74" s="118">
        <f>SUM(C75)</f>
        <v>960</v>
      </c>
      <c r="D74" s="118">
        <f t="shared" ref="D74:I74" si="22">SUM(D75)</f>
        <v>80</v>
      </c>
      <c r="E74" s="118">
        <f t="shared" si="22"/>
        <v>80</v>
      </c>
      <c r="F74" s="118">
        <f t="shared" si="20"/>
        <v>100</v>
      </c>
      <c r="G74" s="620">
        <f t="shared" si="22"/>
        <v>1409.472</v>
      </c>
      <c r="H74" s="620">
        <f t="shared" si="22"/>
        <v>117</v>
      </c>
      <c r="I74" s="620">
        <f t="shared" si="22"/>
        <v>116.22235000000001</v>
      </c>
      <c r="J74" s="181">
        <f t="shared" si="21"/>
        <v>99.335341880341886</v>
      </c>
      <c r="K74" s="78"/>
    </row>
    <row r="75" spans="1:11" ht="30" x14ac:dyDescent="0.25">
      <c r="A75" s="36">
        <v>1</v>
      </c>
      <c r="B75" s="297" t="s">
        <v>110</v>
      </c>
      <c r="C75" s="332">
        <v>960</v>
      </c>
      <c r="D75" s="645">
        <f>ROUND(C75/12*$B$3,0)</f>
        <v>80</v>
      </c>
      <c r="E75" s="332">
        <v>80</v>
      </c>
      <c r="F75" s="646">
        <f t="shared" si="20"/>
        <v>100</v>
      </c>
      <c r="G75" s="620">
        <v>1409.472</v>
      </c>
      <c r="H75" s="620">
        <f>ROUND(G75/12*$B$3,0)</f>
        <v>117</v>
      </c>
      <c r="I75" s="620">
        <v>116.22235000000001</v>
      </c>
      <c r="J75" s="181">
        <f t="shared" si="21"/>
        <v>99.335341880341886</v>
      </c>
      <c r="K75" s="78"/>
    </row>
    <row r="76" spans="1:11" ht="30.75" thickBot="1" x14ac:dyDescent="0.3">
      <c r="A76" s="36">
        <v>1</v>
      </c>
      <c r="B76" s="121" t="s">
        <v>125</v>
      </c>
      <c r="C76" s="181">
        <v>12978</v>
      </c>
      <c r="D76" s="312">
        <f>ROUND(C76/12*$B$3,0)</f>
        <v>1082</v>
      </c>
      <c r="E76" s="181">
        <v>1084</v>
      </c>
      <c r="F76" s="181">
        <f t="shared" si="20"/>
        <v>100.18484288354898</v>
      </c>
      <c r="G76" s="620">
        <v>8750.2867200000001</v>
      </c>
      <c r="H76" s="620">
        <f>ROUND(G76/12*$B$3,0)</f>
        <v>729</v>
      </c>
      <c r="I76" s="620">
        <v>730.87616000000003</v>
      </c>
      <c r="J76" s="181">
        <f>I76/H76*100</f>
        <v>100.2573607681756</v>
      </c>
      <c r="K76" s="78"/>
    </row>
    <row r="77" spans="1:11" ht="15" customHeight="1" thickBot="1" x14ac:dyDescent="0.3">
      <c r="A77" s="36">
        <v>1</v>
      </c>
      <c r="B77" s="115" t="s">
        <v>3</v>
      </c>
      <c r="C77" s="647"/>
      <c r="D77" s="634"/>
      <c r="E77" s="634"/>
      <c r="F77" s="635"/>
      <c r="G77" s="636">
        <f>G74+G71+G76</f>
        <v>32241.487152962964</v>
      </c>
      <c r="H77" s="636">
        <f>H74+H71+H76</f>
        <v>2686</v>
      </c>
      <c r="I77" s="636">
        <f>I74+I71+I76</f>
        <v>2044.3177600000001</v>
      </c>
      <c r="J77" s="640">
        <f t="shared" si="21"/>
        <v>76.110117647058829</v>
      </c>
      <c r="K77" s="78"/>
    </row>
    <row r="78" spans="1:11" x14ac:dyDescent="0.25">
      <c r="A78" s="36">
        <v>1</v>
      </c>
      <c r="B78" s="31"/>
      <c r="C78" s="148"/>
      <c r="D78" s="148"/>
      <c r="E78" s="148"/>
      <c r="F78" s="147"/>
      <c r="G78" s="369"/>
      <c r="H78" s="369"/>
      <c r="I78" s="369"/>
      <c r="J78" s="148"/>
      <c r="K78" s="78"/>
    </row>
    <row r="79" spans="1:11" ht="29.25" x14ac:dyDescent="0.25">
      <c r="A79" s="36">
        <v>1</v>
      </c>
      <c r="B79" s="74" t="s">
        <v>65</v>
      </c>
      <c r="C79" s="126"/>
      <c r="D79" s="126"/>
      <c r="E79" s="126"/>
      <c r="F79" s="123"/>
      <c r="G79" s="370"/>
      <c r="H79" s="370"/>
      <c r="I79" s="370"/>
      <c r="J79" s="126"/>
      <c r="K79" s="78"/>
    </row>
    <row r="80" spans="1:11" ht="30" x14ac:dyDescent="0.25">
      <c r="A80" s="36">
        <v>1</v>
      </c>
      <c r="B80" s="205" t="s">
        <v>122</v>
      </c>
      <c r="C80" s="118">
        <f>SUM(C81:C82)</f>
        <v>15513</v>
      </c>
      <c r="D80" s="118">
        <f>SUM(D81:D82)</f>
        <v>1292</v>
      </c>
      <c r="E80" s="118">
        <f>SUM(E81:E82)</f>
        <v>751</v>
      </c>
      <c r="F80" s="118">
        <f t="shared" ref="F80:F85" si="23">E80/D80*100</f>
        <v>58.126934984520126</v>
      </c>
      <c r="G80" s="620">
        <f>SUM(G81:G82)</f>
        <v>30739.108155925926</v>
      </c>
      <c r="H80" s="620">
        <f>SUM(H81:H82)</f>
        <v>2562</v>
      </c>
      <c r="I80" s="620">
        <f>SUM(I81:I82)</f>
        <v>1526.8818799999999</v>
      </c>
      <c r="J80" s="120">
        <f t="shared" ref="J80:J99" si="24">I80/H80*100</f>
        <v>59.597263075722083</v>
      </c>
      <c r="K80" s="78"/>
    </row>
    <row r="81" spans="1:11" ht="30" x14ac:dyDescent="0.25">
      <c r="A81" s="36">
        <v>1</v>
      </c>
      <c r="B81" s="72" t="s">
        <v>79</v>
      </c>
      <c r="C81" s="118">
        <v>11933</v>
      </c>
      <c r="D81" s="111">
        <f>ROUND(C81/12*$B$3,0)</f>
        <v>994</v>
      </c>
      <c r="E81" s="118">
        <v>558</v>
      </c>
      <c r="F81" s="118">
        <f t="shared" si="23"/>
        <v>56.136820925553323</v>
      </c>
      <c r="G81" s="620">
        <v>25591.918405925924</v>
      </c>
      <c r="H81" s="620">
        <f>ROUND(G81/12*$B$3,0)</f>
        <v>2133</v>
      </c>
      <c r="I81" s="620">
        <v>1221.5831599999999</v>
      </c>
      <c r="J81" s="120">
        <f t="shared" si="24"/>
        <v>57.270659165494607</v>
      </c>
      <c r="K81" s="78"/>
    </row>
    <row r="82" spans="1:11" ht="30" x14ac:dyDescent="0.25">
      <c r="A82" s="36">
        <v>1</v>
      </c>
      <c r="B82" s="72" t="s">
        <v>80</v>
      </c>
      <c r="C82" s="118">
        <v>3580</v>
      </c>
      <c r="D82" s="111">
        <f>ROUND(C82/12*$B$3,0)</f>
        <v>298</v>
      </c>
      <c r="E82" s="118">
        <v>193</v>
      </c>
      <c r="F82" s="181">
        <f t="shared" si="23"/>
        <v>64.765100671140942</v>
      </c>
      <c r="G82" s="620">
        <v>5147.1897499999995</v>
      </c>
      <c r="H82" s="620">
        <f>ROUND(G82/12*$B$3,0)</f>
        <v>429</v>
      </c>
      <c r="I82" s="620">
        <v>305.29871999999995</v>
      </c>
      <c r="J82" s="120">
        <f t="shared" si="24"/>
        <v>71.165202797202781</v>
      </c>
      <c r="K82" s="78"/>
    </row>
    <row r="83" spans="1:11" ht="30" x14ac:dyDescent="0.25">
      <c r="A83" s="36">
        <v>1</v>
      </c>
      <c r="B83" s="205" t="s">
        <v>114</v>
      </c>
      <c r="C83" s="118">
        <f>SUM(C84)</f>
        <v>1800</v>
      </c>
      <c r="D83" s="118">
        <f t="shared" ref="D83:I83" si="25">SUM(D84)</f>
        <v>150</v>
      </c>
      <c r="E83" s="118">
        <f t="shared" si="25"/>
        <v>150</v>
      </c>
      <c r="F83" s="181">
        <f t="shared" si="23"/>
        <v>100</v>
      </c>
      <c r="G83" s="620">
        <f t="shared" si="25"/>
        <v>2642.76</v>
      </c>
      <c r="H83" s="620">
        <f t="shared" si="25"/>
        <v>220</v>
      </c>
      <c r="I83" s="620">
        <f t="shared" si="25"/>
        <v>223.5222</v>
      </c>
      <c r="J83" s="120">
        <f t="shared" si="24"/>
        <v>101.60100000000001</v>
      </c>
      <c r="K83" s="78"/>
    </row>
    <row r="84" spans="1:11" ht="30" x14ac:dyDescent="0.25">
      <c r="A84" s="36">
        <v>1</v>
      </c>
      <c r="B84" s="297" t="s">
        <v>110</v>
      </c>
      <c r="C84" s="181">
        <v>1800</v>
      </c>
      <c r="D84" s="312">
        <f>ROUND(C84/12*$B$3,0)</f>
        <v>150</v>
      </c>
      <c r="E84" s="334">
        <v>150</v>
      </c>
      <c r="F84" s="181">
        <f t="shared" si="23"/>
        <v>100</v>
      </c>
      <c r="G84" s="620">
        <v>2642.76</v>
      </c>
      <c r="H84" s="620">
        <f>ROUND(G84/12*$B$3,0)</f>
        <v>220</v>
      </c>
      <c r="I84" s="620">
        <v>223.5222</v>
      </c>
      <c r="J84" s="623">
        <f t="shared" si="24"/>
        <v>101.60100000000001</v>
      </c>
      <c r="K84" s="78"/>
    </row>
    <row r="85" spans="1:11" ht="30.75" thickBot="1" x14ac:dyDescent="0.3">
      <c r="A85" s="36">
        <v>1</v>
      </c>
      <c r="B85" s="121" t="s">
        <v>125</v>
      </c>
      <c r="C85" s="118">
        <v>19927</v>
      </c>
      <c r="D85" s="111">
        <f>ROUND(C85/12*$B$3,0)</f>
        <v>1661</v>
      </c>
      <c r="E85" s="118">
        <v>1670</v>
      </c>
      <c r="F85" s="181">
        <f t="shared" si="23"/>
        <v>100.54184226369658</v>
      </c>
      <c r="G85" s="620">
        <v>13435.580480000001</v>
      </c>
      <c r="H85" s="620">
        <f>ROUND(G85/12*$B$3,0)</f>
        <v>1120</v>
      </c>
      <c r="I85" s="620">
        <v>1124.8832</v>
      </c>
      <c r="J85" s="120">
        <f>I85/H85*100</f>
        <v>100.43599999999999</v>
      </c>
      <c r="K85" s="78"/>
    </row>
    <row r="86" spans="1:11" ht="15" customHeight="1" thickBot="1" x14ac:dyDescent="0.3">
      <c r="A86" s="36">
        <v>1</v>
      </c>
      <c r="B86" s="115" t="s">
        <v>3</v>
      </c>
      <c r="C86" s="443"/>
      <c r="D86" s="443"/>
      <c r="E86" s="443"/>
      <c r="F86" s="639"/>
      <c r="G86" s="648">
        <f>G83+G80+G85</f>
        <v>46817.448635925932</v>
      </c>
      <c r="H86" s="648">
        <f>H83+H80+H85</f>
        <v>3902</v>
      </c>
      <c r="I86" s="648">
        <f>I83+I80+I85</f>
        <v>2875.2872799999996</v>
      </c>
      <c r="J86" s="640">
        <f t="shared" si="24"/>
        <v>73.687526396719619</v>
      </c>
      <c r="K86" s="78"/>
    </row>
    <row r="87" spans="1:11" x14ac:dyDescent="0.25">
      <c r="A87" s="36">
        <v>1</v>
      </c>
      <c r="B87" s="31"/>
      <c r="C87" s="147"/>
      <c r="D87" s="147"/>
      <c r="E87" s="147"/>
      <c r="F87" s="147"/>
      <c r="G87" s="369"/>
      <c r="H87" s="369"/>
      <c r="I87" s="369"/>
      <c r="J87" s="148"/>
      <c r="K87" s="78"/>
    </row>
    <row r="88" spans="1:11" ht="29.25" x14ac:dyDescent="0.25">
      <c r="A88" s="36">
        <v>1</v>
      </c>
      <c r="B88" s="26" t="s">
        <v>66</v>
      </c>
      <c r="C88" s="123"/>
      <c r="D88" s="123"/>
      <c r="E88" s="123"/>
      <c r="F88" s="123"/>
      <c r="G88" s="620"/>
      <c r="H88" s="620"/>
      <c r="I88" s="620"/>
      <c r="J88" s="120"/>
      <c r="K88" s="78"/>
    </row>
    <row r="89" spans="1:11" ht="30" x14ac:dyDescent="0.25">
      <c r="A89" s="36">
        <v>1</v>
      </c>
      <c r="B89" s="205" t="s">
        <v>122</v>
      </c>
      <c r="C89" s="118">
        <f>SUM(C90:C93)</f>
        <v>7425</v>
      </c>
      <c r="D89" s="118">
        <f>SUM(D90:D93)</f>
        <v>619</v>
      </c>
      <c r="E89" s="118">
        <f>SUM(E90:E93)</f>
        <v>460</v>
      </c>
      <c r="F89" s="650">
        <f t="shared" ref="F89:F97" si="26">E89/D89*100</f>
        <v>74.313408723747969</v>
      </c>
      <c r="G89" s="620">
        <f>SUM(G90:G93)</f>
        <v>15246.33510537037</v>
      </c>
      <c r="H89" s="620">
        <f>SUM(H90:H93)</f>
        <v>1271</v>
      </c>
      <c r="I89" s="620">
        <f>SUM(I90:I93)</f>
        <v>1033.2964199999999</v>
      </c>
      <c r="J89" s="118">
        <f t="shared" si="24"/>
        <v>81.297908733280877</v>
      </c>
      <c r="K89" s="78"/>
    </row>
    <row r="90" spans="1:11" ht="29.25" customHeight="1" x14ac:dyDescent="0.25">
      <c r="A90" s="36">
        <v>1</v>
      </c>
      <c r="B90" s="72" t="s">
        <v>79</v>
      </c>
      <c r="C90" s="118">
        <v>5594</v>
      </c>
      <c r="D90" s="111">
        <f t="shared" ref="D90:D97" si="27">ROUND(C90/12*$B$3,0)</f>
        <v>466</v>
      </c>
      <c r="E90" s="111">
        <v>288</v>
      </c>
      <c r="F90" s="650">
        <f t="shared" si="26"/>
        <v>61.802575107296143</v>
      </c>
      <c r="G90" s="620">
        <v>11997.083010370372</v>
      </c>
      <c r="H90" s="620">
        <f t="shared" ref="H90:H97" si="28">ROUND(G90/12*$B$3,0)</f>
        <v>1000</v>
      </c>
      <c r="I90" s="620">
        <v>592.60688999999991</v>
      </c>
      <c r="J90" s="118">
        <f t="shared" si="24"/>
        <v>59.260688999999985</v>
      </c>
      <c r="K90" s="78"/>
    </row>
    <row r="91" spans="1:11" ht="26.25" customHeight="1" x14ac:dyDescent="0.25">
      <c r="A91" s="36">
        <v>1</v>
      </c>
      <c r="B91" s="72" t="s">
        <v>80</v>
      </c>
      <c r="C91" s="118">
        <v>1678</v>
      </c>
      <c r="D91" s="111">
        <f t="shared" si="27"/>
        <v>140</v>
      </c>
      <c r="E91" s="111">
        <v>128</v>
      </c>
      <c r="F91" s="650">
        <f t="shared" si="26"/>
        <v>91.428571428571431</v>
      </c>
      <c r="G91" s="620">
        <v>2412.5654749999999</v>
      </c>
      <c r="H91" s="620">
        <f t="shared" si="28"/>
        <v>201</v>
      </c>
      <c r="I91" s="620">
        <v>200.07377</v>
      </c>
      <c r="J91" s="118">
        <f t="shared" si="24"/>
        <v>99.539189054726364</v>
      </c>
      <c r="K91" s="78"/>
    </row>
    <row r="92" spans="1:11" ht="27.75" customHeight="1" x14ac:dyDescent="0.25">
      <c r="A92" s="36">
        <v>1</v>
      </c>
      <c r="B92" s="72" t="s">
        <v>116</v>
      </c>
      <c r="C92" s="118">
        <v>114</v>
      </c>
      <c r="D92" s="111">
        <f t="shared" si="27"/>
        <v>10</v>
      </c>
      <c r="E92" s="111">
        <v>44</v>
      </c>
      <c r="F92" s="650">
        <f t="shared" si="26"/>
        <v>440.00000000000006</v>
      </c>
      <c r="G92" s="620">
        <v>623.41355999999996</v>
      </c>
      <c r="H92" s="620">
        <f t="shared" si="28"/>
        <v>52</v>
      </c>
      <c r="I92" s="620">
        <v>240.61576000000002</v>
      </c>
      <c r="J92" s="118">
        <f t="shared" si="24"/>
        <v>462.72261538461538</v>
      </c>
      <c r="K92" s="78"/>
    </row>
    <row r="93" spans="1:11" ht="27.75" customHeight="1" x14ac:dyDescent="0.25">
      <c r="A93" s="36">
        <v>1</v>
      </c>
      <c r="B93" s="72" t="s">
        <v>117</v>
      </c>
      <c r="C93" s="118">
        <v>39</v>
      </c>
      <c r="D93" s="111">
        <f t="shared" si="27"/>
        <v>3</v>
      </c>
      <c r="E93" s="111">
        <v>0</v>
      </c>
      <c r="F93" s="650">
        <f t="shared" si="26"/>
        <v>0</v>
      </c>
      <c r="G93" s="620">
        <v>213.27305999999999</v>
      </c>
      <c r="H93" s="620">
        <f t="shared" si="28"/>
        <v>18</v>
      </c>
      <c r="I93" s="620">
        <v>0</v>
      </c>
      <c r="J93" s="118">
        <f t="shared" si="24"/>
        <v>0</v>
      </c>
      <c r="K93" s="78"/>
    </row>
    <row r="94" spans="1:11" ht="45.75" customHeight="1" x14ac:dyDescent="0.25">
      <c r="A94" s="36">
        <v>1</v>
      </c>
      <c r="B94" s="234" t="s">
        <v>114</v>
      </c>
      <c r="C94" s="118">
        <f>SUM(C95:C97)</f>
        <v>7070</v>
      </c>
      <c r="D94" s="118">
        <f>SUM(D95:D97)</f>
        <v>589</v>
      </c>
      <c r="E94" s="118">
        <f>SUM(E95:E97)</f>
        <v>844</v>
      </c>
      <c r="F94" s="650">
        <f t="shared" si="26"/>
        <v>143.29371816638371</v>
      </c>
      <c r="G94" s="620">
        <f>SUM(G95:G97)</f>
        <v>9890.7469999999994</v>
      </c>
      <c r="H94" s="620">
        <f>SUM(H95:H97)</f>
        <v>825</v>
      </c>
      <c r="I94" s="620">
        <f>SUM(I95:I97)</f>
        <v>1356.8909500000002</v>
      </c>
      <c r="J94" s="118">
        <f t="shared" si="24"/>
        <v>164.47163030303034</v>
      </c>
      <c r="K94" s="78"/>
    </row>
    <row r="95" spans="1:11" ht="30" x14ac:dyDescent="0.25">
      <c r="A95" s="36">
        <v>1</v>
      </c>
      <c r="B95" s="72" t="s">
        <v>110</v>
      </c>
      <c r="C95" s="118">
        <v>700</v>
      </c>
      <c r="D95" s="111">
        <f t="shared" si="27"/>
        <v>58</v>
      </c>
      <c r="E95" s="118">
        <v>6</v>
      </c>
      <c r="F95" s="650">
        <f t="shared" si="26"/>
        <v>10.344827586206897</v>
      </c>
      <c r="G95" s="620">
        <v>1027.74</v>
      </c>
      <c r="H95" s="620">
        <f t="shared" si="28"/>
        <v>86</v>
      </c>
      <c r="I95" s="620">
        <v>8.8593399999999995</v>
      </c>
      <c r="J95" s="118">
        <f t="shared" si="24"/>
        <v>10.301558139534883</v>
      </c>
      <c r="K95" s="78"/>
    </row>
    <row r="96" spans="1:11" ht="57" customHeight="1" x14ac:dyDescent="0.25">
      <c r="A96" s="36">
        <v>1</v>
      </c>
      <c r="B96" s="72" t="s">
        <v>120</v>
      </c>
      <c r="C96" s="118">
        <v>4150</v>
      </c>
      <c r="D96" s="111">
        <f t="shared" si="27"/>
        <v>346</v>
      </c>
      <c r="E96" s="111">
        <v>586</v>
      </c>
      <c r="F96" s="650">
        <f t="shared" si="26"/>
        <v>169.364161849711</v>
      </c>
      <c r="G96" s="620">
        <v>6995.9870000000001</v>
      </c>
      <c r="H96" s="620">
        <f t="shared" si="28"/>
        <v>583</v>
      </c>
      <c r="I96" s="620">
        <v>1141.0112900000001</v>
      </c>
      <c r="J96" s="118">
        <f t="shared" si="24"/>
        <v>195.71377186963983</v>
      </c>
      <c r="K96" s="78"/>
    </row>
    <row r="97" spans="1:11" ht="43.5" customHeight="1" x14ac:dyDescent="0.25">
      <c r="A97" s="36">
        <v>1</v>
      </c>
      <c r="B97" s="72" t="s">
        <v>111</v>
      </c>
      <c r="C97" s="118">
        <v>2220</v>
      </c>
      <c r="D97" s="111">
        <f t="shared" si="27"/>
        <v>185</v>
      </c>
      <c r="E97" s="111">
        <v>252</v>
      </c>
      <c r="F97" s="650">
        <f t="shared" si="26"/>
        <v>136.21621621621622</v>
      </c>
      <c r="G97" s="620">
        <v>1867.02</v>
      </c>
      <c r="H97" s="620">
        <f t="shared" si="28"/>
        <v>156</v>
      </c>
      <c r="I97" s="620">
        <v>207.02032</v>
      </c>
      <c r="J97" s="118">
        <f t="shared" si="24"/>
        <v>132.70533333333333</v>
      </c>
      <c r="K97" s="78"/>
    </row>
    <row r="98" spans="1:11" ht="30" customHeight="1" thickBot="1" x14ac:dyDescent="0.3">
      <c r="A98" s="36">
        <v>1</v>
      </c>
      <c r="B98" s="121" t="s">
        <v>125</v>
      </c>
      <c r="C98" s="118">
        <v>17404</v>
      </c>
      <c r="D98" s="111">
        <f>ROUND(C98/12*$B$3,0)</f>
        <v>1450</v>
      </c>
      <c r="E98" s="111">
        <v>1284</v>
      </c>
      <c r="F98" s="650">
        <f>E98/D98*100</f>
        <v>88.551724137931032</v>
      </c>
      <c r="G98" s="620">
        <v>11734.472960000001</v>
      </c>
      <c r="H98" s="620">
        <f>ROUND(G98/12*$B$3,0)</f>
        <v>978</v>
      </c>
      <c r="I98" s="620">
        <v>849.79282999999998</v>
      </c>
      <c r="J98" s="623">
        <f>I98/H98*100</f>
        <v>86.890882413087937</v>
      </c>
      <c r="K98" s="78"/>
    </row>
    <row r="99" spans="1:11" s="34" customFormat="1" ht="15.75" thickBot="1" x14ac:dyDescent="0.3">
      <c r="A99" s="36">
        <v>1</v>
      </c>
      <c r="B99" s="124" t="s">
        <v>3</v>
      </c>
      <c r="C99" s="443"/>
      <c r="D99" s="443"/>
      <c r="E99" s="443"/>
      <c r="F99" s="651"/>
      <c r="G99" s="648">
        <f>G94+G89+G98</f>
        <v>36871.555065370369</v>
      </c>
      <c r="H99" s="648">
        <f>H94+H89+H98</f>
        <v>3074</v>
      </c>
      <c r="I99" s="648">
        <f>I94+I89+I98</f>
        <v>3239.9802</v>
      </c>
      <c r="J99" s="640">
        <f t="shared" si="24"/>
        <v>105.39948601171112</v>
      </c>
      <c r="K99" s="107"/>
    </row>
    <row r="100" spans="1:11" ht="15" customHeight="1" x14ac:dyDescent="0.25">
      <c r="A100" s="36">
        <v>1</v>
      </c>
      <c r="B100" s="31"/>
      <c r="C100" s="148"/>
      <c r="D100" s="148"/>
      <c r="E100" s="148"/>
      <c r="F100" s="147"/>
      <c r="G100" s="369"/>
      <c r="H100" s="369"/>
      <c r="I100" s="369"/>
      <c r="J100" s="148"/>
      <c r="K100" s="78"/>
    </row>
    <row r="101" spans="1:11" ht="29.25" x14ac:dyDescent="0.25">
      <c r="A101" s="36">
        <v>1</v>
      </c>
      <c r="B101" s="26" t="s">
        <v>67</v>
      </c>
      <c r="C101" s="126"/>
      <c r="D101" s="126"/>
      <c r="E101" s="126"/>
      <c r="F101" s="123"/>
      <c r="G101" s="370"/>
      <c r="H101" s="370"/>
      <c r="I101" s="365"/>
      <c r="J101" s="126"/>
      <c r="K101" s="78"/>
    </row>
    <row r="102" spans="1:11" ht="42" customHeight="1" x14ac:dyDescent="0.25">
      <c r="A102" s="36">
        <v>1</v>
      </c>
      <c r="B102" s="205" t="s">
        <v>122</v>
      </c>
      <c r="C102" s="118">
        <f>SUM(C103:C106)</f>
        <v>5472</v>
      </c>
      <c r="D102" s="111">
        <f>SUM(D103:D106)</f>
        <v>456</v>
      </c>
      <c r="E102" s="118">
        <f>SUM(E103:E106)</f>
        <v>489</v>
      </c>
      <c r="F102" s="118">
        <f t="shared" ref="F102:F110" si="29">E102/D102*100</f>
        <v>107.23684210526316</v>
      </c>
      <c r="G102" s="620">
        <f>SUM(G103:G106)</f>
        <v>11320.6538575</v>
      </c>
      <c r="H102" s="620">
        <f>SUM(H103:H106)</f>
        <v>943</v>
      </c>
      <c r="I102" s="620">
        <f>SUM(I103:I106)</f>
        <v>1013.15527</v>
      </c>
      <c r="J102" s="118">
        <f t="shared" ref="J102:J112" si="30">I102/H102*100</f>
        <v>107.43958324496288</v>
      </c>
      <c r="K102" s="78"/>
    </row>
    <row r="103" spans="1:11" ht="35.25" customHeight="1" x14ac:dyDescent="0.25">
      <c r="A103" s="36">
        <v>1</v>
      </c>
      <c r="B103" s="72" t="s">
        <v>79</v>
      </c>
      <c r="C103" s="118">
        <v>4104</v>
      </c>
      <c r="D103" s="111">
        <f t="shared" ref="D103:D110" si="31">ROUND(C103/12*$B$3,0)</f>
        <v>342</v>
      </c>
      <c r="E103" s="118">
        <v>399</v>
      </c>
      <c r="F103" s="118">
        <f t="shared" si="29"/>
        <v>116.66666666666667</v>
      </c>
      <c r="G103" s="620">
        <v>8801.5782400000007</v>
      </c>
      <c r="H103" s="620">
        <f t="shared" ref="H103:H110" si="32">ROUND(G103/12*$B$3,0)</f>
        <v>733</v>
      </c>
      <c r="I103" s="620">
        <v>876.60537999999997</v>
      </c>
      <c r="J103" s="118">
        <f t="shared" si="30"/>
        <v>119.59145702592086</v>
      </c>
      <c r="K103" s="78"/>
    </row>
    <row r="104" spans="1:11" ht="31.5" customHeight="1" x14ac:dyDescent="0.25">
      <c r="A104" s="36">
        <v>1</v>
      </c>
      <c r="B104" s="72" t="s">
        <v>80</v>
      </c>
      <c r="C104" s="118">
        <v>1231</v>
      </c>
      <c r="D104" s="111">
        <f t="shared" si="31"/>
        <v>103</v>
      </c>
      <c r="E104" s="118">
        <v>90</v>
      </c>
      <c r="F104" s="118">
        <f t="shared" si="29"/>
        <v>87.378640776699029</v>
      </c>
      <c r="G104" s="620">
        <v>1769.8856375</v>
      </c>
      <c r="H104" s="620">
        <f t="shared" si="32"/>
        <v>147</v>
      </c>
      <c r="I104" s="620">
        <v>136.54988999999998</v>
      </c>
      <c r="J104" s="118">
        <f t="shared" si="30"/>
        <v>92.891081632653055</v>
      </c>
      <c r="K104" s="78"/>
    </row>
    <row r="105" spans="1:11" ht="28.5" customHeight="1" x14ac:dyDescent="0.25">
      <c r="A105" s="36">
        <v>1</v>
      </c>
      <c r="B105" s="72" t="s">
        <v>116</v>
      </c>
      <c r="C105" s="118">
        <v>100</v>
      </c>
      <c r="D105" s="111">
        <f t="shared" si="31"/>
        <v>8</v>
      </c>
      <c r="E105" s="118">
        <v>0</v>
      </c>
      <c r="F105" s="118">
        <f t="shared" si="29"/>
        <v>0</v>
      </c>
      <c r="G105" s="620">
        <v>546.85400000000004</v>
      </c>
      <c r="H105" s="620">
        <f t="shared" si="32"/>
        <v>46</v>
      </c>
      <c r="I105" s="620">
        <v>0</v>
      </c>
      <c r="J105" s="118">
        <f t="shared" si="30"/>
        <v>0</v>
      </c>
      <c r="K105" s="78"/>
    </row>
    <row r="106" spans="1:11" ht="27.75" customHeight="1" x14ac:dyDescent="0.25">
      <c r="A106" s="36">
        <v>1</v>
      </c>
      <c r="B106" s="72" t="s">
        <v>117</v>
      </c>
      <c r="C106" s="118">
        <v>37</v>
      </c>
      <c r="D106" s="111">
        <f t="shared" si="31"/>
        <v>3</v>
      </c>
      <c r="E106" s="118">
        <v>0</v>
      </c>
      <c r="F106" s="118">
        <f t="shared" si="29"/>
        <v>0</v>
      </c>
      <c r="G106" s="620">
        <v>202.33598000000001</v>
      </c>
      <c r="H106" s="620">
        <f t="shared" si="32"/>
        <v>17</v>
      </c>
      <c r="I106" s="620">
        <v>0</v>
      </c>
      <c r="J106" s="118">
        <f t="shared" si="30"/>
        <v>0</v>
      </c>
      <c r="K106" s="78"/>
    </row>
    <row r="107" spans="1:11" ht="43.5" customHeight="1" x14ac:dyDescent="0.25">
      <c r="A107" s="36">
        <v>1</v>
      </c>
      <c r="B107" s="234" t="s">
        <v>114</v>
      </c>
      <c r="C107" s="118">
        <f>SUM(C108:C110)</f>
        <v>7290</v>
      </c>
      <c r="D107" s="118">
        <f>SUM(D108:D110)</f>
        <v>608</v>
      </c>
      <c r="E107" s="118">
        <f>SUM(E108:E110)</f>
        <v>425</v>
      </c>
      <c r="F107" s="118">
        <f t="shared" si="29"/>
        <v>69.901315789473685</v>
      </c>
      <c r="G107" s="620">
        <f>SUM(G108:G110)</f>
        <v>11131.4256</v>
      </c>
      <c r="H107" s="620">
        <f>SUM(H108:H110)</f>
        <v>928</v>
      </c>
      <c r="I107" s="620">
        <f>SUM(I108:I110)</f>
        <v>655.84296000000006</v>
      </c>
      <c r="J107" s="118">
        <f t="shared" si="30"/>
        <v>70.672732758620697</v>
      </c>
      <c r="K107" s="78"/>
    </row>
    <row r="108" spans="1:11" ht="43.5" customHeight="1" x14ac:dyDescent="0.25">
      <c r="A108" s="36">
        <v>1</v>
      </c>
      <c r="B108" s="72" t="s">
        <v>110</v>
      </c>
      <c r="C108" s="118">
        <v>3528</v>
      </c>
      <c r="D108" s="111">
        <f t="shared" si="31"/>
        <v>294</v>
      </c>
      <c r="E108" s="118">
        <v>298</v>
      </c>
      <c r="F108" s="118">
        <f t="shared" si="29"/>
        <v>101.36054421768708</v>
      </c>
      <c r="G108" s="620">
        <v>5179.8096000000005</v>
      </c>
      <c r="H108" s="620">
        <f t="shared" si="32"/>
        <v>432</v>
      </c>
      <c r="I108" s="620">
        <v>444.15922</v>
      </c>
      <c r="J108" s="118">
        <f t="shared" si="30"/>
        <v>102.81463425925925</v>
      </c>
      <c r="K108" s="78"/>
    </row>
    <row r="109" spans="1:11" ht="59.25" customHeight="1" x14ac:dyDescent="0.25">
      <c r="A109" s="36">
        <v>1</v>
      </c>
      <c r="B109" s="72" t="s">
        <v>120</v>
      </c>
      <c r="C109" s="118">
        <v>3300</v>
      </c>
      <c r="D109" s="111">
        <f t="shared" si="31"/>
        <v>275</v>
      </c>
      <c r="E109" s="118">
        <v>81</v>
      </c>
      <c r="F109" s="118">
        <f t="shared" si="29"/>
        <v>29.454545454545457</v>
      </c>
      <c r="G109" s="620">
        <v>5563.0739999999996</v>
      </c>
      <c r="H109" s="620">
        <f t="shared" si="32"/>
        <v>464</v>
      </c>
      <c r="I109" s="620">
        <v>170.86696000000001</v>
      </c>
      <c r="J109" s="118">
        <f t="shared" si="30"/>
        <v>36.824775862068968</v>
      </c>
      <c r="K109" s="78"/>
    </row>
    <row r="110" spans="1:11" ht="45" x14ac:dyDescent="0.25">
      <c r="A110" s="36">
        <v>1</v>
      </c>
      <c r="B110" s="72" t="s">
        <v>111</v>
      </c>
      <c r="C110" s="118">
        <v>462</v>
      </c>
      <c r="D110" s="111">
        <f t="shared" si="31"/>
        <v>39</v>
      </c>
      <c r="E110" s="118">
        <v>46</v>
      </c>
      <c r="F110" s="118">
        <f t="shared" si="29"/>
        <v>117.94871794871796</v>
      </c>
      <c r="G110" s="620">
        <v>388.54199999999997</v>
      </c>
      <c r="H110" s="620">
        <f t="shared" si="32"/>
        <v>32</v>
      </c>
      <c r="I110" s="620">
        <v>40.816780000000001</v>
      </c>
      <c r="J110" s="118">
        <f t="shared" si="30"/>
        <v>127.55243750000001</v>
      </c>
      <c r="K110" s="78"/>
    </row>
    <row r="111" spans="1:11" ht="30.75" customHeight="1" thickBot="1" x14ac:dyDescent="0.3">
      <c r="A111" s="36">
        <v>1</v>
      </c>
      <c r="B111" s="121" t="s">
        <v>125</v>
      </c>
      <c r="C111" s="118">
        <v>11976</v>
      </c>
      <c r="D111" s="111">
        <f>ROUND(C111/12*$B$3,0)</f>
        <v>998</v>
      </c>
      <c r="E111" s="118">
        <v>1015</v>
      </c>
      <c r="F111" s="118">
        <f>E111/D111*100</f>
        <v>101.70340681362727</v>
      </c>
      <c r="G111" s="620">
        <v>8074.6982400000006</v>
      </c>
      <c r="H111" s="620">
        <f>ROUND(G111/12*$B$3,0)</f>
        <v>673</v>
      </c>
      <c r="I111" s="620">
        <v>683.47552000000007</v>
      </c>
      <c r="J111" s="118">
        <f>I111/H111*100</f>
        <v>101.55654086181278</v>
      </c>
      <c r="K111" s="78"/>
    </row>
    <row r="112" spans="1:11" ht="15.75" thickBot="1" x14ac:dyDescent="0.3">
      <c r="A112" s="36">
        <v>1</v>
      </c>
      <c r="B112" s="313" t="s">
        <v>3</v>
      </c>
      <c r="C112" s="634"/>
      <c r="D112" s="634"/>
      <c r="E112" s="634"/>
      <c r="F112" s="635"/>
      <c r="G112" s="652">
        <f>G107+G102+G111</f>
        <v>30526.777697500002</v>
      </c>
      <c r="H112" s="652">
        <f>H107+H102+H111</f>
        <v>2544</v>
      </c>
      <c r="I112" s="652">
        <f>I107+I102+I111</f>
        <v>2352.4737500000001</v>
      </c>
      <c r="J112" s="443">
        <f t="shared" si="30"/>
        <v>92.471452437106933</v>
      </c>
      <c r="K112" s="78"/>
    </row>
    <row r="113" spans="1:11" x14ac:dyDescent="0.25">
      <c r="A113" s="36">
        <v>1</v>
      </c>
      <c r="B113" s="31"/>
      <c r="C113" s="148"/>
      <c r="D113" s="148"/>
      <c r="E113" s="148"/>
      <c r="F113" s="147"/>
      <c r="G113" s="369"/>
      <c r="H113" s="369"/>
      <c r="I113" s="369"/>
      <c r="J113" s="148"/>
      <c r="K113" s="78"/>
    </row>
    <row r="114" spans="1:11" ht="29.25" x14ac:dyDescent="0.25">
      <c r="A114" s="36">
        <v>1</v>
      </c>
      <c r="B114" s="26" t="s">
        <v>68</v>
      </c>
      <c r="C114" s="126"/>
      <c r="D114" s="126"/>
      <c r="E114" s="126"/>
      <c r="F114" s="123"/>
      <c r="G114" s="370"/>
      <c r="H114" s="370"/>
      <c r="I114" s="370"/>
      <c r="J114" s="126"/>
      <c r="K114" s="78"/>
    </row>
    <row r="115" spans="1:11" ht="47.25" customHeight="1" x14ac:dyDescent="0.25">
      <c r="A115" s="36">
        <v>1</v>
      </c>
      <c r="B115" s="205" t="s">
        <v>122</v>
      </c>
      <c r="C115" s="118">
        <f>SUM(C116:C117)</f>
        <v>27938</v>
      </c>
      <c r="D115" s="118">
        <f>SUM(D116:D117)</f>
        <v>2328</v>
      </c>
      <c r="E115" s="118">
        <f>SUM(E116:E117)</f>
        <v>89</v>
      </c>
      <c r="F115" s="118">
        <f t="shared" ref="F115:F121" si="33">E115/D115*100</f>
        <v>3.8230240549828181</v>
      </c>
      <c r="G115" s="620">
        <f>SUM(G116:G117)</f>
        <v>55359.585723425931</v>
      </c>
      <c r="H115" s="620">
        <f>SUM(H116:H117)</f>
        <v>4613</v>
      </c>
      <c r="I115" s="620">
        <f>SUM(I116:I117)</f>
        <v>134.36035000000001</v>
      </c>
      <c r="J115" s="118">
        <f t="shared" ref="J115:J122" si="34">I115/H115*100</f>
        <v>2.9126457836548889</v>
      </c>
      <c r="K115" s="78"/>
    </row>
    <row r="116" spans="1:11" ht="37.5" customHeight="1" x14ac:dyDescent="0.25">
      <c r="A116" s="36">
        <v>1</v>
      </c>
      <c r="B116" s="72" t="s">
        <v>79</v>
      </c>
      <c r="C116" s="118">
        <v>21491</v>
      </c>
      <c r="D116" s="111">
        <f>ROUND(C116/12*$B$3,0)</f>
        <v>1791</v>
      </c>
      <c r="E116" s="118">
        <v>68</v>
      </c>
      <c r="F116" s="118">
        <f t="shared" si="33"/>
        <v>3.7967615857063088</v>
      </c>
      <c r="G116" s="620">
        <v>46090.330885925927</v>
      </c>
      <c r="H116" s="620">
        <f>ROUND(G116/12*$B$3,0)</f>
        <v>3841</v>
      </c>
      <c r="I116" s="620">
        <v>137.93458000000001</v>
      </c>
      <c r="J116" s="118">
        <f t="shared" si="34"/>
        <v>3.5911111689664157</v>
      </c>
      <c r="K116" s="78"/>
    </row>
    <row r="117" spans="1:11" ht="27.75" customHeight="1" x14ac:dyDescent="0.25">
      <c r="A117" s="36">
        <v>1</v>
      </c>
      <c r="B117" s="72" t="s">
        <v>80</v>
      </c>
      <c r="C117" s="118">
        <v>6447</v>
      </c>
      <c r="D117" s="111">
        <f>ROUND(C117/12*$B$3,0)</f>
        <v>537</v>
      </c>
      <c r="E117" s="118">
        <v>21</v>
      </c>
      <c r="F117" s="118">
        <f t="shared" si="33"/>
        <v>3.9106145251396649</v>
      </c>
      <c r="G117" s="620">
        <v>9269.2548375000006</v>
      </c>
      <c r="H117" s="620">
        <f>ROUND(G117/12*$B$3,0)</f>
        <v>772</v>
      </c>
      <c r="I117" s="620">
        <v>-3.5742299999999991</v>
      </c>
      <c r="J117" s="118">
        <f t="shared" si="34"/>
        <v>-0.46298316062176154</v>
      </c>
      <c r="K117" s="78"/>
    </row>
    <row r="118" spans="1:11" ht="27.75" customHeight="1" x14ac:dyDescent="0.25">
      <c r="A118" s="36">
        <v>1</v>
      </c>
      <c r="B118" s="205" t="s">
        <v>114</v>
      </c>
      <c r="C118" s="118">
        <f>SUM(C119)</f>
        <v>6000</v>
      </c>
      <c r="D118" s="118">
        <f t="shared" ref="D118:I118" si="35">SUM(D119)</f>
        <v>500</v>
      </c>
      <c r="E118" s="118">
        <f t="shared" si="35"/>
        <v>331</v>
      </c>
      <c r="F118" s="118">
        <f t="shared" si="33"/>
        <v>66.2</v>
      </c>
      <c r="G118" s="620">
        <f t="shared" si="35"/>
        <v>8809.2000000000007</v>
      </c>
      <c r="H118" s="620">
        <f t="shared" si="35"/>
        <v>734</v>
      </c>
      <c r="I118" s="620">
        <f t="shared" si="35"/>
        <v>486.56615000000005</v>
      </c>
      <c r="J118" s="118">
        <f t="shared" si="34"/>
        <v>66.289666212534073</v>
      </c>
      <c r="K118" s="78"/>
    </row>
    <row r="119" spans="1:11" ht="27.75" customHeight="1" x14ac:dyDescent="0.25">
      <c r="A119" s="36">
        <v>1</v>
      </c>
      <c r="B119" s="297" t="s">
        <v>110</v>
      </c>
      <c r="C119" s="181">
        <v>6000</v>
      </c>
      <c r="D119" s="312">
        <f>ROUND(C119/12*$B$3,0)</f>
        <v>500</v>
      </c>
      <c r="E119" s="334">
        <v>331</v>
      </c>
      <c r="F119" s="181">
        <f t="shared" si="33"/>
        <v>66.2</v>
      </c>
      <c r="G119" s="620">
        <v>8809.2000000000007</v>
      </c>
      <c r="H119" s="620">
        <f>ROUND(G119/12*$B$3,0)</f>
        <v>734</v>
      </c>
      <c r="I119" s="620">
        <v>486.56615000000005</v>
      </c>
      <c r="J119" s="181">
        <f t="shared" si="34"/>
        <v>66.289666212534073</v>
      </c>
      <c r="K119" s="78"/>
    </row>
    <row r="120" spans="1:11" s="110" customFormat="1" ht="27.75" customHeight="1" x14ac:dyDescent="0.25">
      <c r="A120" s="36">
        <v>1</v>
      </c>
      <c r="B120" s="296" t="s">
        <v>125</v>
      </c>
      <c r="C120" s="181">
        <v>56800</v>
      </c>
      <c r="D120" s="312">
        <f>ROUND(C120/12*$B$3,0)</f>
        <v>4733</v>
      </c>
      <c r="E120" s="334">
        <v>5189</v>
      </c>
      <c r="F120" s="181">
        <f t="shared" si="33"/>
        <v>109.6344813015001</v>
      </c>
      <c r="G120" s="620">
        <v>38296.832000000002</v>
      </c>
      <c r="H120" s="620">
        <f>ROUND(G120/12*$B$3,0)</f>
        <v>3191</v>
      </c>
      <c r="I120" s="620">
        <v>3478.2316799999999</v>
      </c>
      <c r="J120" s="181">
        <f t="shared" si="34"/>
        <v>109.00130617361327</v>
      </c>
      <c r="K120" s="109"/>
    </row>
    <row r="121" spans="1:11" s="110" customFormat="1" ht="27.75" customHeight="1" thickBot="1" x14ac:dyDescent="0.3">
      <c r="A121" s="36">
        <v>1</v>
      </c>
      <c r="B121" s="121" t="s">
        <v>126</v>
      </c>
      <c r="C121" s="118">
        <v>13500</v>
      </c>
      <c r="D121" s="111">
        <f>ROUND(C121/12*$B$3,0)</f>
        <v>1125</v>
      </c>
      <c r="E121" s="118">
        <v>1258</v>
      </c>
      <c r="F121" s="118">
        <f t="shared" si="33"/>
        <v>111.82222222222222</v>
      </c>
      <c r="G121" s="620"/>
      <c r="H121" s="620">
        <f>ROUND(G121/12*$B$3,0)</f>
        <v>0</v>
      </c>
      <c r="I121" s="620">
        <v>846.43776000000003</v>
      </c>
      <c r="J121" s="118"/>
      <c r="K121" s="109"/>
    </row>
    <row r="122" spans="1:11" ht="15.75" thickBot="1" x14ac:dyDescent="0.3">
      <c r="A122" s="36">
        <v>1</v>
      </c>
      <c r="B122" s="124" t="s">
        <v>3</v>
      </c>
      <c r="C122" s="443"/>
      <c r="D122" s="443"/>
      <c r="E122" s="443"/>
      <c r="F122" s="635"/>
      <c r="G122" s="648">
        <f>G115+G118+G120</f>
        <v>102465.61772342594</v>
      </c>
      <c r="H122" s="648">
        <f>H115+H118+H120</f>
        <v>8538</v>
      </c>
      <c r="I122" s="648">
        <f>I115+I118+I120</f>
        <v>4099.1581800000004</v>
      </c>
      <c r="J122" s="443">
        <f t="shared" si="34"/>
        <v>48.010754040758961</v>
      </c>
      <c r="K122" s="78"/>
    </row>
    <row r="123" spans="1:11" ht="15" customHeight="1" x14ac:dyDescent="0.25">
      <c r="A123" s="36">
        <v>1</v>
      </c>
      <c r="B123" s="31"/>
      <c r="C123" s="148"/>
      <c r="D123" s="148"/>
      <c r="E123" s="148"/>
      <c r="F123" s="147"/>
      <c r="G123" s="369"/>
      <c r="H123" s="369"/>
      <c r="I123" s="369"/>
      <c r="J123" s="148"/>
      <c r="K123" s="78"/>
    </row>
    <row r="124" spans="1:11" ht="29.25" x14ac:dyDescent="0.25">
      <c r="A124" s="36">
        <v>1</v>
      </c>
      <c r="B124" s="26" t="s">
        <v>69</v>
      </c>
      <c r="C124" s="126"/>
      <c r="D124" s="126"/>
      <c r="E124" s="126"/>
      <c r="F124" s="123"/>
      <c r="G124" s="370"/>
      <c r="H124" s="370"/>
      <c r="I124" s="370"/>
      <c r="J124" s="126"/>
      <c r="K124" s="78"/>
    </row>
    <row r="125" spans="1:11" ht="36" customHeight="1" x14ac:dyDescent="0.25">
      <c r="A125" s="36">
        <v>1</v>
      </c>
      <c r="B125" s="205" t="s">
        <v>122</v>
      </c>
      <c r="C125" s="118">
        <f>SUM(C126:C129)</f>
        <v>6342</v>
      </c>
      <c r="D125" s="111">
        <f>SUM(D126:D129)</f>
        <v>529</v>
      </c>
      <c r="E125" s="118">
        <f>SUM(E126:E129)</f>
        <v>597</v>
      </c>
      <c r="F125" s="118">
        <f>E125/D125*100</f>
        <v>112.85444234404535</v>
      </c>
      <c r="G125" s="620">
        <f>SUM(G126:G129)</f>
        <v>12713.082077962965</v>
      </c>
      <c r="H125" s="620">
        <f>SUM(H126:H129)</f>
        <v>1059</v>
      </c>
      <c r="I125" s="620">
        <f>SUM(I126:I129)</f>
        <v>1140.4206799999999</v>
      </c>
      <c r="J125" s="118">
        <f t="shared" ref="J125:J144" si="36">I125/H125*100</f>
        <v>107.68844948064211</v>
      </c>
      <c r="K125" s="78"/>
    </row>
    <row r="126" spans="1:11" ht="26.25" customHeight="1" x14ac:dyDescent="0.25">
      <c r="A126" s="36">
        <v>1</v>
      </c>
      <c r="B126" s="72" t="s">
        <v>79</v>
      </c>
      <c r="C126" s="118">
        <v>4846</v>
      </c>
      <c r="D126" s="111">
        <f t="shared" ref="D126:D133" si="37">ROUND(C126/12*$B$3,0)</f>
        <v>404</v>
      </c>
      <c r="E126" s="118">
        <v>484</v>
      </c>
      <c r="F126" s="118">
        <f>E126/D126*100</f>
        <v>119.80198019801979</v>
      </c>
      <c r="G126" s="620">
        <v>10392.896722962965</v>
      </c>
      <c r="H126" s="620">
        <f t="shared" ref="H126:H133" si="38">ROUND(G126/12*$B$3,0)</f>
        <v>866</v>
      </c>
      <c r="I126" s="620">
        <v>969.46163999999999</v>
      </c>
      <c r="J126" s="118">
        <f t="shared" si="36"/>
        <v>111.94707159353348</v>
      </c>
      <c r="K126" s="78"/>
    </row>
    <row r="127" spans="1:11" ht="27" customHeight="1" x14ac:dyDescent="0.25">
      <c r="A127" s="36">
        <v>1</v>
      </c>
      <c r="B127" s="72" t="s">
        <v>80</v>
      </c>
      <c r="C127" s="118">
        <v>1454</v>
      </c>
      <c r="D127" s="111">
        <f t="shared" si="37"/>
        <v>121</v>
      </c>
      <c r="E127" s="118">
        <v>113</v>
      </c>
      <c r="F127" s="118">
        <f>E127/D127*100</f>
        <v>93.388429752066116</v>
      </c>
      <c r="G127" s="620">
        <v>2090.5066749999996</v>
      </c>
      <c r="H127" s="620">
        <f t="shared" si="38"/>
        <v>174</v>
      </c>
      <c r="I127" s="620">
        <v>170.95903999999999</v>
      </c>
      <c r="J127" s="118">
        <f t="shared" si="36"/>
        <v>98.252321839080452</v>
      </c>
      <c r="K127" s="78"/>
    </row>
    <row r="128" spans="1:11" ht="42.75" customHeight="1" x14ac:dyDescent="0.25">
      <c r="A128" s="36">
        <v>1</v>
      </c>
      <c r="B128" s="72" t="s">
        <v>116</v>
      </c>
      <c r="C128" s="118"/>
      <c r="D128" s="111">
        <f t="shared" si="37"/>
        <v>0</v>
      </c>
      <c r="E128" s="118"/>
      <c r="F128" s="118"/>
      <c r="G128" s="620"/>
      <c r="H128" s="620">
        <f t="shared" si="38"/>
        <v>0</v>
      </c>
      <c r="I128" s="620"/>
      <c r="J128" s="118"/>
      <c r="K128" s="78"/>
    </row>
    <row r="129" spans="1:11" ht="38.25" customHeight="1" x14ac:dyDescent="0.25">
      <c r="A129" s="36">
        <v>1</v>
      </c>
      <c r="B129" s="72" t="s">
        <v>117</v>
      </c>
      <c r="C129" s="118">
        <v>42</v>
      </c>
      <c r="D129" s="111">
        <f t="shared" si="37"/>
        <v>4</v>
      </c>
      <c r="E129" s="118">
        <v>0</v>
      </c>
      <c r="F129" s="118">
        <f t="shared" ref="F129:F134" si="39">E129/D129*100</f>
        <v>0</v>
      </c>
      <c r="G129" s="620">
        <v>229.67867999999999</v>
      </c>
      <c r="H129" s="620">
        <f t="shared" si="38"/>
        <v>19</v>
      </c>
      <c r="I129" s="620">
        <v>0</v>
      </c>
      <c r="J129" s="118">
        <f t="shared" si="36"/>
        <v>0</v>
      </c>
      <c r="K129" s="78"/>
    </row>
    <row r="130" spans="1:11" ht="47.25" customHeight="1" x14ac:dyDescent="0.25">
      <c r="A130" s="36">
        <v>1</v>
      </c>
      <c r="B130" s="234" t="s">
        <v>114</v>
      </c>
      <c r="C130" s="118">
        <f>SUM(C131:C133)</f>
        <v>7570</v>
      </c>
      <c r="D130" s="118">
        <f>SUM(D131:D133)</f>
        <v>631</v>
      </c>
      <c r="E130" s="118">
        <f>SUM(E131:E133)</f>
        <v>606</v>
      </c>
      <c r="F130" s="118">
        <f t="shared" si="39"/>
        <v>96.038034865293184</v>
      </c>
      <c r="G130" s="620">
        <f>SUM(G131:G133)</f>
        <v>10651.988000000001</v>
      </c>
      <c r="H130" s="620">
        <f>SUM(H131:H133)</f>
        <v>887</v>
      </c>
      <c r="I130" s="620">
        <f>SUM(I131:I133)</f>
        <v>849.48177999999996</v>
      </c>
      <c r="J130" s="118">
        <f t="shared" si="36"/>
        <v>95.770211950394582</v>
      </c>
      <c r="K130" s="78"/>
    </row>
    <row r="131" spans="1:11" ht="47.25" customHeight="1" x14ac:dyDescent="0.25">
      <c r="A131" s="36">
        <v>1</v>
      </c>
      <c r="B131" s="72" t="s">
        <v>110</v>
      </c>
      <c r="C131" s="118">
        <v>1580</v>
      </c>
      <c r="D131" s="111">
        <f t="shared" si="37"/>
        <v>132</v>
      </c>
      <c r="E131" s="118">
        <v>18</v>
      </c>
      <c r="F131" s="118">
        <f t="shared" si="39"/>
        <v>13.636363636363635</v>
      </c>
      <c r="G131" s="620">
        <v>2319.7559999999999</v>
      </c>
      <c r="H131" s="620">
        <f t="shared" si="38"/>
        <v>193</v>
      </c>
      <c r="I131" s="620">
        <v>26.7819</v>
      </c>
      <c r="J131" s="118">
        <f t="shared" si="36"/>
        <v>13.876632124352332</v>
      </c>
      <c r="K131" s="78"/>
    </row>
    <row r="132" spans="1:11" ht="45" customHeight="1" x14ac:dyDescent="0.25">
      <c r="A132" s="36">
        <v>1</v>
      </c>
      <c r="B132" s="72" t="s">
        <v>120</v>
      </c>
      <c r="C132" s="118">
        <v>3900</v>
      </c>
      <c r="D132" s="111">
        <f t="shared" si="37"/>
        <v>325</v>
      </c>
      <c r="E132" s="118">
        <v>274</v>
      </c>
      <c r="F132" s="118">
        <f t="shared" si="39"/>
        <v>84.307692307692307</v>
      </c>
      <c r="G132" s="620">
        <v>6574.5420000000004</v>
      </c>
      <c r="H132" s="620">
        <f t="shared" si="38"/>
        <v>548</v>
      </c>
      <c r="I132" s="620">
        <v>596.20421999999996</v>
      </c>
      <c r="J132" s="118">
        <f t="shared" si="36"/>
        <v>108.7963905109489</v>
      </c>
      <c r="K132" s="78"/>
    </row>
    <row r="133" spans="1:11" ht="45" customHeight="1" x14ac:dyDescent="0.25">
      <c r="A133" s="36">
        <v>1</v>
      </c>
      <c r="B133" s="72" t="s">
        <v>111</v>
      </c>
      <c r="C133" s="118">
        <v>2090</v>
      </c>
      <c r="D133" s="111">
        <f t="shared" si="37"/>
        <v>174</v>
      </c>
      <c r="E133" s="118">
        <v>314</v>
      </c>
      <c r="F133" s="118">
        <f t="shared" si="39"/>
        <v>180.45977011494253</v>
      </c>
      <c r="G133" s="620">
        <v>1757.69</v>
      </c>
      <c r="H133" s="620">
        <f t="shared" si="38"/>
        <v>146</v>
      </c>
      <c r="I133" s="620">
        <v>226.49566000000002</v>
      </c>
      <c r="J133" s="118">
        <f t="shared" si="36"/>
        <v>155.13401369863016</v>
      </c>
      <c r="K133" s="78"/>
    </row>
    <row r="134" spans="1:11" ht="32.25" customHeight="1" thickBot="1" x14ac:dyDescent="0.3">
      <c r="A134" s="36">
        <v>1</v>
      </c>
      <c r="B134" s="121" t="s">
        <v>125</v>
      </c>
      <c r="C134" s="118">
        <v>12195</v>
      </c>
      <c r="D134" s="111">
        <f>ROUND(C134/12*$B$3,0)</f>
        <v>1016</v>
      </c>
      <c r="E134" s="118">
        <v>1034</v>
      </c>
      <c r="F134" s="118">
        <f t="shared" si="39"/>
        <v>101.77165354330708</v>
      </c>
      <c r="G134" s="620">
        <v>8222.3567999999996</v>
      </c>
      <c r="H134" s="620">
        <f>ROUND(G134/12*$B$3,0)</f>
        <v>685</v>
      </c>
      <c r="I134" s="620">
        <v>695.81567999999993</v>
      </c>
      <c r="J134" s="118">
        <f>I134/H134*100</f>
        <v>101.5789313868613</v>
      </c>
      <c r="K134" s="78"/>
    </row>
    <row r="135" spans="1:11" ht="15.75" thickBot="1" x14ac:dyDescent="0.3">
      <c r="A135" s="36">
        <v>1</v>
      </c>
      <c r="B135" s="219" t="s">
        <v>3</v>
      </c>
      <c r="C135" s="634"/>
      <c r="D135" s="634"/>
      <c r="E135" s="634"/>
      <c r="F135" s="635"/>
      <c r="G135" s="652">
        <f>G130+G125+G134</f>
        <v>31587.426877962964</v>
      </c>
      <c r="H135" s="652">
        <f>H130+H125+H134</f>
        <v>2631</v>
      </c>
      <c r="I135" s="652">
        <f>I130+I125+I134</f>
        <v>2685.7181399999999</v>
      </c>
      <c r="J135" s="443">
        <f t="shared" si="36"/>
        <v>102.07974686431014</v>
      </c>
      <c r="K135" s="78"/>
    </row>
    <row r="136" spans="1:11" x14ac:dyDescent="0.25">
      <c r="A136" s="36">
        <v>1</v>
      </c>
      <c r="B136" s="31"/>
      <c r="C136" s="147"/>
      <c r="D136" s="147"/>
      <c r="E136" s="147"/>
      <c r="F136" s="147"/>
      <c r="G136" s="369"/>
      <c r="H136" s="369"/>
      <c r="I136" s="369"/>
      <c r="J136" s="148"/>
      <c r="K136" s="78"/>
    </row>
    <row r="137" spans="1:11" ht="29.25" x14ac:dyDescent="0.25">
      <c r="A137" s="36">
        <v>1</v>
      </c>
      <c r="B137" s="74" t="s">
        <v>70</v>
      </c>
      <c r="C137" s="123"/>
      <c r="D137" s="123"/>
      <c r="E137" s="123"/>
      <c r="F137" s="123"/>
      <c r="G137" s="370"/>
      <c r="H137" s="370"/>
      <c r="I137" s="370"/>
      <c r="J137" s="118"/>
      <c r="K137" s="78"/>
    </row>
    <row r="138" spans="1:11" ht="30" x14ac:dyDescent="0.25">
      <c r="A138" s="36">
        <v>1</v>
      </c>
      <c r="B138" s="234" t="s">
        <v>122</v>
      </c>
      <c r="C138" s="118">
        <f>SUM(C139:C140)</f>
        <v>13530</v>
      </c>
      <c r="D138" s="118">
        <f>SUM(D139:D140)</f>
        <v>1127</v>
      </c>
      <c r="E138" s="118">
        <f>SUM(E139:E140)</f>
        <v>1225</v>
      </c>
      <c r="F138" s="118">
        <f t="shared" ref="F138:F143" si="40">E138/D138*100</f>
        <v>108.69565217391303</v>
      </c>
      <c r="G138" s="367">
        <f>SUM(G139:G140)</f>
        <v>26810.045967962957</v>
      </c>
      <c r="H138" s="367">
        <f>SUM(H139:H140)</f>
        <v>2234</v>
      </c>
      <c r="I138" s="367">
        <f>SUM(I139:I140)</f>
        <v>2505.10581</v>
      </c>
      <c r="J138" s="118">
        <f t="shared" si="36"/>
        <v>112.13544359892569</v>
      </c>
      <c r="K138" s="78"/>
    </row>
    <row r="139" spans="1:11" ht="30" x14ac:dyDescent="0.25">
      <c r="A139" s="36">
        <v>1</v>
      </c>
      <c r="B139" s="72" t="s">
        <v>79</v>
      </c>
      <c r="C139" s="118">
        <v>10408</v>
      </c>
      <c r="D139" s="111">
        <f>ROUND(C139/12*$B$3,0)</f>
        <v>867</v>
      </c>
      <c r="E139" s="118">
        <v>863</v>
      </c>
      <c r="F139" s="118">
        <f t="shared" si="40"/>
        <v>99.538638985005761</v>
      </c>
      <c r="G139" s="367">
        <v>22321.351442962958</v>
      </c>
      <c r="H139" s="653">
        <f>ROUND(G139/12*$B$3,0)</f>
        <v>1860</v>
      </c>
      <c r="I139" s="367">
        <v>1938.9973400000001</v>
      </c>
      <c r="J139" s="118">
        <f t="shared" si="36"/>
        <v>104.24716881720431</v>
      </c>
      <c r="K139" s="78"/>
    </row>
    <row r="140" spans="1:11" ht="30" x14ac:dyDescent="0.25">
      <c r="A140" s="36">
        <v>1</v>
      </c>
      <c r="B140" s="297" t="s">
        <v>80</v>
      </c>
      <c r="C140" s="181">
        <v>3122</v>
      </c>
      <c r="D140" s="312">
        <f>ROUND(C140/12*$B$3,0)</f>
        <v>260</v>
      </c>
      <c r="E140" s="181">
        <v>362</v>
      </c>
      <c r="F140" s="181">
        <f t="shared" si="40"/>
        <v>139.23076923076923</v>
      </c>
      <c r="G140" s="390">
        <v>4488.6945250000008</v>
      </c>
      <c r="H140" s="653">
        <f>ROUND(G140/12*$B$3,0)</f>
        <v>374</v>
      </c>
      <c r="I140" s="390">
        <v>566.10847000000001</v>
      </c>
      <c r="J140" s="118">
        <f t="shared" si="36"/>
        <v>151.36590106951871</v>
      </c>
      <c r="K140" s="78"/>
    </row>
    <row r="141" spans="1:11" ht="30" x14ac:dyDescent="0.25">
      <c r="A141" s="36">
        <v>1</v>
      </c>
      <c r="B141" s="234" t="s">
        <v>114</v>
      </c>
      <c r="C141" s="118">
        <f>SUM(C142)</f>
        <v>480</v>
      </c>
      <c r="D141" s="118">
        <f t="shared" ref="D141:I141" si="41">SUM(D142)</f>
        <v>40</v>
      </c>
      <c r="E141" s="118">
        <f t="shared" si="41"/>
        <v>29</v>
      </c>
      <c r="F141" s="118">
        <f t="shared" si="40"/>
        <v>72.5</v>
      </c>
      <c r="G141" s="363">
        <f t="shared" si="41"/>
        <v>704.73599999999999</v>
      </c>
      <c r="H141" s="363">
        <f t="shared" si="41"/>
        <v>59</v>
      </c>
      <c r="I141" s="363">
        <f t="shared" si="41"/>
        <v>42.548480000000005</v>
      </c>
      <c r="J141" s="118">
        <f t="shared" si="36"/>
        <v>72.116067796610167</v>
      </c>
      <c r="K141" s="78"/>
    </row>
    <row r="142" spans="1:11" ht="30" x14ac:dyDescent="0.25">
      <c r="A142" s="36">
        <v>1</v>
      </c>
      <c r="B142" s="297" t="s">
        <v>110</v>
      </c>
      <c r="C142" s="332">
        <v>480</v>
      </c>
      <c r="D142" s="312">
        <f>ROUND(C142/12*$B$3,0)</f>
        <v>40</v>
      </c>
      <c r="E142" s="332">
        <v>29</v>
      </c>
      <c r="F142" s="181">
        <f t="shared" si="40"/>
        <v>72.5</v>
      </c>
      <c r="G142" s="606">
        <v>704.73599999999999</v>
      </c>
      <c r="H142" s="653">
        <f>ROUND(G142/12*$B$3,0)</f>
        <v>59</v>
      </c>
      <c r="I142" s="606">
        <v>42.548480000000005</v>
      </c>
      <c r="J142" s="181">
        <f t="shared" si="36"/>
        <v>72.116067796610167</v>
      </c>
      <c r="K142" s="78"/>
    </row>
    <row r="143" spans="1:11" s="110" customFormat="1" ht="30.75" thickBot="1" x14ac:dyDescent="0.3">
      <c r="A143" s="36">
        <v>1</v>
      </c>
      <c r="B143" s="296" t="s">
        <v>125</v>
      </c>
      <c r="C143" s="181">
        <v>13300</v>
      </c>
      <c r="D143" s="312">
        <f>ROUND(C143/12*$B$3,0)</f>
        <v>1108</v>
      </c>
      <c r="E143" s="181">
        <v>1222</v>
      </c>
      <c r="F143" s="181">
        <f t="shared" si="40"/>
        <v>110.28880866425992</v>
      </c>
      <c r="G143" s="390">
        <v>8967.3919999999998</v>
      </c>
      <c r="H143" s="653">
        <f>ROUND(G143/12*$B$3,0)</f>
        <v>747</v>
      </c>
      <c r="I143" s="390">
        <v>823.92128000000002</v>
      </c>
      <c r="J143" s="118">
        <f>I143/H143*100</f>
        <v>110.29736010709506</v>
      </c>
      <c r="K143" s="109"/>
    </row>
    <row r="144" spans="1:11" ht="15.75" thickBot="1" x14ac:dyDescent="0.3">
      <c r="A144" s="36">
        <v>1</v>
      </c>
      <c r="B144" s="394" t="s">
        <v>3</v>
      </c>
      <c r="C144" s="634"/>
      <c r="D144" s="634"/>
      <c r="E144" s="634"/>
      <c r="F144" s="635"/>
      <c r="G144" s="636">
        <f>G138+G141+G143</f>
        <v>36482.173967962954</v>
      </c>
      <c r="H144" s="636">
        <f>H138+H141+H143</f>
        <v>3040</v>
      </c>
      <c r="I144" s="636">
        <f>I138+I141+I143</f>
        <v>3371.57557</v>
      </c>
      <c r="J144" s="443">
        <f t="shared" si="36"/>
        <v>110.90709111842105</v>
      </c>
      <c r="K144" s="78"/>
    </row>
    <row r="145" spans="1:11" ht="15" customHeight="1" x14ac:dyDescent="0.25">
      <c r="A145" s="36">
        <v>1</v>
      </c>
      <c r="B145" s="83"/>
      <c r="C145" s="148"/>
      <c r="D145" s="148"/>
      <c r="E145" s="148"/>
      <c r="F145" s="147"/>
      <c r="G145" s="369"/>
      <c r="H145" s="369"/>
      <c r="I145" s="369"/>
      <c r="J145" s="148"/>
      <c r="K145" s="78"/>
    </row>
    <row r="146" spans="1:11" ht="33" customHeight="1" x14ac:dyDescent="0.25">
      <c r="A146" s="36">
        <v>1</v>
      </c>
      <c r="B146" s="74" t="s">
        <v>82</v>
      </c>
      <c r="C146" s="123"/>
      <c r="D146" s="123"/>
      <c r="E146" s="123"/>
      <c r="F146" s="123"/>
      <c r="G146" s="363"/>
      <c r="H146" s="363"/>
      <c r="I146" s="363"/>
      <c r="J146" s="118"/>
      <c r="K146" s="78"/>
    </row>
    <row r="147" spans="1:11" ht="30" x14ac:dyDescent="0.25">
      <c r="A147" s="36">
        <v>1</v>
      </c>
      <c r="B147" s="205" t="s">
        <v>122</v>
      </c>
      <c r="C147" s="118">
        <f>SUM(C148:C149)</f>
        <v>150</v>
      </c>
      <c r="D147" s="118">
        <f>SUM(D148:D149)</f>
        <v>13</v>
      </c>
      <c r="E147" s="118">
        <f>SUM(E148:E149)</f>
        <v>62</v>
      </c>
      <c r="F147" s="118">
        <f t="shared" ref="F147:F152" si="42">E147/D147*100</f>
        <v>476.92307692307691</v>
      </c>
      <c r="G147" s="620">
        <f>SUM(G148:G149)</f>
        <v>820.28099999999995</v>
      </c>
      <c r="H147" s="620">
        <f>SUM(H148:H149)</f>
        <v>69</v>
      </c>
      <c r="I147" s="620">
        <f>SUM(I148:I149)</f>
        <v>339.04948000000002</v>
      </c>
      <c r="J147" s="118">
        <f t="shared" ref="J147:J154" si="43">I147/H147*100</f>
        <v>491.37605797101457</v>
      </c>
      <c r="K147" s="78"/>
    </row>
    <row r="148" spans="1:11" ht="30" x14ac:dyDescent="0.25">
      <c r="A148" s="36">
        <v>1</v>
      </c>
      <c r="B148" s="72" t="s">
        <v>116</v>
      </c>
      <c r="C148" s="118">
        <v>78</v>
      </c>
      <c r="D148" s="111">
        <f>ROUND(C148/12*$B$3,0)</f>
        <v>7</v>
      </c>
      <c r="E148" s="118">
        <v>63</v>
      </c>
      <c r="F148" s="118">
        <f t="shared" si="42"/>
        <v>900</v>
      </c>
      <c r="G148" s="620">
        <v>426.54611999999997</v>
      </c>
      <c r="H148" s="620">
        <f>ROUND(G148/12*$B$3,0)</f>
        <v>36</v>
      </c>
      <c r="I148" s="620">
        <v>344.51802000000004</v>
      </c>
      <c r="J148" s="118">
        <f t="shared" si="43"/>
        <v>956.99450000000002</v>
      </c>
      <c r="K148" s="78"/>
    </row>
    <row r="149" spans="1:11" ht="30" x14ac:dyDescent="0.25">
      <c r="A149" s="36">
        <v>1</v>
      </c>
      <c r="B149" s="72" t="s">
        <v>117</v>
      </c>
      <c r="C149" s="118">
        <v>72</v>
      </c>
      <c r="D149" s="111">
        <f>ROUND(C149/12*$B$3,0)</f>
        <v>6</v>
      </c>
      <c r="E149" s="118">
        <v>-1</v>
      </c>
      <c r="F149" s="118">
        <f t="shared" si="42"/>
        <v>-16.666666666666664</v>
      </c>
      <c r="G149" s="620">
        <v>393.73488000000003</v>
      </c>
      <c r="H149" s="620">
        <f>ROUND(G149/12*$B$3,0)</f>
        <v>33</v>
      </c>
      <c r="I149" s="620">
        <v>-5.46854</v>
      </c>
      <c r="J149" s="118">
        <f t="shared" si="43"/>
        <v>-16.571333333333332</v>
      </c>
      <c r="K149" s="78"/>
    </row>
    <row r="150" spans="1:11" ht="30" customHeight="1" x14ac:dyDescent="0.25">
      <c r="A150" s="36">
        <v>1</v>
      </c>
      <c r="B150" s="205" t="s">
        <v>114</v>
      </c>
      <c r="C150" s="118">
        <f>SUM(C151:C152)</f>
        <v>17272</v>
      </c>
      <c r="D150" s="118">
        <f t="shared" ref="D150:I150" si="44">SUM(D151:D152)</f>
        <v>1439</v>
      </c>
      <c r="E150" s="118">
        <f t="shared" si="44"/>
        <v>3035</v>
      </c>
      <c r="F150" s="118">
        <f t="shared" si="42"/>
        <v>210.91035441278666</v>
      </c>
      <c r="G150" s="620">
        <f>SUM(G151:G152)</f>
        <v>26877.280379999997</v>
      </c>
      <c r="H150" s="620">
        <f t="shared" si="44"/>
        <v>2240</v>
      </c>
      <c r="I150" s="620">
        <f t="shared" si="44"/>
        <v>2636.7092600000001</v>
      </c>
      <c r="J150" s="118">
        <f t="shared" si="43"/>
        <v>117.71023482142857</v>
      </c>
      <c r="K150" s="78"/>
    </row>
    <row r="151" spans="1:11" ht="60" x14ac:dyDescent="0.25">
      <c r="A151" s="36">
        <v>1</v>
      </c>
      <c r="B151" s="72" t="s">
        <v>120</v>
      </c>
      <c r="C151" s="118">
        <v>14621</v>
      </c>
      <c r="D151" s="111">
        <f>ROUND(C151/12*$B$3,0)</f>
        <v>1218</v>
      </c>
      <c r="E151" s="111">
        <v>2548</v>
      </c>
      <c r="F151" s="118">
        <f t="shared" si="42"/>
        <v>209.19540229885055</v>
      </c>
      <c r="G151" s="620">
        <v>24647.789379999998</v>
      </c>
      <c r="H151" s="620">
        <f>ROUND(G151/12*$B$3,0)</f>
        <v>2054</v>
      </c>
      <c r="I151" s="620">
        <v>2176.6966200000002</v>
      </c>
      <c r="J151" s="118">
        <f t="shared" si="43"/>
        <v>105.97354527750731</v>
      </c>
      <c r="K151" s="78"/>
    </row>
    <row r="152" spans="1:11" ht="45" x14ac:dyDescent="0.25">
      <c r="A152" s="36">
        <v>1</v>
      </c>
      <c r="B152" s="297" t="s">
        <v>111</v>
      </c>
      <c r="C152" s="181">
        <v>2651</v>
      </c>
      <c r="D152" s="312">
        <f>ROUND(C152/12*$B$3,0)</f>
        <v>221</v>
      </c>
      <c r="E152" s="674">
        <v>487</v>
      </c>
      <c r="F152" s="181">
        <f t="shared" si="42"/>
        <v>220.36199095022627</v>
      </c>
      <c r="G152" s="620">
        <v>2229.491</v>
      </c>
      <c r="H152" s="620">
        <f>ROUND(G152/12*$B$3,0)</f>
        <v>186</v>
      </c>
      <c r="I152" s="620">
        <v>460.01264000000009</v>
      </c>
      <c r="J152" s="181">
        <f t="shared" si="43"/>
        <v>247.31862365591405</v>
      </c>
      <c r="K152" s="78"/>
    </row>
    <row r="153" spans="1:11" s="110" customFormat="1" ht="30.75" thickBot="1" x14ac:dyDescent="0.3">
      <c r="A153" s="36">
        <v>1</v>
      </c>
      <c r="B153" s="121" t="s">
        <v>125</v>
      </c>
      <c r="C153" s="118">
        <v>13860</v>
      </c>
      <c r="D153" s="111">
        <f>ROUND(C153/12*$B$3,0)</f>
        <v>1155</v>
      </c>
      <c r="E153" s="118">
        <v>1147</v>
      </c>
      <c r="F153" s="118">
        <f>E153/D153*100</f>
        <v>99.307359307359306</v>
      </c>
      <c r="G153" s="620">
        <v>9344.9664000000012</v>
      </c>
      <c r="H153" s="620">
        <f>ROUND(G153/12*$B$3,0)</f>
        <v>779</v>
      </c>
      <c r="I153" s="620">
        <v>761.87552000000005</v>
      </c>
      <c r="J153" s="118">
        <f>I153/H153*100</f>
        <v>97.801735558408225</v>
      </c>
      <c r="K153" s="109"/>
    </row>
    <row r="154" spans="1:11" ht="15" customHeight="1" thickBot="1" x14ac:dyDescent="0.3">
      <c r="A154" s="36">
        <v>1</v>
      </c>
      <c r="B154" s="124" t="s">
        <v>3</v>
      </c>
      <c r="C154" s="443"/>
      <c r="D154" s="443"/>
      <c r="E154" s="654"/>
      <c r="F154" s="655"/>
      <c r="G154" s="652">
        <f>G150+G147+G153</f>
        <v>37042.527779999997</v>
      </c>
      <c r="H154" s="652">
        <f>H150+H147+H153</f>
        <v>3088</v>
      </c>
      <c r="I154" s="652">
        <f>I150+I147+I153</f>
        <v>3737.6342600000003</v>
      </c>
      <c r="J154" s="443">
        <f t="shared" si="43"/>
        <v>121.03737888601036</v>
      </c>
      <c r="K154" s="78"/>
    </row>
    <row r="155" spans="1:11" ht="15" customHeight="1" x14ac:dyDescent="0.25">
      <c r="A155" s="36">
        <v>1</v>
      </c>
      <c r="B155" s="31"/>
      <c r="C155" s="147"/>
      <c r="D155" s="147"/>
      <c r="E155" s="147"/>
      <c r="F155" s="147"/>
      <c r="G155" s="372"/>
      <c r="H155" s="372"/>
      <c r="I155" s="372"/>
      <c r="J155" s="656"/>
      <c r="K155" s="78"/>
    </row>
    <row r="156" spans="1:11" ht="43.5" customHeight="1" x14ac:dyDescent="0.25">
      <c r="A156" s="36">
        <v>1</v>
      </c>
      <c r="B156" s="74" t="s">
        <v>83</v>
      </c>
      <c r="C156" s="123"/>
      <c r="D156" s="123"/>
      <c r="E156" s="123"/>
      <c r="F156" s="123"/>
      <c r="G156" s="363"/>
      <c r="H156" s="363"/>
      <c r="I156" s="363"/>
      <c r="J156" s="118"/>
      <c r="K156" s="78"/>
    </row>
    <row r="157" spans="1:11" ht="43.5" customHeight="1" x14ac:dyDescent="0.25">
      <c r="A157" s="36">
        <v>1</v>
      </c>
      <c r="B157" s="205" t="s">
        <v>122</v>
      </c>
      <c r="C157" s="118">
        <f>SUM(C158:C159)</f>
        <v>155</v>
      </c>
      <c r="D157" s="118">
        <f>SUM(D158:D159)</f>
        <v>13</v>
      </c>
      <c r="E157" s="118">
        <f>SUM(E158:E159)</f>
        <v>0</v>
      </c>
      <c r="F157" s="118">
        <f t="shared" ref="F157:F162" si="45">E157/D157*100</f>
        <v>0</v>
      </c>
      <c r="G157" s="620">
        <f>SUM(G158:G159)</f>
        <v>847.6237000000001</v>
      </c>
      <c r="H157" s="620">
        <f>SUM(H158:H159)</f>
        <v>71</v>
      </c>
      <c r="I157" s="620">
        <f>SUM(I158:I159)</f>
        <v>0</v>
      </c>
      <c r="J157" s="120">
        <f t="shared" ref="J157:J164" si="46">I157/H157*100</f>
        <v>0</v>
      </c>
      <c r="K157" s="78"/>
    </row>
    <row r="158" spans="1:11" ht="45.75" customHeight="1" x14ac:dyDescent="0.25">
      <c r="A158" s="36">
        <v>1</v>
      </c>
      <c r="B158" s="72" t="s">
        <v>116</v>
      </c>
      <c r="C158" s="118">
        <v>70</v>
      </c>
      <c r="D158" s="111">
        <f>ROUND(C158/12*$B$3,0)</f>
        <v>6</v>
      </c>
      <c r="E158" s="118">
        <v>0</v>
      </c>
      <c r="F158" s="118">
        <f t="shared" si="45"/>
        <v>0</v>
      </c>
      <c r="G158" s="620">
        <v>382.7978</v>
      </c>
      <c r="H158" s="620">
        <f>ROUND(G158/12*$B$3,0)</f>
        <v>32</v>
      </c>
      <c r="I158" s="620">
        <v>0</v>
      </c>
      <c r="J158" s="120">
        <f t="shared" si="46"/>
        <v>0</v>
      </c>
      <c r="K158" s="78"/>
    </row>
    <row r="159" spans="1:11" ht="31.5" customHeight="1" x14ac:dyDescent="0.25">
      <c r="A159" s="36">
        <v>1</v>
      </c>
      <c r="B159" s="72" t="s">
        <v>117</v>
      </c>
      <c r="C159" s="118">
        <v>85</v>
      </c>
      <c r="D159" s="111">
        <f>ROUND(C159/12*$B$3,0)</f>
        <v>7</v>
      </c>
      <c r="E159" s="118">
        <v>0</v>
      </c>
      <c r="F159" s="118">
        <f t="shared" si="45"/>
        <v>0</v>
      </c>
      <c r="G159" s="620">
        <v>464.82590000000005</v>
      </c>
      <c r="H159" s="620">
        <f>ROUND(G159/12*$B$3,0)</f>
        <v>39</v>
      </c>
      <c r="I159" s="620">
        <v>0</v>
      </c>
      <c r="J159" s="120">
        <f t="shared" si="46"/>
        <v>0</v>
      </c>
      <c r="K159" s="78"/>
    </row>
    <row r="160" spans="1:11" ht="37.5" customHeight="1" x14ac:dyDescent="0.25">
      <c r="A160" s="36">
        <v>1</v>
      </c>
      <c r="B160" s="205" t="s">
        <v>114</v>
      </c>
      <c r="C160" s="118">
        <f>SUM(C161:C162)</f>
        <v>17130</v>
      </c>
      <c r="D160" s="118">
        <f t="shared" ref="D160:I160" si="47">SUM(D161:D162)</f>
        <v>1428</v>
      </c>
      <c r="E160" s="118">
        <f t="shared" si="47"/>
        <v>1984</v>
      </c>
      <c r="F160" s="118">
        <f t="shared" si="45"/>
        <v>138.93557422969187</v>
      </c>
      <c r="G160" s="620">
        <f>SUM(G161:G162)</f>
        <v>27584.898000000001</v>
      </c>
      <c r="H160" s="620">
        <f t="shared" si="47"/>
        <v>2299</v>
      </c>
      <c r="I160" s="620">
        <f t="shared" si="47"/>
        <v>3872.8380999999999</v>
      </c>
      <c r="J160" s="118">
        <f t="shared" si="46"/>
        <v>168.45750761200523</v>
      </c>
      <c r="K160" s="78"/>
    </row>
    <row r="161" spans="1:11" ht="43.5" customHeight="1" x14ac:dyDescent="0.25">
      <c r="A161" s="36">
        <v>1</v>
      </c>
      <c r="B161" s="72" t="s">
        <v>120</v>
      </c>
      <c r="C161" s="118">
        <v>15600</v>
      </c>
      <c r="D161" s="111">
        <f>ROUND(C161/12*$B$3,0)</f>
        <v>1300</v>
      </c>
      <c r="E161" s="111">
        <v>1753</v>
      </c>
      <c r="F161" s="118">
        <f t="shared" si="45"/>
        <v>134.84615384615384</v>
      </c>
      <c r="G161" s="620">
        <v>26298.168000000001</v>
      </c>
      <c r="H161" s="620">
        <f>ROUND(G161/12*$B$3,0)</f>
        <v>2192</v>
      </c>
      <c r="I161" s="620">
        <v>3656.2622099999999</v>
      </c>
      <c r="J161" s="118">
        <f t="shared" si="46"/>
        <v>166.80028330291969</v>
      </c>
      <c r="K161" s="78"/>
    </row>
    <row r="162" spans="1:11" ht="43.5" customHeight="1" x14ac:dyDescent="0.25">
      <c r="A162" s="36">
        <v>1</v>
      </c>
      <c r="B162" s="297" t="s">
        <v>111</v>
      </c>
      <c r="C162" s="181">
        <v>1530</v>
      </c>
      <c r="D162" s="312">
        <f>ROUND(C162/12*$B$3,0)</f>
        <v>128</v>
      </c>
      <c r="E162" s="674">
        <v>231</v>
      </c>
      <c r="F162" s="181">
        <f t="shared" si="45"/>
        <v>180.46875</v>
      </c>
      <c r="G162" s="620">
        <v>1286.73</v>
      </c>
      <c r="H162" s="620">
        <f>ROUND(G162/12*$B$3,0)</f>
        <v>107</v>
      </c>
      <c r="I162" s="620">
        <v>216.57589000000002</v>
      </c>
      <c r="J162" s="181">
        <f t="shared" si="46"/>
        <v>202.40737383177571</v>
      </c>
      <c r="K162" s="78"/>
    </row>
    <row r="163" spans="1:11" s="110" customFormat="1" ht="31.5" customHeight="1" thickBot="1" x14ac:dyDescent="0.3">
      <c r="A163" s="36">
        <v>1</v>
      </c>
      <c r="B163" s="121" t="s">
        <v>125</v>
      </c>
      <c r="C163" s="118">
        <v>22873</v>
      </c>
      <c r="D163" s="111">
        <f>ROUND(C163/12*$B$3,0)</f>
        <v>1906</v>
      </c>
      <c r="E163" s="118">
        <v>1978</v>
      </c>
      <c r="F163" s="118">
        <f>E163/D163*100</f>
        <v>103.77754459601259</v>
      </c>
      <c r="G163" s="620">
        <v>15421.891519999999</v>
      </c>
      <c r="H163" s="620">
        <f>ROUND(G163/12*$B$3,0)</f>
        <v>1285</v>
      </c>
      <c r="I163" s="620">
        <v>1333.5212799999999</v>
      </c>
      <c r="J163" s="120">
        <f>I163/H163*100</f>
        <v>103.77597509727624</v>
      </c>
      <c r="K163" s="109"/>
    </row>
    <row r="164" spans="1:11" ht="15" customHeight="1" thickBot="1" x14ac:dyDescent="0.3">
      <c r="A164" s="36">
        <v>1</v>
      </c>
      <c r="B164" s="124" t="s">
        <v>3</v>
      </c>
      <c r="C164" s="443"/>
      <c r="D164" s="443"/>
      <c r="E164" s="443"/>
      <c r="F164" s="635"/>
      <c r="G164" s="648">
        <f>G160+G157+G163</f>
        <v>43854.413220000002</v>
      </c>
      <c r="H164" s="648">
        <f>H160+H157+H163</f>
        <v>3655</v>
      </c>
      <c r="I164" s="648">
        <f>I160+I157+I163</f>
        <v>5206.3593799999999</v>
      </c>
      <c r="J164" s="443">
        <f t="shared" si="46"/>
        <v>142.44485307797535</v>
      </c>
      <c r="K164" s="78"/>
    </row>
    <row r="165" spans="1:11" ht="15" customHeight="1" x14ac:dyDescent="0.25">
      <c r="A165" s="36">
        <v>1</v>
      </c>
      <c r="B165" s="31"/>
      <c r="C165" s="147"/>
      <c r="D165" s="147"/>
      <c r="E165" s="147"/>
      <c r="F165" s="147"/>
      <c r="G165" s="372"/>
      <c r="H165" s="372"/>
      <c r="I165" s="372"/>
      <c r="J165" s="656"/>
      <c r="K165" s="78"/>
    </row>
    <row r="166" spans="1:11" ht="29.25" x14ac:dyDescent="0.25">
      <c r="A166" s="36">
        <v>1</v>
      </c>
      <c r="B166" s="74" t="s">
        <v>84</v>
      </c>
      <c r="C166" s="123"/>
      <c r="D166" s="123"/>
      <c r="E166" s="123"/>
      <c r="F166" s="123"/>
      <c r="G166" s="620"/>
      <c r="H166" s="620"/>
      <c r="I166" s="620"/>
      <c r="J166" s="118"/>
      <c r="K166" s="78"/>
    </row>
    <row r="167" spans="1:11" ht="30" x14ac:dyDescent="0.25">
      <c r="A167" s="36">
        <v>1</v>
      </c>
      <c r="B167" s="205" t="s">
        <v>122</v>
      </c>
      <c r="C167" s="118">
        <f>SUM(C168:C169)</f>
        <v>87</v>
      </c>
      <c r="D167" s="111">
        <f>SUM(D168:D169)</f>
        <v>8</v>
      </c>
      <c r="E167" s="118">
        <f>SUM(E168:E169)</f>
        <v>0</v>
      </c>
      <c r="F167" s="118">
        <f t="shared" ref="F167:F173" si="48">E167/D167*100</f>
        <v>0</v>
      </c>
      <c r="G167" s="620">
        <f>SUM(G168:G169)</f>
        <v>475.76297999999997</v>
      </c>
      <c r="H167" s="620">
        <f>SUM(H168:H169)</f>
        <v>40</v>
      </c>
      <c r="I167" s="620">
        <f>SUM(I168:I169)</f>
        <v>0</v>
      </c>
      <c r="J167" s="120">
        <f t="shared" ref="J167:J174" si="49">I167/H167*100</f>
        <v>0</v>
      </c>
      <c r="K167" s="78"/>
    </row>
    <row r="168" spans="1:11" ht="30" x14ac:dyDescent="0.25">
      <c r="A168" s="36">
        <v>1</v>
      </c>
      <c r="B168" s="72" t="s">
        <v>116</v>
      </c>
      <c r="C168" s="118">
        <v>32</v>
      </c>
      <c r="D168" s="111">
        <f>ROUND(C168/12*$B$3,0)</f>
        <v>3</v>
      </c>
      <c r="E168" s="118"/>
      <c r="F168" s="118">
        <f t="shared" si="48"/>
        <v>0</v>
      </c>
      <c r="G168" s="620">
        <v>174.99328</v>
      </c>
      <c r="H168" s="620">
        <f t="shared" ref="H168:H173" si="50">ROUND(G168/12*$B$3,0)</f>
        <v>15</v>
      </c>
      <c r="I168" s="620"/>
      <c r="J168" s="120">
        <f t="shared" si="49"/>
        <v>0</v>
      </c>
      <c r="K168" s="78"/>
    </row>
    <row r="169" spans="1:11" ht="30" x14ac:dyDescent="0.25">
      <c r="A169" s="36">
        <v>1</v>
      </c>
      <c r="B169" s="72" t="s">
        <v>117</v>
      </c>
      <c r="C169" s="118">
        <v>55</v>
      </c>
      <c r="D169" s="111">
        <f>ROUND(C169/12*$B$3,0)</f>
        <v>5</v>
      </c>
      <c r="E169" s="118"/>
      <c r="F169" s="118">
        <f t="shared" si="48"/>
        <v>0</v>
      </c>
      <c r="G169" s="620">
        <v>300.7697</v>
      </c>
      <c r="H169" s="620">
        <f t="shared" si="50"/>
        <v>25</v>
      </c>
      <c r="I169" s="620"/>
      <c r="J169" s="120">
        <f t="shared" si="49"/>
        <v>0</v>
      </c>
      <c r="K169" s="78"/>
    </row>
    <row r="170" spans="1:11" ht="30" x14ac:dyDescent="0.25">
      <c r="A170" s="36">
        <v>1</v>
      </c>
      <c r="B170" s="234" t="s">
        <v>114</v>
      </c>
      <c r="C170" s="118">
        <f>SUM(C171:C172)</f>
        <v>16600</v>
      </c>
      <c r="D170" s="111">
        <f>SUM(D171:D172)</f>
        <v>1383</v>
      </c>
      <c r="E170" s="118">
        <f>SUM(E171:E172)</f>
        <v>1747</v>
      </c>
      <c r="F170" s="118">
        <f t="shared" si="48"/>
        <v>126.31959508315256</v>
      </c>
      <c r="G170" s="620">
        <f>SUM(G171:G172)</f>
        <v>26463.344000000001</v>
      </c>
      <c r="H170" s="620">
        <f>SUM(H171:H172)</f>
        <v>2205</v>
      </c>
      <c r="I170" s="620">
        <f>SUM(I171:I172)</f>
        <v>2386.3595900000005</v>
      </c>
      <c r="J170" s="118">
        <f t="shared" si="49"/>
        <v>108.22492471655332</v>
      </c>
      <c r="K170" s="78"/>
    </row>
    <row r="171" spans="1:11" ht="59.25" customHeight="1" x14ac:dyDescent="0.25">
      <c r="A171" s="36">
        <v>1</v>
      </c>
      <c r="B171" s="72" t="s">
        <v>120</v>
      </c>
      <c r="C171" s="118">
        <v>14800</v>
      </c>
      <c r="D171" s="111">
        <f>ROUND(C171/12*$B$3,0)</f>
        <v>1233</v>
      </c>
      <c r="E171" s="118">
        <v>1049</v>
      </c>
      <c r="F171" s="118">
        <f t="shared" si="48"/>
        <v>85.077047850770484</v>
      </c>
      <c r="G171" s="620">
        <v>24949.544000000002</v>
      </c>
      <c r="H171" s="620">
        <f t="shared" si="50"/>
        <v>2079</v>
      </c>
      <c r="I171" s="620">
        <v>1737.8850500000003</v>
      </c>
      <c r="J171" s="118">
        <f t="shared" si="49"/>
        <v>83.592354497354521</v>
      </c>
      <c r="K171" s="78"/>
    </row>
    <row r="172" spans="1:11" ht="45" x14ac:dyDescent="0.25">
      <c r="A172" s="36">
        <v>1</v>
      </c>
      <c r="B172" s="72" t="s">
        <v>111</v>
      </c>
      <c r="C172" s="118">
        <v>1800</v>
      </c>
      <c r="D172" s="111">
        <f>ROUND(C172/12*$B$3,0)</f>
        <v>150</v>
      </c>
      <c r="E172" s="118">
        <v>698</v>
      </c>
      <c r="F172" s="118">
        <f t="shared" si="48"/>
        <v>465.33333333333331</v>
      </c>
      <c r="G172" s="620">
        <v>1513.8</v>
      </c>
      <c r="H172" s="620">
        <f t="shared" si="50"/>
        <v>126</v>
      </c>
      <c r="I172" s="620">
        <v>648.47454000000005</v>
      </c>
      <c r="J172" s="118">
        <f t="shared" si="49"/>
        <v>514.66233333333332</v>
      </c>
      <c r="K172" s="78"/>
    </row>
    <row r="173" spans="1:11" s="110" customFormat="1" ht="31.5" customHeight="1" thickBot="1" x14ac:dyDescent="0.3">
      <c r="A173" s="36">
        <v>1</v>
      </c>
      <c r="B173" s="121" t="s">
        <v>125</v>
      </c>
      <c r="C173" s="118">
        <v>13728</v>
      </c>
      <c r="D173" s="111">
        <f>ROUND(C173/12*$B$3,0)</f>
        <v>1144</v>
      </c>
      <c r="E173" s="118">
        <v>1149</v>
      </c>
      <c r="F173" s="118">
        <f t="shared" si="48"/>
        <v>100.43706293706293</v>
      </c>
      <c r="G173" s="620">
        <v>9255.9667200000004</v>
      </c>
      <c r="H173" s="620">
        <f t="shared" si="50"/>
        <v>771</v>
      </c>
      <c r="I173" s="620">
        <v>763.19263999999998</v>
      </c>
      <c r="J173" s="118">
        <f t="shared" si="49"/>
        <v>98.987372243839161</v>
      </c>
      <c r="K173" s="109"/>
    </row>
    <row r="174" spans="1:11" ht="15.75" thickBot="1" x14ac:dyDescent="0.3">
      <c r="A174" s="36">
        <v>1</v>
      </c>
      <c r="B174" s="395" t="s">
        <v>3</v>
      </c>
      <c r="C174" s="634"/>
      <c r="D174" s="634"/>
      <c r="E174" s="634"/>
      <c r="F174" s="655"/>
      <c r="G174" s="652">
        <f>G170+G167+G173</f>
        <v>36195.073700000001</v>
      </c>
      <c r="H174" s="652">
        <f>H170+H167+H173</f>
        <v>3016</v>
      </c>
      <c r="I174" s="652">
        <f>I170+I167+I173</f>
        <v>3149.5522300000002</v>
      </c>
      <c r="J174" s="443">
        <f t="shared" si="49"/>
        <v>104.42812433687003</v>
      </c>
      <c r="K174" s="78"/>
    </row>
    <row r="175" spans="1:11" ht="15" customHeight="1" x14ac:dyDescent="0.25">
      <c r="A175" s="36">
        <v>1</v>
      </c>
      <c r="B175" s="31"/>
      <c r="C175" s="147"/>
      <c r="D175" s="147"/>
      <c r="E175" s="147"/>
      <c r="F175" s="147"/>
      <c r="G175" s="372"/>
      <c r="H175" s="372"/>
      <c r="I175" s="372"/>
      <c r="J175" s="656"/>
      <c r="K175" s="78"/>
    </row>
    <row r="176" spans="1:11" ht="31.5" customHeight="1" x14ac:dyDescent="0.25">
      <c r="A176" s="36">
        <v>1</v>
      </c>
      <c r="B176" s="74" t="s">
        <v>85</v>
      </c>
      <c r="C176" s="123"/>
      <c r="D176" s="123"/>
      <c r="E176" s="123"/>
      <c r="F176" s="123"/>
      <c r="G176" s="620"/>
      <c r="H176" s="620"/>
      <c r="I176" s="620"/>
      <c r="J176" s="123"/>
      <c r="K176" s="78"/>
    </row>
    <row r="177" spans="1:11" ht="45" customHeight="1" x14ac:dyDescent="0.25">
      <c r="A177" s="36">
        <v>1</v>
      </c>
      <c r="B177" s="205" t="s">
        <v>122</v>
      </c>
      <c r="C177" s="118">
        <f>SUM(C178:C179)</f>
        <v>205</v>
      </c>
      <c r="D177" s="118">
        <f>SUM(D178:D179)</f>
        <v>17</v>
      </c>
      <c r="E177" s="118">
        <f>SUM(E178:E179)</f>
        <v>0</v>
      </c>
      <c r="F177" s="118">
        <f t="shared" ref="F177:F183" si="51">E177/D177*100</f>
        <v>0</v>
      </c>
      <c r="G177" s="620">
        <f>SUM(G178:G179)</f>
        <v>1121.0507</v>
      </c>
      <c r="H177" s="620">
        <f>SUM(H178:H179)</f>
        <v>94</v>
      </c>
      <c r="I177" s="620">
        <f>SUM(I178:I179)</f>
        <v>0</v>
      </c>
      <c r="J177" s="118">
        <f t="shared" ref="J177:J184" si="52">I177/H177*100</f>
        <v>0</v>
      </c>
      <c r="K177" s="78"/>
    </row>
    <row r="178" spans="1:11" ht="48.75" customHeight="1" x14ac:dyDescent="0.25">
      <c r="A178" s="36">
        <v>1</v>
      </c>
      <c r="B178" s="72" t="s">
        <v>116</v>
      </c>
      <c r="C178" s="118">
        <v>135</v>
      </c>
      <c r="D178" s="111">
        <f>ROUND(C178/12*$B$3,0)</f>
        <v>11</v>
      </c>
      <c r="E178" s="111"/>
      <c r="F178" s="118">
        <f t="shared" si="51"/>
        <v>0</v>
      </c>
      <c r="G178" s="620">
        <v>738.25290000000007</v>
      </c>
      <c r="H178" s="620">
        <f t="shared" ref="H178:H183" si="53">ROUND(G178/12*$B$3,0)</f>
        <v>62</v>
      </c>
      <c r="I178" s="620"/>
      <c r="J178" s="118">
        <f t="shared" si="52"/>
        <v>0</v>
      </c>
      <c r="K178" s="78"/>
    </row>
    <row r="179" spans="1:11" ht="35.1" customHeight="1" x14ac:dyDescent="0.25">
      <c r="A179" s="36">
        <v>1</v>
      </c>
      <c r="B179" s="72" t="s">
        <v>117</v>
      </c>
      <c r="C179" s="118">
        <v>70</v>
      </c>
      <c r="D179" s="111">
        <f>ROUND(C179/12*$B$3,0)</f>
        <v>6</v>
      </c>
      <c r="E179" s="118"/>
      <c r="F179" s="118">
        <f t="shared" si="51"/>
        <v>0</v>
      </c>
      <c r="G179" s="620">
        <v>382.7978</v>
      </c>
      <c r="H179" s="620">
        <f t="shared" si="53"/>
        <v>32</v>
      </c>
      <c r="I179" s="620"/>
      <c r="J179" s="118">
        <f t="shared" si="52"/>
        <v>0</v>
      </c>
      <c r="K179" s="78"/>
    </row>
    <row r="180" spans="1:11" ht="39.75" customHeight="1" x14ac:dyDescent="0.25">
      <c r="A180" s="36">
        <v>1</v>
      </c>
      <c r="B180" s="205" t="s">
        <v>114</v>
      </c>
      <c r="C180" s="118">
        <f>SUM(C181:C182)</f>
        <v>19917</v>
      </c>
      <c r="D180" s="118">
        <f>SUM(D181:D182)</f>
        <v>1660</v>
      </c>
      <c r="E180" s="118">
        <f>SUM(E181:E182)</f>
        <v>2134</v>
      </c>
      <c r="F180" s="118">
        <f t="shared" si="51"/>
        <v>128.55421686746988</v>
      </c>
      <c r="G180" s="620">
        <f>SUM(G181:G182)</f>
        <v>27957.893259999997</v>
      </c>
      <c r="H180" s="620">
        <f>SUM(H181:H182)</f>
        <v>2330</v>
      </c>
      <c r="I180" s="620">
        <f>SUM(I181:I182)</f>
        <v>2942.03764</v>
      </c>
      <c r="J180" s="118">
        <f t="shared" si="52"/>
        <v>126.26770987124462</v>
      </c>
      <c r="K180" s="78"/>
    </row>
    <row r="181" spans="1:11" ht="61.5" customHeight="1" x14ac:dyDescent="0.25">
      <c r="A181" s="36">
        <v>1</v>
      </c>
      <c r="B181" s="72" t="s">
        <v>120</v>
      </c>
      <c r="C181" s="118">
        <v>13267</v>
      </c>
      <c r="D181" s="111">
        <f>ROUND(C181/12*$B$3,0)</f>
        <v>1106</v>
      </c>
      <c r="E181" s="111">
        <v>1255</v>
      </c>
      <c r="F181" s="118">
        <f t="shared" si="51"/>
        <v>113.47197106690778</v>
      </c>
      <c r="G181" s="620">
        <v>22365.243259999999</v>
      </c>
      <c r="H181" s="620">
        <f t="shared" si="53"/>
        <v>1864</v>
      </c>
      <c r="I181" s="620">
        <v>2198.4566</v>
      </c>
      <c r="J181" s="118">
        <f t="shared" si="52"/>
        <v>117.94295064377683</v>
      </c>
      <c r="K181" s="78"/>
    </row>
    <row r="182" spans="1:11" ht="45" x14ac:dyDescent="0.25">
      <c r="A182" s="36">
        <v>1</v>
      </c>
      <c r="B182" s="72" t="s">
        <v>111</v>
      </c>
      <c r="C182" s="118">
        <v>6650</v>
      </c>
      <c r="D182" s="111">
        <f>ROUND(C182/12*$B$3,0)</f>
        <v>554</v>
      </c>
      <c r="E182" s="111">
        <v>879</v>
      </c>
      <c r="F182" s="118">
        <f t="shared" si="51"/>
        <v>158.66425992779781</v>
      </c>
      <c r="G182" s="620">
        <v>5592.65</v>
      </c>
      <c r="H182" s="620">
        <f t="shared" si="53"/>
        <v>466</v>
      </c>
      <c r="I182" s="620">
        <v>743.58103999999992</v>
      </c>
      <c r="J182" s="118">
        <f t="shared" si="52"/>
        <v>159.56674678111585</v>
      </c>
      <c r="K182" s="78"/>
    </row>
    <row r="183" spans="1:11" s="110" customFormat="1" ht="31.5" customHeight="1" thickBot="1" x14ac:dyDescent="0.3">
      <c r="A183" s="36">
        <v>1</v>
      </c>
      <c r="B183" s="121" t="s">
        <v>125</v>
      </c>
      <c r="C183" s="118">
        <v>10269</v>
      </c>
      <c r="D183" s="111">
        <f>ROUND(C183/12*$B$3,0)</f>
        <v>856</v>
      </c>
      <c r="E183" s="118">
        <v>996</v>
      </c>
      <c r="F183" s="118">
        <f t="shared" si="51"/>
        <v>116.35514018691589</v>
      </c>
      <c r="G183" s="620">
        <v>6923.7705600000008</v>
      </c>
      <c r="H183" s="620">
        <f t="shared" si="53"/>
        <v>577</v>
      </c>
      <c r="I183" s="620">
        <v>671.54304000000002</v>
      </c>
      <c r="J183" s="118">
        <f t="shared" si="52"/>
        <v>116.38527556325823</v>
      </c>
      <c r="K183" s="109"/>
    </row>
    <row r="184" spans="1:11" ht="15.75" thickBot="1" x14ac:dyDescent="0.3">
      <c r="A184" s="36">
        <v>1</v>
      </c>
      <c r="B184" s="311" t="s">
        <v>3</v>
      </c>
      <c r="C184" s="634"/>
      <c r="D184" s="634"/>
      <c r="E184" s="634"/>
      <c r="F184" s="657"/>
      <c r="G184" s="652">
        <f>G180+G177+G183</f>
        <v>36002.714519999994</v>
      </c>
      <c r="H184" s="652">
        <f>H180+H177+H183</f>
        <v>3001</v>
      </c>
      <c r="I184" s="652">
        <f>I180+I177+I183</f>
        <v>3613.58068</v>
      </c>
      <c r="J184" s="443">
        <f t="shared" si="52"/>
        <v>120.41255181606132</v>
      </c>
      <c r="K184" s="78"/>
    </row>
    <row r="185" spans="1:11" ht="15" customHeight="1" x14ac:dyDescent="0.25">
      <c r="A185" s="36">
        <v>1</v>
      </c>
      <c r="B185" s="79"/>
      <c r="C185" s="108"/>
      <c r="D185" s="108"/>
      <c r="E185" s="108"/>
      <c r="F185" s="447"/>
      <c r="G185" s="373"/>
      <c r="H185" s="373"/>
      <c r="I185" s="373"/>
      <c r="J185" s="658"/>
      <c r="K185" s="78"/>
    </row>
    <row r="186" spans="1:11" ht="43.5" x14ac:dyDescent="0.25">
      <c r="A186" s="36">
        <v>1</v>
      </c>
      <c r="B186" s="308" t="s">
        <v>86</v>
      </c>
      <c r="C186" s="147"/>
      <c r="D186" s="147"/>
      <c r="E186" s="147"/>
      <c r="F186" s="147"/>
      <c r="G186" s="620"/>
      <c r="H186" s="620"/>
      <c r="I186" s="620"/>
      <c r="J186" s="659"/>
      <c r="K186" s="78"/>
    </row>
    <row r="187" spans="1:11" ht="30" customHeight="1" x14ac:dyDescent="0.25">
      <c r="A187" s="36">
        <v>1</v>
      </c>
      <c r="B187" s="234" t="s">
        <v>122</v>
      </c>
      <c r="C187" s="118">
        <f>SUM(C188:C189)</f>
        <v>555</v>
      </c>
      <c r="D187" s="118">
        <f>SUM(D188:D189)</f>
        <v>47</v>
      </c>
      <c r="E187" s="118">
        <f>SUM(E188:E189)</f>
        <v>34</v>
      </c>
      <c r="F187" s="118">
        <f t="shared" ref="F187:F193" si="54">E187/D187*100</f>
        <v>72.340425531914903</v>
      </c>
      <c r="G187" s="620">
        <f>SUM(G188:G189)</f>
        <v>1099.7923496296298</v>
      </c>
      <c r="H187" s="620">
        <f>SUM(H188:H189)</f>
        <v>91</v>
      </c>
      <c r="I187" s="620">
        <f>SUM(I188:I189)</f>
        <v>36.28622</v>
      </c>
      <c r="J187" s="120">
        <f t="shared" ref="J187:J194" si="55">I187/H187*100</f>
        <v>39.874967032967035</v>
      </c>
      <c r="K187" s="78"/>
    </row>
    <row r="188" spans="1:11" ht="27" customHeight="1" x14ac:dyDescent="0.25">
      <c r="A188" s="36">
        <v>1</v>
      </c>
      <c r="B188" s="72" t="s">
        <v>79</v>
      </c>
      <c r="C188" s="118">
        <v>427</v>
      </c>
      <c r="D188" s="111">
        <f t="shared" ref="D188:D193" si="56">ROUND(C188/12*$B$3,0)</f>
        <v>36</v>
      </c>
      <c r="E188" s="118">
        <v>34</v>
      </c>
      <c r="F188" s="118">
        <f t="shared" si="54"/>
        <v>94.444444444444443</v>
      </c>
      <c r="G188" s="620">
        <v>915.75874962962973</v>
      </c>
      <c r="H188" s="620">
        <f t="shared" ref="H188:H193" si="57">ROUND(G188/12*$B$3,0)</f>
        <v>76</v>
      </c>
      <c r="I188" s="620">
        <v>36.28622</v>
      </c>
      <c r="J188" s="120">
        <f t="shared" si="55"/>
        <v>47.745026315789474</v>
      </c>
      <c r="K188" s="78"/>
    </row>
    <row r="189" spans="1:11" ht="30" customHeight="1" x14ac:dyDescent="0.25">
      <c r="A189" s="36">
        <v>1</v>
      </c>
      <c r="B189" s="72" t="s">
        <v>80</v>
      </c>
      <c r="C189" s="181">
        <v>128</v>
      </c>
      <c r="D189" s="312">
        <f t="shared" si="56"/>
        <v>11</v>
      </c>
      <c r="E189" s="181">
        <v>0</v>
      </c>
      <c r="F189" s="181">
        <f t="shared" si="54"/>
        <v>0</v>
      </c>
      <c r="G189" s="620">
        <v>184.03360000000001</v>
      </c>
      <c r="H189" s="620">
        <f t="shared" si="57"/>
        <v>15</v>
      </c>
      <c r="I189" s="620">
        <v>0</v>
      </c>
      <c r="J189" s="120">
        <f t="shared" si="55"/>
        <v>0</v>
      </c>
      <c r="K189" s="78"/>
    </row>
    <row r="190" spans="1:11" ht="30" customHeight="1" x14ac:dyDescent="0.25">
      <c r="A190" s="36">
        <v>1</v>
      </c>
      <c r="B190" s="234" t="s">
        <v>114</v>
      </c>
      <c r="C190" s="118">
        <f>SUM(C191)</f>
        <v>400</v>
      </c>
      <c r="D190" s="118">
        <f t="shared" ref="D190:I190" si="58">SUM(D191)</f>
        <v>33</v>
      </c>
      <c r="E190" s="118">
        <f t="shared" si="58"/>
        <v>34</v>
      </c>
      <c r="F190" s="334">
        <f t="shared" si="54"/>
        <v>103.03030303030303</v>
      </c>
      <c r="G190" s="620">
        <f t="shared" si="58"/>
        <v>587.28</v>
      </c>
      <c r="H190" s="620">
        <f t="shared" si="58"/>
        <v>49</v>
      </c>
      <c r="I190" s="620">
        <f t="shared" si="58"/>
        <v>50.474800000000002</v>
      </c>
      <c r="J190" s="712">
        <f t="shared" si="55"/>
        <v>103.00979591836735</v>
      </c>
      <c r="K190" s="78"/>
    </row>
    <row r="191" spans="1:11" ht="30" customHeight="1" x14ac:dyDescent="0.25">
      <c r="A191" s="36">
        <v>1</v>
      </c>
      <c r="B191" s="297" t="s">
        <v>110</v>
      </c>
      <c r="C191" s="332">
        <v>400</v>
      </c>
      <c r="D191" s="645">
        <f t="shared" si="56"/>
        <v>33</v>
      </c>
      <c r="E191" s="332">
        <v>34</v>
      </c>
      <c r="F191" s="181">
        <f t="shared" si="54"/>
        <v>103.03030303030303</v>
      </c>
      <c r="G191" s="620">
        <v>587.28</v>
      </c>
      <c r="H191" s="620">
        <f t="shared" si="57"/>
        <v>49</v>
      </c>
      <c r="I191" s="620">
        <v>50.474800000000002</v>
      </c>
      <c r="J191" s="712">
        <f t="shared" si="55"/>
        <v>103.00979591836735</v>
      </c>
      <c r="K191" s="78"/>
    </row>
    <row r="192" spans="1:11" s="110" customFormat="1" ht="31.5" customHeight="1" x14ac:dyDescent="0.25">
      <c r="A192" s="36">
        <v>1</v>
      </c>
      <c r="B192" s="121" t="s">
        <v>125</v>
      </c>
      <c r="C192" s="118">
        <v>1086</v>
      </c>
      <c r="D192" s="111">
        <f t="shared" si="56"/>
        <v>91</v>
      </c>
      <c r="E192" s="118">
        <v>69</v>
      </c>
      <c r="F192" s="118">
        <f t="shared" si="54"/>
        <v>75.824175824175825</v>
      </c>
      <c r="G192" s="620">
        <v>732.22464000000002</v>
      </c>
      <c r="H192" s="620">
        <f t="shared" si="57"/>
        <v>61</v>
      </c>
      <c r="I192" s="620">
        <v>46.522559999999999</v>
      </c>
      <c r="J192" s="120">
        <f t="shared" si="55"/>
        <v>76.266491803278697</v>
      </c>
      <c r="K192" s="109"/>
    </row>
    <row r="193" spans="1:11" s="110" customFormat="1" ht="26.25" customHeight="1" thickBot="1" x14ac:dyDescent="0.3">
      <c r="A193" s="36">
        <v>1</v>
      </c>
      <c r="B193" s="121" t="s">
        <v>127</v>
      </c>
      <c r="C193" s="118">
        <v>786</v>
      </c>
      <c r="D193" s="111">
        <f t="shared" si="56"/>
        <v>66</v>
      </c>
      <c r="E193" s="118"/>
      <c r="F193" s="118">
        <f t="shared" si="54"/>
        <v>0</v>
      </c>
      <c r="G193" s="620"/>
      <c r="H193" s="620">
        <f t="shared" si="57"/>
        <v>0</v>
      </c>
      <c r="I193" s="620"/>
      <c r="J193" s="120"/>
      <c r="K193" s="109"/>
    </row>
    <row r="194" spans="1:11" ht="15.75" thickBot="1" x14ac:dyDescent="0.3">
      <c r="A194" s="36">
        <v>1</v>
      </c>
      <c r="B194" s="314" t="s">
        <v>3</v>
      </c>
      <c r="C194" s="634"/>
      <c r="D194" s="634"/>
      <c r="E194" s="634"/>
      <c r="F194" s="635"/>
      <c r="G194" s="636">
        <f>G190+G187+G192</f>
        <v>2419.2969896296299</v>
      </c>
      <c r="H194" s="636">
        <f>H190+H187+H192</f>
        <v>201</v>
      </c>
      <c r="I194" s="636">
        <f>I190+I187+I192</f>
        <v>133.28358</v>
      </c>
      <c r="J194" s="443">
        <f t="shared" si="55"/>
        <v>66.310238805970144</v>
      </c>
      <c r="K194" s="78"/>
    </row>
    <row r="195" spans="1:11" ht="15" customHeight="1" x14ac:dyDescent="0.25">
      <c r="A195" s="36">
        <v>1</v>
      </c>
      <c r="B195" s="8"/>
      <c r="C195" s="145"/>
      <c r="D195" s="145"/>
      <c r="E195" s="145"/>
      <c r="F195" s="145"/>
      <c r="G195" s="374"/>
      <c r="H195" s="374"/>
      <c r="I195" s="374"/>
      <c r="J195" s="144"/>
      <c r="K195" s="78"/>
    </row>
    <row r="196" spans="1:11" ht="43.5" customHeight="1" x14ac:dyDescent="0.25">
      <c r="A196" s="36">
        <v>1</v>
      </c>
      <c r="B196" s="74" t="s">
        <v>88</v>
      </c>
      <c r="C196" s="123"/>
      <c r="D196" s="123"/>
      <c r="E196" s="123"/>
      <c r="F196" s="123"/>
      <c r="G196" s="359"/>
      <c r="H196" s="359"/>
      <c r="I196" s="359"/>
      <c r="J196" s="159"/>
      <c r="K196" s="78"/>
    </row>
    <row r="197" spans="1:11" ht="26.25" customHeight="1" x14ac:dyDescent="0.25">
      <c r="A197" s="36">
        <v>1</v>
      </c>
      <c r="B197" s="234" t="s">
        <v>122</v>
      </c>
      <c r="C197" s="118">
        <f>SUM(C198:C199)</f>
        <v>695</v>
      </c>
      <c r="D197" s="118">
        <f>SUM(D198:D199)</f>
        <v>58</v>
      </c>
      <c r="E197" s="118">
        <f>SUM(E198:E199)</f>
        <v>-3</v>
      </c>
      <c r="F197" s="118">
        <f t="shared" ref="F197:F202" si="59">E197/D197*100</f>
        <v>-5.1724137931034484</v>
      </c>
      <c r="G197" s="620">
        <f>SUM(G198:G199)</f>
        <v>1377.4212296296294</v>
      </c>
      <c r="H197" s="620">
        <f>SUM(H198:H199)</f>
        <v>115</v>
      </c>
      <c r="I197" s="620">
        <f>SUM(I198:I199)</f>
        <v>5.3010600000000005</v>
      </c>
      <c r="J197" s="118">
        <f t="shared" ref="J197:J203" si="60">I197/H197*100</f>
        <v>4.6096173913043481</v>
      </c>
      <c r="K197" s="78"/>
    </row>
    <row r="198" spans="1:11" ht="30.75" customHeight="1" x14ac:dyDescent="0.25">
      <c r="A198" s="36">
        <v>1</v>
      </c>
      <c r="B198" s="72" t="s">
        <v>79</v>
      </c>
      <c r="C198" s="118">
        <v>535</v>
      </c>
      <c r="D198" s="111">
        <f>ROUND(C198/12*$B$3,0)</f>
        <v>45</v>
      </c>
      <c r="E198" s="118">
        <v>-4</v>
      </c>
      <c r="F198" s="118">
        <f t="shared" si="59"/>
        <v>-8.8888888888888893</v>
      </c>
      <c r="G198" s="620">
        <v>1147.3792296296294</v>
      </c>
      <c r="H198" s="620">
        <f>ROUND(G198/12*$B$3,0)</f>
        <v>96</v>
      </c>
      <c r="I198" s="620">
        <v>4.0615400000000008</v>
      </c>
      <c r="J198" s="118">
        <f t="shared" si="60"/>
        <v>4.2307708333333336</v>
      </c>
      <c r="K198" s="78"/>
    </row>
    <row r="199" spans="1:11" ht="33" customHeight="1" x14ac:dyDescent="0.25">
      <c r="A199" s="36">
        <v>1</v>
      </c>
      <c r="B199" s="72" t="s">
        <v>80</v>
      </c>
      <c r="C199" s="118">
        <v>160</v>
      </c>
      <c r="D199" s="111">
        <f>ROUND(C199/12*$B$3,0)</f>
        <v>13</v>
      </c>
      <c r="E199" s="118">
        <v>1</v>
      </c>
      <c r="F199" s="181">
        <f t="shared" si="59"/>
        <v>7.6923076923076925</v>
      </c>
      <c r="G199" s="620">
        <v>230.042</v>
      </c>
      <c r="H199" s="620">
        <f>ROUND(G199/12*$B$3,0)</f>
        <v>19</v>
      </c>
      <c r="I199" s="620">
        <v>1.23952</v>
      </c>
      <c r="J199" s="118">
        <f t="shared" si="60"/>
        <v>6.5237894736842108</v>
      </c>
      <c r="K199" s="78"/>
    </row>
    <row r="200" spans="1:11" ht="30" x14ac:dyDescent="0.25">
      <c r="A200" s="36">
        <v>1</v>
      </c>
      <c r="B200" s="234" t="s">
        <v>114</v>
      </c>
      <c r="C200" s="181">
        <f>SUM(C201)</f>
        <v>300</v>
      </c>
      <c r="D200" s="181">
        <f t="shared" ref="D200:I200" si="61">SUM(D201)</f>
        <v>25</v>
      </c>
      <c r="E200" s="181">
        <f t="shared" si="61"/>
        <v>3</v>
      </c>
      <c r="F200" s="181">
        <f t="shared" si="59"/>
        <v>12</v>
      </c>
      <c r="G200" s="620">
        <f>SUM(G201)</f>
        <v>440.46</v>
      </c>
      <c r="H200" s="620">
        <f t="shared" si="61"/>
        <v>37</v>
      </c>
      <c r="I200" s="620">
        <f t="shared" si="61"/>
        <v>4.0220399999999996</v>
      </c>
      <c r="J200" s="118">
        <f t="shared" si="60"/>
        <v>10.870378378378378</v>
      </c>
      <c r="K200" s="78"/>
    </row>
    <row r="201" spans="1:11" ht="33" customHeight="1" x14ac:dyDescent="0.25">
      <c r="A201" s="36">
        <v>1</v>
      </c>
      <c r="B201" s="297" t="s">
        <v>110</v>
      </c>
      <c r="C201" s="181">
        <v>300</v>
      </c>
      <c r="D201" s="312">
        <f>ROUND(C201/12*$B$3,0)</f>
        <v>25</v>
      </c>
      <c r="E201" s="334">
        <v>3</v>
      </c>
      <c r="F201" s="181">
        <f t="shared" si="59"/>
        <v>12</v>
      </c>
      <c r="G201" s="620">
        <v>440.46</v>
      </c>
      <c r="H201" s="620">
        <f>ROUND(G201/12*$B$3,0)</f>
        <v>37</v>
      </c>
      <c r="I201" s="620">
        <v>4.0220399999999996</v>
      </c>
      <c r="J201" s="181">
        <f t="shared" si="60"/>
        <v>10.870378378378378</v>
      </c>
      <c r="K201" s="78"/>
    </row>
    <row r="202" spans="1:11" s="110" customFormat="1" ht="31.5" customHeight="1" thickBot="1" x14ac:dyDescent="0.3">
      <c r="A202" s="36">
        <v>1</v>
      </c>
      <c r="B202" s="121" t="s">
        <v>125</v>
      </c>
      <c r="C202" s="118">
        <v>1299</v>
      </c>
      <c r="D202" s="111">
        <f>ROUND(C202/12*$B$3,0)</f>
        <v>108</v>
      </c>
      <c r="E202" s="118">
        <v>37</v>
      </c>
      <c r="F202" s="118">
        <f t="shared" si="59"/>
        <v>34.25925925925926</v>
      </c>
      <c r="G202" s="620">
        <v>875.83776</v>
      </c>
      <c r="H202" s="620">
        <f>ROUND(G202/12*$B$3,0)</f>
        <v>73</v>
      </c>
      <c r="I202" s="620">
        <v>24.915520000000001</v>
      </c>
      <c r="J202" s="118">
        <f t="shared" si="60"/>
        <v>34.130849315068495</v>
      </c>
      <c r="K202" s="109"/>
    </row>
    <row r="203" spans="1:11" ht="15.75" thickBot="1" x14ac:dyDescent="0.3">
      <c r="A203" s="36">
        <v>1</v>
      </c>
      <c r="B203" s="124" t="s">
        <v>3</v>
      </c>
      <c r="C203" s="443"/>
      <c r="D203" s="443"/>
      <c r="E203" s="443"/>
      <c r="F203" s="635"/>
      <c r="G203" s="648">
        <f>G200+G197+G202</f>
        <v>2693.7189896296295</v>
      </c>
      <c r="H203" s="648">
        <f>H200+H197+H202</f>
        <v>225</v>
      </c>
      <c r="I203" s="648">
        <f>I200+I197+I202</f>
        <v>34.238619999999997</v>
      </c>
      <c r="J203" s="443">
        <f t="shared" si="60"/>
        <v>15.217164444444442</v>
      </c>
      <c r="K203" s="78"/>
    </row>
    <row r="204" spans="1:11" ht="15" customHeight="1" x14ac:dyDescent="0.25">
      <c r="A204" s="36">
        <v>1</v>
      </c>
      <c r="B204" s="82"/>
      <c r="C204" s="148"/>
      <c r="D204" s="148"/>
      <c r="E204" s="148"/>
      <c r="F204" s="147"/>
      <c r="G204" s="369"/>
      <c r="H204" s="369"/>
      <c r="I204" s="369"/>
      <c r="J204" s="148"/>
      <c r="K204" s="78"/>
    </row>
    <row r="205" spans="1:11" ht="29.25" customHeight="1" x14ac:dyDescent="0.25">
      <c r="A205" s="36">
        <v>1</v>
      </c>
      <c r="B205" s="713" t="s">
        <v>89</v>
      </c>
      <c r="C205" s="714"/>
      <c r="D205" s="714"/>
      <c r="E205" s="714"/>
      <c r="F205" s="715"/>
      <c r="G205" s="464"/>
      <c r="H205" s="464"/>
      <c r="I205" s="464"/>
      <c r="J205" s="149"/>
      <c r="K205" s="78"/>
    </row>
    <row r="206" spans="1:11" ht="30.75" customHeight="1" x14ac:dyDescent="0.25">
      <c r="A206" s="36">
        <v>1</v>
      </c>
      <c r="B206" s="234" t="s">
        <v>122</v>
      </c>
      <c r="C206" s="118">
        <f>SUM(C207:C210)</f>
        <v>7420</v>
      </c>
      <c r="D206" s="118">
        <f>SUM(D207:D210)</f>
        <v>618</v>
      </c>
      <c r="E206" s="118">
        <f>SUM(E207:E210)</f>
        <v>495</v>
      </c>
      <c r="F206" s="118">
        <f>E206/D206*100</f>
        <v>80.097087378640779</v>
      </c>
      <c r="G206" s="620">
        <f>SUM(G207:G210)</f>
        <v>14884.34626185185</v>
      </c>
      <c r="H206" s="620">
        <f>SUM(H207:H210)</f>
        <v>1241</v>
      </c>
      <c r="I206" s="620">
        <f>SUM(I207:I210)</f>
        <v>806.28453999999999</v>
      </c>
      <c r="J206" s="118">
        <f t="shared" ref="J206:J216" si="62">I206/H206*100</f>
        <v>64.97055116841257</v>
      </c>
      <c r="K206" s="78"/>
    </row>
    <row r="207" spans="1:11" ht="38.1" customHeight="1" x14ac:dyDescent="0.25">
      <c r="A207" s="36">
        <v>1</v>
      </c>
      <c r="B207" s="72" t="s">
        <v>79</v>
      </c>
      <c r="C207" s="118">
        <v>5668</v>
      </c>
      <c r="D207" s="111">
        <f t="shared" ref="D207:D215" si="63">ROUND(C207/12*$B$3,0)</f>
        <v>472</v>
      </c>
      <c r="E207" s="118">
        <v>331</v>
      </c>
      <c r="F207" s="118">
        <f>E207/D207*100</f>
        <v>70.127118644067792</v>
      </c>
      <c r="G207" s="620">
        <v>12155.785931851851</v>
      </c>
      <c r="H207" s="620">
        <f t="shared" ref="H207:H215" si="64">ROUND(G207/12*$B$3,0)</f>
        <v>1013</v>
      </c>
      <c r="I207" s="620">
        <v>570.90617999999995</v>
      </c>
      <c r="J207" s="118">
        <f t="shared" si="62"/>
        <v>56.357964461994072</v>
      </c>
      <c r="K207" s="78"/>
    </row>
    <row r="208" spans="1:11" ht="38.1" customHeight="1" x14ac:dyDescent="0.25">
      <c r="A208" s="36">
        <v>1</v>
      </c>
      <c r="B208" s="72" t="s">
        <v>80</v>
      </c>
      <c r="C208" s="118">
        <v>1700</v>
      </c>
      <c r="D208" s="111">
        <f t="shared" si="63"/>
        <v>142</v>
      </c>
      <c r="E208" s="118">
        <v>164</v>
      </c>
      <c r="F208" s="118">
        <f>E208/D208*100</f>
        <v>115.49295774647888</v>
      </c>
      <c r="G208" s="620">
        <v>2444.19625</v>
      </c>
      <c r="H208" s="620">
        <f t="shared" si="64"/>
        <v>204</v>
      </c>
      <c r="I208" s="620">
        <v>235.37836000000001</v>
      </c>
      <c r="J208" s="118">
        <f t="shared" si="62"/>
        <v>115.38154901960785</v>
      </c>
      <c r="K208" s="78"/>
    </row>
    <row r="209" spans="1:11" ht="44.25" customHeight="1" x14ac:dyDescent="0.25">
      <c r="A209" s="36">
        <v>1</v>
      </c>
      <c r="B209" s="72" t="s">
        <v>116</v>
      </c>
      <c r="C209" s="118"/>
      <c r="D209" s="111">
        <f t="shared" si="63"/>
        <v>0</v>
      </c>
      <c r="E209" s="118"/>
      <c r="F209" s="118"/>
      <c r="G209" s="620"/>
      <c r="H209" s="620">
        <f t="shared" si="64"/>
        <v>0</v>
      </c>
      <c r="I209" s="620"/>
      <c r="J209" s="118" t="e">
        <f t="shared" si="62"/>
        <v>#DIV/0!</v>
      </c>
      <c r="K209" s="78"/>
    </row>
    <row r="210" spans="1:11" ht="38.1" customHeight="1" x14ac:dyDescent="0.25">
      <c r="A210" s="36">
        <v>1</v>
      </c>
      <c r="B210" s="72" t="s">
        <v>117</v>
      </c>
      <c r="C210" s="118">
        <v>52</v>
      </c>
      <c r="D210" s="111">
        <f t="shared" si="63"/>
        <v>4</v>
      </c>
      <c r="E210" s="118"/>
      <c r="F210" s="118">
        <f t="shared" ref="F210:F215" si="65">E210/D210*100</f>
        <v>0</v>
      </c>
      <c r="G210" s="620">
        <v>284.36408</v>
      </c>
      <c r="H210" s="620">
        <f t="shared" si="64"/>
        <v>24</v>
      </c>
      <c r="I210" s="620"/>
      <c r="J210" s="118">
        <f t="shared" si="62"/>
        <v>0</v>
      </c>
      <c r="K210" s="78"/>
    </row>
    <row r="211" spans="1:11" ht="47.25" customHeight="1" x14ac:dyDescent="0.25">
      <c r="A211" s="36">
        <v>1</v>
      </c>
      <c r="B211" s="234" t="s">
        <v>114</v>
      </c>
      <c r="C211" s="118">
        <f>SUM(C212:C214)</f>
        <v>10379</v>
      </c>
      <c r="D211" s="118">
        <f>SUM(D212:D214)</f>
        <v>865</v>
      </c>
      <c r="E211" s="118">
        <f>SUM(E212:E214)</f>
        <v>414</v>
      </c>
      <c r="F211" s="118">
        <f t="shared" si="65"/>
        <v>47.861271676300575</v>
      </c>
      <c r="G211" s="620">
        <f>SUM(G212:G214)</f>
        <v>14696.029</v>
      </c>
      <c r="H211" s="620">
        <f>SUM(H212:H214)</f>
        <v>1225</v>
      </c>
      <c r="I211" s="620">
        <f>SUM(I212:I214)</f>
        <v>550.29050000000007</v>
      </c>
      <c r="J211" s="118">
        <f t="shared" si="62"/>
        <v>44.921673469387763</v>
      </c>
      <c r="K211" s="78"/>
    </row>
    <row r="212" spans="1:11" ht="30" x14ac:dyDescent="0.25">
      <c r="A212" s="36">
        <v>1</v>
      </c>
      <c r="B212" s="72" t="s">
        <v>110</v>
      </c>
      <c r="C212" s="118">
        <v>4800</v>
      </c>
      <c r="D212" s="111">
        <f t="shared" si="63"/>
        <v>400</v>
      </c>
      <c r="E212" s="118">
        <v>165</v>
      </c>
      <c r="F212" s="118">
        <f t="shared" si="65"/>
        <v>41.25</v>
      </c>
      <c r="G212" s="620">
        <v>7047.36</v>
      </c>
      <c r="H212" s="620">
        <f t="shared" si="64"/>
        <v>587</v>
      </c>
      <c r="I212" s="620">
        <v>235.27386000000001</v>
      </c>
      <c r="J212" s="118">
        <f t="shared" si="62"/>
        <v>40.080725724020446</v>
      </c>
      <c r="K212" s="78"/>
    </row>
    <row r="213" spans="1:11" ht="45" customHeight="1" x14ac:dyDescent="0.25">
      <c r="A213" s="36">
        <v>1</v>
      </c>
      <c r="B213" s="72" t="s">
        <v>120</v>
      </c>
      <c r="C213" s="118">
        <v>3500</v>
      </c>
      <c r="D213" s="111">
        <f t="shared" si="63"/>
        <v>292</v>
      </c>
      <c r="E213" s="118">
        <v>130</v>
      </c>
      <c r="F213" s="118">
        <f t="shared" si="65"/>
        <v>44.520547945205479</v>
      </c>
      <c r="G213" s="620">
        <v>5900.23</v>
      </c>
      <c r="H213" s="620">
        <f t="shared" si="64"/>
        <v>492</v>
      </c>
      <c r="I213" s="620">
        <v>209.14183</v>
      </c>
      <c r="J213" s="118">
        <f t="shared" si="62"/>
        <v>42.508502032520326</v>
      </c>
      <c r="K213" s="78"/>
    </row>
    <row r="214" spans="1:11" ht="45" customHeight="1" x14ac:dyDescent="0.25">
      <c r="A214" s="36">
        <v>1</v>
      </c>
      <c r="B214" s="72" t="s">
        <v>111</v>
      </c>
      <c r="C214" s="118">
        <v>2079</v>
      </c>
      <c r="D214" s="111">
        <f t="shared" si="63"/>
        <v>173</v>
      </c>
      <c r="E214" s="118">
        <v>119</v>
      </c>
      <c r="F214" s="118">
        <f t="shared" si="65"/>
        <v>68.786127167630056</v>
      </c>
      <c r="G214" s="620">
        <v>1748.4390000000001</v>
      </c>
      <c r="H214" s="620">
        <f t="shared" si="64"/>
        <v>146</v>
      </c>
      <c r="I214" s="620">
        <v>105.87481</v>
      </c>
      <c r="J214" s="118">
        <f t="shared" si="62"/>
        <v>72.516993150684925</v>
      </c>
      <c r="K214" s="78"/>
    </row>
    <row r="215" spans="1:11" s="110" customFormat="1" ht="31.5" customHeight="1" thickBot="1" x14ac:dyDescent="0.3">
      <c r="A215" s="36">
        <v>1</v>
      </c>
      <c r="B215" s="121" t="s">
        <v>125</v>
      </c>
      <c r="C215" s="118">
        <v>16767</v>
      </c>
      <c r="D215" s="111">
        <f t="shared" si="63"/>
        <v>1397</v>
      </c>
      <c r="E215" s="118">
        <v>1353</v>
      </c>
      <c r="F215" s="118">
        <f t="shared" si="65"/>
        <v>96.850393700787393</v>
      </c>
      <c r="G215" s="620">
        <v>11304.98208</v>
      </c>
      <c r="H215" s="620">
        <f t="shared" si="64"/>
        <v>942</v>
      </c>
      <c r="I215" s="620">
        <v>909.39296000000002</v>
      </c>
      <c r="J215" s="118">
        <f t="shared" si="62"/>
        <v>96.538530785562642</v>
      </c>
      <c r="K215" s="109"/>
    </row>
    <row r="216" spans="1:11" ht="15.75" thickBot="1" x14ac:dyDescent="0.3">
      <c r="A216" s="36">
        <v>1</v>
      </c>
      <c r="B216" s="115" t="s">
        <v>3</v>
      </c>
      <c r="C216" s="443"/>
      <c r="D216" s="443"/>
      <c r="E216" s="443"/>
      <c r="F216" s="635"/>
      <c r="G216" s="675">
        <f>G211+G206+G215</f>
        <v>40885.35734185185</v>
      </c>
      <c r="H216" s="675">
        <f>H211+H206+H215</f>
        <v>3408</v>
      </c>
      <c r="I216" s="675">
        <f>I211+I206+I215</f>
        <v>2265.9680000000003</v>
      </c>
      <c r="J216" s="443">
        <f t="shared" si="62"/>
        <v>66.48967136150236</v>
      </c>
      <c r="K216" s="78"/>
    </row>
    <row r="217" spans="1:11" ht="15" customHeight="1" x14ac:dyDescent="0.25">
      <c r="A217" s="36">
        <v>1</v>
      </c>
      <c r="B217" s="79"/>
      <c r="C217" s="108"/>
      <c r="D217" s="108"/>
      <c r="E217" s="108"/>
      <c r="F217" s="447"/>
      <c r="G217" s="360"/>
      <c r="H217" s="360"/>
      <c r="I217" s="360"/>
      <c r="J217" s="108"/>
      <c r="K217" s="78"/>
    </row>
    <row r="218" spans="1:11" ht="29.25" customHeight="1" x14ac:dyDescent="0.25">
      <c r="A218" s="36">
        <v>1</v>
      </c>
      <c r="B218" s="74" t="s">
        <v>90</v>
      </c>
      <c r="C218" s="123"/>
      <c r="D218" s="123"/>
      <c r="E218" s="123"/>
      <c r="F218" s="123"/>
      <c r="G218" s="359"/>
      <c r="H218" s="359"/>
      <c r="I218" s="359"/>
      <c r="J218" s="159"/>
      <c r="K218" s="78"/>
    </row>
    <row r="219" spans="1:11" ht="30" x14ac:dyDescent="0.25">
      <c r="A219" s="36">
        <v>1</v>
      </c>
      <c r="B219" s="234" t="s">
        <v>122</v>
      </c>
      <c r="C219" s="118">
        <f>SUM(C220:C221)</f>
        <v>1933</v>
      </c>
      <c r="D219" s="118">
        <f>SUM(D220:D221)</f>
        <v>161</v>
      </c>
      <c r="E219" s="118">
        <f>SUM(E220:E221)</f>
        <v>48</v>
      </c>
      <c r="F219" s="118">
        <f t="shared" ref="F219:F224" si="66">E219/D219*100</f>
        <v>29.813664596273291</v>
      </c>
      <c r="G219" s="359">
        <f>SUM(G220:G221)</f>
        <v>3830.312943148148</v>
      </c>
      <c r="H219" s="359">
        <f>SUM(H220:H221)</f>
        <v>319</v>
      </c>
      <c r="I219" s="359">
        <f>SUM(I220:I221)</f>
        <v>74.526170000000008</v>
      </c>
      <c r="J219" s="118">
        <f t="shared" ref="J219:J225" si="67">I219/H219*100</f>
        <v>23.362435736677117</v>
      </c>
      <c r="K219" s="78"/>
    </row>
    <row r="220" spans="1:11" ht="30" x14ac:dyDescent="0.25">
      <c r="A220" s="36">
        <v>1</v>
      </c>
      <c r="B220" s="72" t="s">
        <v>79</v>
      </c>
      <c r="C220" s="118">
        <v>1487</v>
      </c>
      <c r="D220" s="111">
        <f>ROUND(C220/12*$B$3,0)</f>
        <v>124</v>
      </c>
      <c r="E220" s="118">
        <v>43</v>
      </c>
      <c r="F220" s="118">
        <f t="shared" si="66"/>
        <v>34.677419354838712</v>
      </c>
      <c r="G220" s="359">
        <v>3189.0708681481478</v>
      </c>
      <c r="H220" s="359">
        <f>ROUND(G220/12*$B$3,0)</f>
        <v>266</v>
      </c>
      <c r="I220" s="359">
        <v>65.84648</v>
      </c>
      <c r="J220" s="118">
        <f t="shared" si="67"/>
        <v>24.754315789473686</v>
      </c>
      <c r="K220" s="78"/>
    </row>
    <row r="221" spans="1:11" ht="30" x14ac:dyDescent="0.25">
      <c r="A221" s="36">
        <v>1</v>
      </c>
      <c r="B221" s="72" t="s">
        <v>80</v>
      </c>
      <c r="C221" s="118">
        <v>446</v>
      </c>
      <c r="D221" s="111">
        <f>ROUND(C221/12*$B$3,0)</f>
        <v>37</v>
      </c>
      <c r="E221" s="118">
        <v>5</v>
      </c>
      <c r="F221" s="118">
        <f t="shared" si="66"/>
        <v>13.513513513513514</v>
      </c>
      <c r="G221" s="375">
        <v>641.242075</v>
      </c>
      <c r="H221" s="359">
        <f>ROUND(G221/12*$B$3,0)</f>
        <v>53</v>
      </c>
      <c r="I221" s="375">
        <v>8.6796900000000008</v>
      </c>
      <c r="J221" s="118">
        <f t="shared" si="67"/>
        <v>16.376773584905663</v>
      </c>
      <c r="K221" s="78"/>
    </row>
    <row r="222" spans="1:11" ht="30" x14ac:dyDescent="0.25">
      <c r="A222" s="36">
        <v>1</v>
      </c>
      <c r="B222" s="234" t="s">
        <v>114</v>
      </c>
      <c r="C222" s="181">
        <f>SUM(C223)</f>
        <v>100</v>
      </c>
      <c r="D222" s="181">
        <f t="shared" ref="D222:I222" si="68">SUM(D223)</f>
        <v>8</v>
      </c>
      <c r="E222" s="181">
        <f t="shared" si="68"/>
        <v>3</v>
      </c>
      <c r="F222" s="118">
        <f t="shared" si="66"/>
        <v>37.5</v>
      </c>
      <c r="G222" s="375">
        <f>SUM(G223)</f>
        <v>146.82</v>
      </c>
      <c r="H222" s="375">
        <f t="shared" si="68"/>
        <v>12</v>
      </c>
      <c r="I222" s="375">
        <f t="shared" si="68"/>
        <v>4.4296800000000003</v>
      </c>
      <c r="J222" s="375">
        <f t="shared" si="67"/>
        <v>36.914000000000001</v>
      </c>
      <c r="K222" s="78"/>
    </row>
    <row r="223" spans="1:11" ht="30" x14ac:dyDescent="0.25">
      <c r="A223" s="36">
        <v>1</v>
      </c>
      <c r="B223" s="297" t="s">
        <v>110</v>
      </c>
      <c r="C223" s="181">
        <v>100</v>
      </c>
      <c r="D223" s="312">
        <f>ROUND(C223/12*$B$3,0)</f>
        <v>8</v>
      </c>
      <c r="E223" s="181">
        <v>3</v>
      </c>
      <c r="F223" s="181">
        <f t="shared" si="66"/>
        <v>37.5</v>
      </c>
      <c r="G223" s="375">
        <v>146.82</v>
      </c>
      <c r="H223" s="375">
        <f>ROUND(G223/12*$B$3,0)</f>
        <v>12</v>
      </c>
      <c r="I223" s="375">
        <v>4.4296800000000003</v>
      </c>
      <c r="J223" s="375">
        <f t="shared" si="67"/>
        <v>36.914000000000001</v>
      </c>
      <c r="K223" s="78"/>
    </row>
    <row r="224" spans="1:11" s="110" customFormat="1" ht="31.5" customHeight="1" thickBot="1" x14ac:dyDescent="0.3">
      <c r="A224" s="36">
        <v>1</v>
      </c>
      <c r="B224" s="121" t="s">
        <v>125</v>
      </c>
      <c r="C224" s="118">
        <v>1892</v>
      </c>
      <c r="D224" s="111">
        <f>ROUND(C224/12*$B$3,0)</f>
        <v>158</v>
      </c>
      <c r="E224" s="118">
        <v>76</v>
      </c>
      <c r="F224" s="118">
        <f t="shared" si="66"/>
        <v>48.101265822784811</v>
      </c>
      <c r="G224" s="620">
        <v>1275.6620800000001</v>
      </c>
      <c r="H224" s="620">
        <f>ROUND(G224/12*$B$3,0)</f>
        <v>106</v>
      </c>
      <c r="I224" s="375">
        <v>50.96</v>
      </c>
      <c r="J224" s="120">
        <f t="shared" si="67"/>
        <v>48.075471698113212</v>
      </c>
      <c r="K224" s="109"/>
    </row>
    <row r="225" spans="1:11" ht="15.75" thickBot="1" x14ac:dyDescent="0.3">
      <c r="A225" s="36">
        <v>1</v>
      </c>
      <c r="B225" s="124" t="s">
        <v>3</v>
      </c>
      <c r="C225" s="443"/>
      <c r="D225" s="443"/>
      <c r="E225" s="443"/>
      <c r="F225" s="635"/>
      <c r="G225" s="648">
        <f>G219+G222+G224</f>
        <v>5252.7950231481482</v>
      </c>
      <c r="H225" s="648">
        <f>H219+H222+H224</f>
        <v>437</v>
      </c>
      <c r="I225" s="648">
        <f>I219+I222+I224</f>
        <v>129.91585000000001</v>
      </c>
      <c r="J225" s="443">
        <f t="shared" si="67"/>
        <v>29.729027459954231</v>
      </c>
      <c r="K225" s="78"/>
    </row>
    <row r="226" spans="1:11" ht="15" customHeight="1" x14ac:dyDescent="0.25">
      <c r="A226" s="36">
        <v>1</v>
      </c>
      <c r="B226" s="82"/>
      <c r="C226" s="119"/>
      <c r="D226" s="119"/>
      <c r="E226" s="119"/>
      <c r="F226" s="659"/>
      <c r="G226" s="372"/>
      <c r="H226" s="372"/>
      <c r="I226" s="372"/>
      <c r="J226" s="656"/>
      <c r="K226" s="78"/>
    </row>
    <row r="227" spans="1:11" ht="38.25" customHeight="1" x14ac:dyDescent="0.25">
      <c r="A227" s="36">
        <v>1</v>
      </c>
      <c r="B227" s="195" t="s">
        <v>91</v>
      </c>
      <c r="C227" s="118"/>
      <c r="D227" s="118"/>
      <c r="E227" s="118"/>
      <c r="F227" s="118"/>
      <c r="G227" s="363"/>
      <c r="H227" s="363"/>
      <c r="I227" s="363"/>
      <c r="J227" s="118"/>
      <c r="K227" s="78"/>
    </row>
    <row r="228" spans="1:11" ht="30" x14ac:dyDescent="0.25">
      <c r="A228" s="36">
        <v>1</v>
      </c>
      <c r="B228" s="234" t="s">
        <v>122</v>
      </c>
      <c r="C228" s="118">
        <f>SUM(C229:C230)</f>
        <v>1338</v>
      </c>
      <c r="D228" s="118">
        <f>SUM(D229:D230)</f>
        <v>112</v>
      </c>
      <c r="E228" s="118">
        <f>SUM(E229:E230)</f>
        <v>8</v>
      </c>
      <c r="F228" s="118">
        <f t="shared" ref="F228:F233" si="69">E228/D228*100</f>
        <v>7.1428571428571423</v>
      </c>
      <c r="G228" s="620">
        <f>SUM(G229:G230)</f>
        <v>2651.0970747222223</v>
      </c>
      <c r="H228" s="620">
        <f>SUM(H229:H230)</f>
        <v>221</v>
      </c>
      <c r="I228" s="620">
        <f>SUM(I229:I230)</f>
        <v>10.31132</v>
      </c>
      <c r="J228" s="120">
        <f t="shared" ref="J228:J234" si="70">I228/H228*100</f>
        <v>4.6657556561085975</v>
      </c>
      <c r="K228" s="78"/>
    </row>
    <row r="229" spans="1:11" ht="30" x14ac:dyDescent="0.25">
      <c r="A229" s="36">
        <v>1</v>
      </c>
      <c r="B229" s="72" t="s">
        <v>79</v>
      </c>
      <c r="C229" s="118">
        <v>1029</v>
      </c>
      <c r="D229" s="111">
        <f>ROUND(C229/12*$B$3,0)</f>
        <v>86</v>
      </c>
      <c r="E229" s="118">
        <v>6</v>
      </c>
      <c r="F229" s="118">
        <f t="shared" si="69"/>
        <v>6.9767441860465116</v>
      </c>
      <c r="G229" s="620">
        <v>2206.8284622222222</v>
      </c>
      <c r="H229" s="620">
        <f>ROUND(G229/12*$B$3,0)</f>
        <v>184</v>
      </c>
      <c r="I229" s="620">
        <v>7.8540000000000001</v>
      </c>
      <c r="J229" s="120">
        <f t="shared" si="70"/>
        <v>4.2684782608695651</v>
      </c>
      <c r="K229" s="78"/>
    </row>
    <row r="230" spans="1:11" ht="30" x14ac:dyDescent="0.25">
      <c r="A230" s="36">
        <v>1</v>
      </c>
      <c r="B230" s="72" t="s">
        <v>80</v>
      </c>
      <c r="C230" s="118">
        <v>309</v>
      </c>
      <c r="D230" s="111">
        <f>ROUND(C230/12*$B$3,0)</f>
        <v>26</v>
      </c>
      <c r="E230" s="118">
        <v>2</v>
      </c>
      <c r="F230" s="118">
        <f t="shared" si="69"/>
        <v>7.6923076923076925</v>
      </c>
      <c r="G230" s="620">
        <v>444.26861249999996</v>
      </c>
      <c r="H230" s="620">
        <f>ROUND(G230/12*$B$3,0)</f>
        <v>37</v>
      </c>
      <c r="I230" s="620">
        <v>2.4573200000000002</v>
      </c>
      <c r="J230" s="120">
        <f t="shared" si="70"/>
        <v>6.641405405405405</v>
      </c>
      <c r="K230" s="78"/>
    </row>
    <row r="231" spans="1:11" ht="30" x14ac:dyDescent="0.25">
      <c r="A231" s="36">
        <v>1</v>
      </c>
      <c r="B231" s="234" t="s">
        <v>114</v>
      </c>
      <c r="C231" s="181">
        <f>SUM(C232)</f>
        <v>400</v>
      </c>
      <c r="D231" s="181">
        <f t="shared" ref="D231:I231" si="71">SUM(D232)</f>
        <v>33</v>
      </c>
      <c r="E231" s="181">
        <f t="shared" si="71"/>
        <v>0</v>
      </c>
      <c r="F231" s="118">
        <f t="shared" si="69"/>
        <v>0</v>
      </c>
      <c r="G231" s="620">
        <f>SUM(G232)</f>
        <v>587.28</v>
      </c>
      <c r="H231" s="620">
        <f t="shared" si="71"/>
        <v>49</v>
      </c>
      <c r="I231" s="620">
        <f t="shared" si="71"/>
        <v>0</v>
      </c>
      <c r="J231" s="120">
        <f t="shared" si="70"/>
        <v>0</v>
      </c>
      <c r="K231" s="78"/>
    </row>
    <row r="232" spans="1:11" ht="30" x14ac:dyDescent="0.25">
      <c r="A232" s="36">
        <v>1</v>
      </c>
      <c r="B232" s="297" t="s">
        <v>110</v>
      </c>
      <c r="C232" s="181">
        <v>400</v>
      </c>
      <c r="D232" s="312">
        <f>ROUND(C232/12*$B$3,0)</f>
        <v>33</v>
      </c>
      <c r="E232" s="181"/>
      <c r="F232" s="181">
        <f t="shared" si="69"/>
        <v>0</v>
      </c>
      <c r="G232" s="620">
        <v>587.28</v>
      </c>
      <c r="H232" s="620">
        <f>ROUND(G232/12*$B$3,0)</f>
        <v>49</v>
      </c>
      <c r="I232" s="620"/>
      <c r="J232" s="626">
        <f t="shared" si="70"/>
        <v>0</v>
      </c>
      <c r="K232" s="78"/>
    </row>
    <row r="233" spans="1:11" s="110" customFormat="1" ht="31.5" customHeight="1" thickBot="1" x14ac:dyDescent="0.3">
      <c r="A233" s="36">
        <v>1</v>
      </c>
      <c r="B233" s="121" t="s">
        <v>125</v>
      </c>
      <c r="C233" s="118">
        <v>370</v>
      </c>
      <c r="D233" s="111">
        <f>ROUND(C233/12*$B$3,0)</f>
        <v>31</v>
      </c>
      <c r="E233" s="118">
        <v>19</v>
      </c>
      <c r="F233" s="118">
        <f t="shared" si="69"/>
        <v>61.29032258064516</v>
      </c>
      <c r="G233" s="620">
        <v>249.46880000000002</v>
      </c>
      <c r="H233" s="620">
        <f>ROUND(G233/12*$B$3,0)</f>
        <v>21</v>
      </c>
      <c r="I233" s="620">
        <v>12.49696</v>
      </c>
      <c r="J233" s="120">
        <f t="shared" si="70"/>
        <v>59.509333333333338</v>
      </c>
      <c r="K233" s="109"/>
    </row>
    <row r="234" spans="1:11" ht="15.75" thickBot="1" x14ac:dyDescent="0.3">
      <c r="A234" s="36">
        <v>1</v>
      </c>
      <c r="B234" s="304" t="s">
        <v>3</v>
      </c>
      <c r="C234" s="354"/>
      <c r="D234" s="354"/>
      <c r="E234" s="354"/>
      <c r="F234" s="353"/>
      <c r="G234" s="404">
        <f>G228+G231+G233</f>
        <v>3487.8458747222226</v>
      </c>
      <c r="H234" s="404">
        <f>H228+H231+H233</f>
        <v>291</v>
      </c>
      <c r="I234" s="404">
        <f>I228+I231+I233</f>
        <v>22.80828</v>
      </c>
      <c r="J234" s="354">
        <f t="shared" si="70"/>
        <v>7.8378969072164946</v>
      </c>
      <c r="K234" s="78"/>
    </row>
    <row r="235" spans="1:11" ht="15" customHeight="1" thickBot="1" x14ac:dyDescent="0.3">
      <c r="A235" s="36">
        <v>1</v>
      </c>
      <c r="B235" s="82"/>
      <c r="C235" s="84"/>
      <c r="D235" s="84"/>
      <c r="E235" s="119"/>
      <c r="F235" s="52"/>
      <c r="G235" s="406"/>
      <c r="H235" s="406"/>
      <c r="I235" s="372"/>
      <c r="J235" s="69"/>
      <c r="K235" s="78"/>
    </row>
    <row r="236" spans="1:11" ht="15" customHeight="1" x14ac:dyDescent="0.25">
      <c r="A236" s="36">
        <v>1</v>
      </c>
      <c r="B236" s="290" t="s">
        <v>34</v>
      </c>
      <c r="C236" s="291"/>
      <c r="D236" s="291"/>
      <c r="E236" s="292"/>
      <c r="F236" s="291"/>
      <c r="G236" s="407"/>
      <c r="H236" s="407"/>
      <c r="I236" s="376"/>
      <c r="J236" s="291"/>
      <c r="K236" s="78"/>
    </row>
    <row r="237" spans="1:11" s="110" customFormat="1" ht="33.75" customHeight="1" x14ac:dyDescent="0.25">
      <c r="A237" s="36">
        <v>1</v>
      </c>
      <c r="B237" s="476" t="s">
        <v>122</v>
      </c>
      <c r="C237" s="324">
        <f>SUM(C228,C219,C206,C197,C187,C177,C167,C157,C147,C138,C125,C115,C102,C89,C80,C71,C62,C51,C30,C41)</f>
        <v>137397</v>
      </c>
      <c r="D237" s="324">
        <f>SUM(D228,D219,D206,D197,D187,D177,D167,D157,D147,D138,D125,D115,D102,D89,D80,D71,D62,D51,D30,D41)</f>
        <v>11451</v>
      </c>
      <c r="E237" s="324">
        <f>SUM(E228,E219,E206,E197,E187,E177,E167,E157,E147,E138,E125,E115,E102,E89,E80,E71,E62,E51,E30,E41)</f>
        <v>8219</v>
      </c>
      <c r="F237" s="305">
        <f t="shared" ref="F237:F248" si="72">E237/D237*100</f>
        <v>71.775390795563709</v>
      </c>
      <c r="G237" s="470">
        <f>SUM(G228,G219,G206,G197,G187,G177,G167,G157,G147,G138,G125,G115,G102,G89,G80,G71,G62,G51,G41,G30)</f>
        <v>277411.3178191667</v>
      </c>
      <c r="H237" s="470">
        <f>SUM(H228,H219,H206,H197,H187,H177,H167,H157,H147,H138,H125,H115,H102,H89,H80,H71,H62,H51,H41,H30)</f>
        <v>23119</v>
      </c>
      <c r="I237" s="470">
        <f>SUM(I228,I219,I206,I197,I187,I177,I167,I157,I147,I138,I125,I115,I102,I89,I80,I71,I62,I51,I41,I30)</f>
        <v>16339.426019999999</v>
      </c>
      <c r="J237" s="470">
        <f t="shared" ref="J237:J249" si="73">I237/H237*100</f>
        <v>70.675314762749252</v>
      </c>
      <c r="K237" s="109"/>
    </row>
    <row r="238" spans="1:11" s="110" customFormat="1" ht="30" customHeight="1" x14ac:dyDescent="0.25">
      <c r="A238" s="36">
        <v>1</v>
      </c>
      <c r="B238" s="306" t="s">
        <v>79</v>
      </c>
      <c r="C238" s="324">
        <f>SUM(C229,C220,C207,C198,C188,C139,C126,C116,C103,C90,C81,C72,C63,C31)</f>
        <v>104553</v>
      </c>
      <c r="D238" s="324">
        <f>SUM(D229,D220,D207,D198,D188,D139,D126,D116,D103,D90,D81,D72,D63,D31)</f>
        <v>8712</v>
      </c>
      <c r="E238" s="324">
        <f>SUM(E229,E220,E207,E198,E188,E139,E126,E116,E103,E90,E81,E72,E63,E31)</f>
        <v>6084</v>
      </c>
      <c r="F238" s="305">
        <f t="shared" si="72"/>
        <v>69.834710743801651</v>
      </c>
      <c r="G238" s="470">
        <f t="shared" ref="G238:I239" si="74">SUM(G229,G220,G207,G198,G188,G139,G126,G116,G103,G90,G81,G72,G63,G31)</f>
        <v>224227.9263466667</v>
      </c>
      <c r="H238" s="470">
        <f t="shared" si="74"/>
        <v>18686</v>
      </c>
      <c r="I238" s="470">
        <f t="shared" si="74"/>
        <v>12546.676590000001</v>
      </c>
      <c r="J238" s="470">
        <f t="shared" si="73"/>
        <v>67.144796050519105</v>
      </c>
      <c r="K238" s="109"/>
    </row>
    <row r="239" spans="1:11" s="110" customFormat="1" ht="30" customHeight="1" x14ac:dyDescent="0.25">
      <c r="A239" s="36">
        <v>1</v>
      </c>
      <c r="B239" s="306" t="s">
        <v>80</v>
      </c>
      <c r="C239" s="324">
        <f>SUM(C230,C221,C208,C199,C189,C140,C127,C117,C104,C91,C82,C73,C64,C32)</f>
        <v>31365</v>
      </c>
      <c r="D239" s="324">
        <f>SUM(D230,D221,D208,D199,D189,D140,D127,D119,D104,D91,D82,D73,D64,D32)</f>
        <v>2577</v>
      </c>
      <c r="E239" s="324">
        <f>SUM(E230,E221,E208,E199,E189,E140,E127,E117,E104,E91,E82,E73,E64,E32)</f>
        <v>1995</v>
      </c>
      <c r="F239" s="305">
        <f t="shared" si="72"/>
        <v>77.415599534342263</v>
      </c>
      <c r="G239" s="470">
        <f t="shared" si="74"/>
        <v>45095.420812500008</v>
      </c>
      <c r="H239" s="470">
        <f t="shared" si="74"/>
        <v>3756</v>
      </c>
      <c r="I239" s="470">
        <f t="shared" si="74"/>
        <v>3027.1504300000001</v>
      </c>
      <c r="J239" s="470">
        <f t="shared" si="73"/>
        <v>80.595059371671994</v>
      </c>
      <c r="K239" s="109"/>
    </row>
    <row r="240" spans="1:11" s="110" customFormat="1" ht="44.25" customHeight="1" x14ac:dyDescent="0.25">
      <c r="A240" s="36">
        <v>1</v>
      </c>
      <c r="B240" s="306" t="s">
        <v>116</v>
      </c>
      <c r="C240" s="324">
        <f t="shared" ref="C240:E241" si="75">SUM(C209,C178,C168,C158,C148,C128,C105,C92,C52,C42)</f>
        <v>887</v>
      </c>
      <c r="D240" s="324">
        <f t="shared" si="75"/>
        <v>75</v>
      </c>
      <c r="E240" s="324">
        <f t="shared" si="75"/>
        <v>107</v>
      </c>
      <c r="F240" s="305">
        <f t="shared" si="72"/>
        <v>142.66666666666669</v>
      </c>
      <c r="G240" s="470">
        <f t="shared" ref="G240:I241" si="76">SUM(G209,G178,G168,G158,G148,G128,G105,G92,G52,G42)</f>
        <v>4850.5949799999999</v>
      </c>
      <c r="H240" s="470">
        <f t="shared" si="76"/>
        <v>406</v>
      </c>
      <c r="I240" s="470">
        <f t="shared" si="76"/>
        <v>585.13378000000012</v>
      </c>
      <c r="J240" s="470">
        <f t="shared" si="73"/>
        <v>144.1216206896552</v>
      </c>
      <c r="K240" s="109"/>
    </row>
    <row r="241" spans="1:11" s="110" customFormat="1" ht="30" customHeight="1" x14ac:dyDescent="0.25">
      <c r="A241" s="36">
        <v>1</v>
      </c>
      <c r="B241" s="306" t="s">
        <v>117</v>
      </c>
      <c r="C241" s="324">
        <f t="shared" si="75"/>
        <v>592</v>
      </c>
      <c r="D241" s="324">
        <f t="shared" si="75"/>
        <v>50</v>
      </c>
      <c r="E241" s="324">
        <f t="shared" si="75"/>
        <v>33</v>
      </c>
      <c r="F241" s="305">
        <f t="shared" si="72"/>
        <v>66</v>
      </c>
      <c r="G241" s="470">
        <f t="shared" si="76"/>
        <v>3237.3756800000001</v>
      </c>
      <c r="H241" s="470">
        <f t="shared" si="76"/>
        <v>271</v>
      </c>
      <c r="I241" s="470">
        <f t="shared" si="76"/>
        <v>180.46522000000002</v>
      </c>
      <c r="J241" s="470">
        <f t="shared" si="73"/>
        <v>66.592332103321041</v>
      </c>
      <c r="K241" s="109"/>
    </row>
    <row r="242" spans="1:11" s="110" customFormat="1" ht="45" customHeight="1" x14ac:dyDescent="0.25">
      <c r="A242" s="36">
        <v>1</v>
      </c>
      <c r="B242" s="476" t="s">
        <v>114</v>
      </c>
      <c r="C242" s="324">
        <f>SUM(C231,C222,C211,C200,C190,C180,C170,C160,C150,C141,C130,C118,C107,C94,C83,C74,C65,C54,C44,C33)</f>
        <v>150566</v>
      </c>
      <c r="D242" s="324">
        <f>SUM(D231,D222,D211,D200,D190,D180,D170,D160,D150,D141,D130,D118,D107,D94,D83,D74,D65,D54,D44,D33)</f>
        <v>12549</v>
      </c>
      <c r="E242" s="324">
        <f>SUM(E231,E222,E211,E200,E190,E180,E170,E160,E150,E141,E130,E118,E107,E94,E83,E74,E65,E54,E44,E33)</f>
        <v>15543</v>
      </c>
      <c r="F242" s="305">
        <f t="shared" si="72"/>
        <v>123.85847477886685</v>
      </c>
      <c r="G242" s="470">
        <f>SUM(G231,G222,G211,G200,G190,G180,G170,G160,G150,G141,G130,G118,G107,G94,G83,G74,G65,G54,G44,G33)</f>
        <v>228776.87944000005</v>
      </c>
      <c r="H242" s="470">
        <f>SUM(H231,H222,H211,H200,H190,H180,H170,H160,H150,H141,H130,H118,H107,H94,H83,H74,H65,H54,H44,H33)</f>
        <v>19065</v>
      </c>
      <c r="I242" s="470">
        <f>SUM(I231,I222,I211,I200,I190,I180,I170,I160,I150,I141,I130,I118,I107,I94,I83,I74,I65,I54,I44,I33)</f>
        <v>23799.238629999996</v>
      </c>
      <c r="J242" s="470">
        <f t="shared" si="73"/>
        <v>124.832093522161</v>
      </c>
      <c r="K242" s="109"/>
    </row>
    <row r="243" spans="1:11" s="110" customFormat="1" ht="30" x14ac:dyDescent="0.25">
      <c r="A243" s="36">
        <v>1</v>
      </c>
      <c r="B243" s="306" t="s">
        <v>110</v>
      </c>
      <c r="C243" s="324">
        <f>SUM(C232,C223,C212,C201,C191,C142,C131,C119,C108,C95,C84,C75,C66,C34)</f>
        <v>22348</v>
      </c>
      <c r="D243" s="324">
        <f>SUM(D232,D223,D212,D201,D191,D142,D131,D119,D108,D95,D84,D75,D66,D34)</f>
        <v>1862</v>
      </c>
      <c r="E243" s="324">
        <f>SUM(E232,E223,E212,E201,E191,E142,E131,E119,E108,E95,E84,E75,E66,E34)</f>
        <v>1244</v>
      </c>
      <c r="F243" s="305">
        <f t="shared" si="72"/>
        <v>66.809881847475822</v>
      </c>
      <c r="G243" s="470">
        <f>SUM(G232,G223,G212,G201,G191,G142,G131,G119,G108,G95,G84,G75,G66,G34)</f>
        <v>32811.333599999998</v>
      </c>
      <c r="H243" s="470">
        <f>SUM(H232,H223,H212,H201,H191,H142,H131,H119,H108,H95,H84,H75,H66,H34)</f>
        <v>2734</v>
      </c>
      <c r="I243" s="470">
        <f>SUM(I232,I223,I212,I201,I191,I142,I131,I119,I108,I95,I84,I75,I66,I34)</f>
        <v>1829.43184</v>
      </c>
      <c r="J243" s="470">
        <f t="shared" si="73"/>
        <v>66.914112655449884</v>
      </c>
      <c r="K243" s="109"/>
    </row>
    <row r="244" spans="1:11" s="110" customFormat="1" ht="63.75" customHeight="1" x14ac:dyDescent="0.25">
      <c r="A244" s="36">
        <v>1</v>
      </c>
      <c r="B244" s="306" t="s">
        <v>121</v>
      </c>
      <c r="C244" s="324">
        <f t="shared" ref="C244:E245" si="77">SUM(C213,C181,C171,C161,C151,C132,C109,C96,C55,C45)</f>
        <v>104328</v>
      </c>
      <c r="D244" s="324">
        <f t="shared" si="77"/>
        <v>8695</v>
      </c>
      <c r="E244" s="324">
        <f t="shared" si="77"/>
        <v>10798</v>
      </c>
      <c r="F244" s="305">
        <f t="shared" si="72"/>
        <v>124.18631397354802</v>
      </c>
      <c r="G244" s="470">
        <f t="shared" ref="G244:I245" si="78">SUM(G213,G181,G171,G161,G151,G132,G109,G96,G55,G45)</f>
        <v>175874.05584000002</v>
      </c>
      <c r="H244" s="470">
        <f t="shared" si="78"/>
        <v>14657</v>
      </c>
      <c r="I244" s="470">
        <f t="shared" si="78"/>
        <v>18945.968249999998</v>
      </c>
      <c r="J244" s="470">
        <f t="shared" si="73"/>
        <v>129.2622518250665</v>
      </c>
      <c r="K244" s="109"/>
    </row>
    <row r="245" spans="1:11" s="110" customFormat="1" ht="45" x14ac:dyDescent="0.25">
      <c r="A245" s="36">
        <v>1</v>
      </c>
      <c r="B245" s="306" t="s">
        <v>111</v>
      </c>
      <c r="C245" s="324">
        <f t="shared" si="77"/>
        <v>23890</v>
      </c>
      <c r="D245" s="324">
        <f t="shared" si="77"/>
        <v>1992</v>
      </c>
      <c r="E245" s="324">
        <f t="shared" si="77"/>
        <v>3501</v>
      </c>
      <c r="F245" s="305">
        <f t="shared" si="72"/>
        <v>175.75301204819277</v>
      </c>
      <c r="G245" s="470">
        <f t="shared" si="78"/>
        <v>20091.489999999998</v>
      </c>
      <c r="H245" s="470">
        <f t="shared" si="78"/>
        <v>1674</v>
      </c>
      <c r="I245" s="470">
        <f t="shared" si="78"/>
        <v>3023.8385400000002</v>
      </c>
      <c r="J245" s="470">
        <f t="shared" si="73"/>
        <v>180.63551612903225</v>
      </c>
      <c r="K245" s="109"/>
    </row>
    <row r="246" spans="1:11" s="110" customFormat="1" ht="38.25" customHeight="1" x14ac:dyDescent="0.25">
      <c r="A246" s="36">
        <v>1</v>
      </c>
      <c r="B246" s="411" t="s">
        <v>125</v>
      </c>
      <c r="C246" s="418">
        <f>SUM(C233,C224,C215,C202,C192,C183,C173,C163,C153,C143,C134,C120,C111,C98,C85,C76,C67,C57,C47,C35)</f>
        <v>297845</v>
      </c>
      <c r="D246" s="418">
        <f>SUM(D233,D224,D215,D202,D192,D183,D173,D163,D153,D143,D134,D120,D111,D98,D85,D76,D67,D57,D47,D35)</f>
        <v>24821</v>
      </c>
      <c r="E246" s="418">
        <f>SUM(E233,E224,E215,E202,E192,E183,E173,E163,E153,E143,E134,E120,E111,E98,E85,E76,E67,E57,E47,E35)</f>
        <v>26261</v>
      </c>
      <c r="F246" s="305">
        <f t="shared" si="72"/>
        <v>105.80153901937874</v>
      </c>
      <c r="G246" s="418">
        <f>SUM(G233,G224,G215,G202,G192,G183,G173,G163,G153,G143,G134,G120,G111,G98,G85,G76,G67,G57,G47,G35)</f>
        <v>200819.0128</v>
      </c>
      <c r="H246" s="418">
        <f>SUM(H233,H224,H215,H202,H192,H183,H173,H163,H153,H143,H134,H120,H111,H98,H85,H76,H67,H57,H47,H35)</f>
        <v>16735</v>
      </c>
      <c r="I246" s="418">
        <f>SUM(I233,I224,I215,I202,I192,I183,I173,I163,I153,I143,I134,I120,I111,I98,I85,I76,I67,I57,I47,I35)</f>
        <v>17592.93447</v>
      </c>
      <c r="J246" s="607">
        <f t="shared" si="73"/>
        <v>105.12658780997907</v>
      </c>
      <c r="K246" s="109"/>
    </row>
    <row r="247" spans="1:11" s="110" customFormat="1" ht="30.75" customHeight="1" x14ac:dyDescent="0.25">
      <c r="A247" s="36">
        <v>1</v>
      </c>
      <c r="B247" s="411" t="s">
        <v>126</v>
      </c>
      <c r="C247" s="418">
        <f>SUM(C121,C36)</f>
        <v>24430</v>
      </c>
      <c r="D247" s="418">
        <f>SUM(D121,D36)</f>
        <v>2036</v>
      </c>
      <c r="E247" s="418">
        <f>SUM(E121,E36)</f>
        <v>2175</v>
      </c>
      <c r="F247" s="305">
        <f t="shared" si="72"/>
        <v>106.82711198428292</v>
      </c>
      <c r="G247" s="418">
        <f>SUM(G121,G36)</f>
        <v>0</v>
      </c>
      <c r="H247" s="418">
        <f>SUM(H121,H36)</f>
        <v>0</v>
      </c>
      <c r="I247" s="418">
        <f>SUM(I121,I36)</f>
        <v>1464.6531199999999</v>
      </c>
      <c r="J247" s="607"/>
      <c r="K247" s="109"/>
    </row>
    <row r="248" spans="1:11" s="110" customFormat="1" ht="26.25" customHeight="1" thickBot="1" x14ac:dyDescent="0.3">
      <c r="A248" s="36">
        <v>1</v>
      </c>
      <c r="B248" s="411" t="s">
        <v>127</v>
      </c>
      <c r="C248" s="418">
        <f>SUM(C193,C58,C37)</f>
        <v>9086</v>
      </c>
      <c r="D248" s="418">
        <f>SUM(D193,D58,D37)</f>
        <v>758</v>
      </c>
      <c r="E248" s="418">
        <f>SUM(E193,E58,E37)</f>
        <v>900</v>
      </c>
      <c r="F248" s="305">
        <f t="shared" si="72"/>
        <v>118.7335092348285</v>
      </c>
      <c r="G248" s="418">
        <f>SUM(G193,G58,G37)</f>
        <v>0</v>
      </c>
      <c r="H248" s="418">
        <f>SUM(H193,H58,H37)</f>
        <v>0</v>
      </c>
      <c r="I248" s="418">
        <f>SUM(I193,I58,I37)</f>
        <v>594.60127999999997</v>
      </c>
      <c r="J248" s="607"/>
      <c r="K248" s="109"/>
    </row>
    <row r="249" spans="1:11" s="110" customFormat="1" ht="15" customHeight="1" thickBot="1" x14ac:dyDescent="0.3">
      <c r="A249" s="36">
        <v>1</v>
      </c>
      <c r="B249" s="412" t="s">
        <v>118</v>
      </c>
      <c r="C249" s="419">
        <f>SUM(C234,C225,C216,C203,C194,C184,C174,C164,C154,C144,C135,C122,C112,C99,C86,C77,C68,C59,C48,C38)</f>
        <v>0</v>
      </c>
      <c r="D249" s="419">
        <f>SUM(D234,D225,D216,D203,D194,D184,D174,D164,D154,D144,D135,D122,D112,D99,D86,D77,D68,D59,D48,D38)</f>
        <v>0</v>
      </c>
      <c r="E249" s="419">
        <f>SUM(E234,E225,E216,E203,E194,E184,E174,E164,E154,E144,E135,E122,E112,E99,E86,E77,E68,E59,E48,E38)</f>
        <v>0</v>
      </c>
      <c r="F249" s="449">
        <f>SUM(F216,F184,F174,F135,F112,F99,F59,F48)</f>
        <v>0</v>
      </c>
      <c r="G249" s="421">
        <f>SUM(G234,G225,G216,G203,G194,G184,G174,G164,G154,G144,G135,G122,G112,G99,G86,G77,G68,G59,G48,G38)</f>
        <v>707007.21005916677</v>
      </c>
      <c r="H249" s="421">
        <f>SUM(H234,H225,H216,H203,H194,H184,H174,H164,H154,H144,H135,H122,H112,H99,H86,H77,H68,H59,H48,H38)</f>
        <v>58919</v>
      </c>
      <c r="I249" s="421">
        <f>SUM(I234,I225,I216,I203,I194,I184,I174,I164,I154,I144,I135,I122,I112,I99,I86,I77,I68,I59,I48,I38)</f>
        <v>57731.599119999999</v>
      </c>
      <c r="J249" s="420">
        <f t="shared" si="73"/>
        <v>97.984689353179789</v>
      </c>
      <c r="K249" s="109"/>
    </row>
    <row r="250" spans="1:11" ht="15" customHeight="1" x14ac:dyDescent="0.25">
      <c r="A250" s="36">
        <v>1</v>
      </c>
      <c r="B250" s="6"/>
      <c r="C250" s="315"/>
      <c r="D250" s="315"/>
      <c r="E250" s="315"/>
      <c r="F250" s="69"/>
      <c r="G250" s="377"/>
      <c r="H250" s="377"/>
      <c r="I250" s="377"/>
      <c r="J250" s="32"/>
      <c r="K250" s="78"/>
    </row>
    <row r="251" spans="1:11" ht="15" customHeight="1" thickBot="1" x14ac:dyDescent="0.3">
      <c r="A251" s="36">
        <v>1</v>
      </c>
      <c r="B251" s="208" t="s">
        <v>92</v>
      </c>
      <c r="C251" s="150"/>
      <c r="D251" s="150"/>
      <c r="E251" s="150"/>
      <c r="F251" s="150"/>
      <c r="G251" s="378"/>
      <c r="H251" s="378"/>
      <c r="I251" s="378"/>
      <c r="J251" s="676"/>
      <c r="K251" s="78"/>
    </row>
    <row r="252" spans="1:11" ht="29.25" customHeight="1" x14ac:dyDescent="0.25">
      <c r="A252" s="36">
        <v>1</v>
      </c>
      <c r="B252" s="122" t="s">
        <v>36</v>
      </c>
      <c r="C252" s="128"/>
      <c r="D252" s="128"/>
      <c r="E252" s="128"/>
      <c r="F252" s="128"/>
      <c r="G252" s="677"/>
      <c r="H252" s="677"/>
      <c r="I252" s="370"/>
      <c r="J252" s="128"/>
      <c r="K252" s="78"/>
    </row>
    <row r="253" spans="1:11" ht="30.75" customHeight="1" x14ac:dyDescent="0.25">
      <c r="A253" s="36">
        <v>1</v>
      </c>
      <c r="B253" s="234" t="s">
        <v>122</v>
      </c>
      <c r="C253" s="118">
        <f>SUM(C254:C257)</f>
        <v>3007</v>
      </c>
      <c r="D253" s="118">
        <f>SUM(D254:D257)</f>
        <v>251</v>
      </c>
      <c r="E253" s="118">
        <f>SUM(E254:E257)</f>
        <v>195</v>
      </c>
      <c r="F253" s="118">
        <f t="shared" ref="F253:F262" si="79">E253/D253*100</f>
        <v>77.689243027888438</v>
      </c>
      <c r="G253" s="620">
        <f>SUM(G254:G257)</f>
        <v>6830.3208211111114</v>
      </c>
      <c r="H253" s="620">
        <f>SUM(H254:H257)</f>
        <v>569</v>
      </c>
      <c r="I253" s="620">
        <f>SUM(I254:I257)</f>
        <v>383.76494000000002</v>
      </c>
      <c r="J253" s="120">
        <f t="shared" ref="J253:J263" si="80">I253/H253*100</f>
        <v>67.445507908611603</v>
      </c>
      <c r="K253" s="78"/>
    </row>
    <row r="254" spans="1:11" ht="31.5" customHeight="1" x14ac:dyDescent="0.25">
      <c r="A254" s="36">
        <v>1</v>
      </c>
      <c r="B254" s="72" t="s">
        <v>79</v>
      </c>
      <c r="C254" s="118">
        <v>2121</v>
      </c>
      <c r="D254" s="111">
        <f t="shared" ref="D254:D262" si="81">ROUND(C254/12*$B$3,0)</f>
        <v>177</v>
      </c>
      <c r="E254" s="118">
        <v>123</v>
      </c>
      <c r="F254" s="118">
        <f t="shared" si="79"/>
        <v>69.491525423728817</v>
      </c>
      <c r="G254" s="620">
        <v>4548.7688711111114</v>
      </c>
      <c r="H254" s="620">
        <f>ROUND(G254/12*$B$3,0)</f>
        <v>379</v>
      </c>
      <c r="I254" s="620">
        <v>273.28140000000002</v>
      </c>
      <c r="J254" s="120">
        <f t="shared" si="80"/>
        <v>72.105910290237475</v>
      </c>
      <c r="K254" s="78"/>
    </row>
    <row r="255" spans="1:11" ht="30" customHeight="1" x14ac:dyDescent="0.25">
      <c r="A255" s="36">
        <v>1</v>
      </c>
      <c r="B255" s="72" t="s">
        <v>80</v>
      </c>
      <c r="C255" s="118">
        <v>636</v>
      </c>
      <c r="D255" s="111">
        <f t="shared" si="81"/>
        <v>53</v>
      </c>
      <c r="E255" s="118">
        <v>72</v>
      </c>
      <c r="F255" s="118">
        <f t="shared" si="79"/>
        <v>135.84905660377359</v>
      </c>
      <c r="G255" s="620">
        <v>914.41694999999993</v>
      </c>
      <c r="H255" s="620">
        <f t="shared" ref="H255:H262" si="82">ROUND(G255/12*$B$3,0)</f>
        <v>76</v>
      </c>
      <c r="I255" s="620">
        <v>110.48353999999999</v>
      </c>
      <c r="J255" s="120">
        <f t="shared" si="80"/>
        <v>145.37307894736841</v>
      </c>
      <c r="K255" s="78"/>
    </row>
    <row r="256" spans="1:11" ht="28.5" customHeight="1" x14ac:dyDescent="0.25">
      <c r="A256" s="36">
        <v>1</v>
      </c>
      <c r="B256" s="72" t="s">
        <v>116</v>
      </c>
      <c r="C256" s="118">
        <v>160</v>
      </c>
      <c r="D256" s="111">
        <f t="shared" si="81"/>
        <v>13</v>
      </c>
      <c r="E256" s="118"/>
      <c r="F256" s="118">
        <f t="shared" si="79"/>
        <v>0</v>
      </c>
      <c r="G256" s="620">
        <v>874.96640000000002</v>
      </c>
      <c r="H256" s="620">
        <f t="shared" si="82"/>
        <v>73</v>
      </c>
      <c r="I256" s="620"/>
      <c r="J256" s="120">
        <f t="shared" si="80"/>
        <v>0</v>
      </c>
      <c r="K256" s="78"/>
    </row>
    <row r="257" spans="1:11" ht="33.75" customHeight="1" x14ac:dyDescent="0.25">
      <c r="A257" s="36">
        <v>1</v>
      </c>
      <c r="B257" s="72" t="s">
        <v>117</v>
      </c>
      <c r="C257" s="118">
        <v>90</v>
      </c>
      <c r="D257" s="111">
        <f t="shared" si="81"/>
        <v>8</v>
      </c>
      <c r="E257" s="118"/>
      <c r="F257" s="118">
        <f t="shared" si="79"/>
        <v>0</v>
      </c>
      <c r="G257" s="620">
        <v>492.16859999999997</v>
      </c>
      <c r="H257" s="620">
        <f t="shared" si="82"/>
        <v>41</v>
      </c>
      <c r="I257" s="620"/>
      <c r="J257" s="120">
        <f t="shared" si="80"/>
        <v>0</v>
      </c>
      <c r="K257" s="78"/>
    </row>
    <row r="258" spans="1:11" ht="30" x14ac:dyDescent="0.25">
      <c r="A258" s="36">
        <v>1</v>
      </c>
      <c r="B258" s="234" t="s">
        <v>114</v>
      </c>
      <c r="C258" s="118">
        <f>SUM(C259:C261)</f>
        <v>6470</v>
      </c>
      <c r="D258" s="118">
        <f>SUM(D259:D261)</f>
        <v>539</v>
      </c>
      <c r="E258" s="118">
        <f>SUM(E259:E261)</f>
        <v>-13</v>
      </c>
      <c r="F258" s="118">
        <f t="shared" si="79"/>
        <v>-2.4118738404452689</v>
      </c>
      <c r="G258" s="620">
        <f>SUM(G259:G261)</f>
        <v>9440.93</v>
      </c>
      <c r="H258" s="620">
        <f>SUM(H259:H261)</f>
        <v>787</v>
      </c>
      <c r="I258" s="620">
        <f>SUM(I259:I261)</f>
        <v>5.41974</v>
      </c>
      <c r="J258" s="120">
        <f t="shared" si="80"/>
        <v>0.68865819567979669</v>
      </c>
      <c r="K258" s="78"/>
    </row>
    <row r="259" spans="1:11" ht="30" x14ac:dyDescent="0.25">
      <c r="A259" s="36">
        <v>1</v>
      </c>
      <c r="B259" s="72" t="s">
        <v>110</v>
      </c>
      <c r="C259" s="118">
        <v>720</v>
      </c>
      <c r="D259" s="111">
        <f t="shared" si="81"/>
        <v>60</v>
      </c>
      <c r="E259" s="118">
        <v>-21</v>
      </c>
      <c r="F259" s="118">
        <f t="shared" si="79"/>
        <v>-35</v>
      </c>
      <c r="G259" s="620">
        <v>1057.104</v>
      </c>
      <c r="H259" s="620">
        <f t="shared" si="82"/>
        <v>88</v>
      </c>
      <c r="I259" s="620">
        <v>-1.5445</v>
      </c>
      <c r="J259" s="120">
        <f t="shared" si="80"/>
        <v>-1.7551136363636362</v>
      </c>
      <c r="K259" s="78"/>
    </row>
    <row r="260" spans="1:11" ht="43.5" customHeight="1" x14ac:dyDescent="0.25">
      <c r="A260" s="36">
        <v>1</v>
      </c>
      <c r="B260" s="72" t="s">
        <v>120</v>
      </c>
      <c r="C260" s="118">
        <v>4200</v>
      </c>
      <c r="D260" s="111">
        <f t="shared" si="81"/>
        <v>350</v>
      </c>
      <c r="E260" s="118"/>
      <c r="F260" s="118">
        <f t="shared" si="79"/>
        <v>0</v>
      </c>
      <c r="G260" s="620">
        <v>7080.2759999999998</v>
      </c>
      <c r="H260" s="620">
        <f t="shared" si="82"/>
        <v>590</v>
      </c>
      <c r="I260" s="620"/>
      <c r="J260" s="120">
        <f t="shared" si="80"/>
        <v>0</v>
      </c>
      <c r="K260" s="78"/>
    </row>
    <row r="261" spans="1:11" ht="28.5" customHeight="1" x14ac:dyDescent="0.25">
      <c r="A261" s="36">
        <v>1</v>
      </c>
      <c r="B261" s="72" t="s">
        <v>111</v>
      </c>
      <c r="C261" s="118">
        <v>1550</v>
      </c>
      <c r="D261" s="111">
        <f t="shared" si="81"/>
        <v>129</v>
      </c>
      <c r="E261" s="118">
        <v>8</v>
      </c>
      <c r="F261" s="118">
        <f t="shared" si="79"/>
        <v>6.2015503875968996</v>
      </c>
      <c r="G261" s="620">
        <v>1303.55</v>
      </c>
      <c r="H261" s="620">
        <f t="shared" si="82"/>
        <v>109</v>
      </c>
      <c r="I261" s="620">
        <v>6.9642400000000002</v>
      </c>
      <c r="J261" s="120">
        <f t="shared" si="80"/>
        <v>6.3892110091743115</v>
      </c>
      <c r="K261" s="78"/>
    </row>
    <row r="262" spans="1:11" s="110" customFormat="1" ht="31.5" customHeight="1" thickBot="1" x14ac:dyDescent="0.3">
      <c r="A262" s="36">
        <v>1</v>
      </c>
      <c r="B262" s="121" t="s">
        <v>125</v>
      </c>
      <c r="C262" s="118">
        <v>10781</v>
      </c>
      <c r="D262" s="111">
        <f t="shared" si="81"/>
        <v>898</v>
      </c>
      <c r="E262" s="118">
        <v>516</v>
      </c>
      <c r="F262" s="118">
        <f t="shared" si="79"/>
        <v>57.461024498886417</v>
      </c>
      <c r="G262" s="620">
        <v>7268.9814400000005</v>
      </c>
      <c r="H262" s="620">
        <f t="shared" si="82"/>
        <v>606</v>
      </c>
      <c r="I262" s="620">
        <v>346</v>
      </c>
      <c r="J262" s="120">
        <f t="shared" si="80"/>
        <v>57.095709570957098</v>
      </c>
      <c r="K262" s="109"/>
    </row>
    <row r="263" spans="1:11" s="13" customFormat="1" ht="15.75" thickBot="1" x14ac:dyDescent="0.3">
      <c r="A263" s="36">
        <v>1</v>
      </c>
      <c r="B263" s="211" t="s">
        <v>3</v>
      </c>
      <c r="C263" s="354"/>
      <c r="D263" s="354"/>
      <c r="E263" s="354"/>
      <c r="F263" s="353"/>
      <c r="G263" s="405">
        <f>G258+G253+G262</f>
        <v>23540.232261111112</v>
      </c>
      <c r="H263" s="405">
        <f>H258+H253+H262</f>
        <v>1962</v>
      </c>
      <c r="I263" s="405">
        <f>I258+I253+I262</f>
        <v>735.18468000000007</v>
      </c>
      <c r="J263" s="354">
        <f t="shared" si="80"/>
        <v>37.471186544342508</v>
      </c>
      <c r="K263" s="117"/>
    </row>
    <row r="264" spans="1:11" ht="15" customHeight="1" thickBot="1" x14ac:dyDescent="0.3">
      <c r="A264" s="36">
        <v>1</v>
      </c>
      <c r="B264" s="36"/>
      <c r="C264" s="212"/>
      <c r="D264" s="212"/>
      <c r="E264" s="212"/>
      <c r="F264" s="450"/>
      <c r="G264" s="408"/>
      <c r="H264" s="408"/>
      <c r="I264" s="379"/>
      <c r="J264" s="213"/>
      <c r="K264" s="78"/>
    </row>
    <row r="265" spans="1:11" ht="15" customHeight="1" x14ac:dyDescent="0.25">
      <c r="A265" s="36">
        <v>1</v>
      </c>
      <c r="B265" s="298" t="s">
        <v>38</v>
      </c>
      <c r="C265" s="299"/>
      <c r="D265" s="299"/>
      <c r="E265" s="299"/>
      <c r="F265" s="299"/>
      <c r="G265" s="380"/>
      <c r="H265" s="380"/>
      <c r="I265" s="380"/>
      <c r="J265" s="300"/>
      <c r="K265" s="78"/>
    </row>
    <row r="266" spans="1:11" ht="45.75" customHeight="1" x14ac:dyDescent="0.25">
      <c r="A266" s="36">
        <v>1</v>
      </c>
      <c r="B266" s="215" t="s">
        <v>122</v>
      </c>
      <c r="C266" s="216">
        <f t="shared" ref="C266:I274" si="83">C253</f>
        <v>3007</v>
      </c>
      <c r="D266" s="216">
        <f t="shared" si="83"/>
        <v>251</v>
      </c>
      <c r="E266" s="216">
        <f t="shared" si="83"/>
        <v>195</v>
      </c>
      <c r="F266" s="451">
        <f t="shared" si="83"/>
        <v>77.689243027888438</v>
      </c>
      <c r="G266" s="469">
        <f t="shared" si="83"/>
        <v>6830.3208211111114</v>
      </c>
      <c r="H266" s="469">
        <f t="shared" si="83"/>
        <v>569</v>
      </c>
      <c r="I266" s="469">
        <f t="shared" si="83"/>
        <v>383.76494000000002</v>
      </c>
      <c r="J266" s="216">
        <f t="shared" ref="J266:J273" si="84">I266/H266*100</f>
        <v>67.445507908611603</v>
      </c>
      <c r="K266" s="78"/>
    </row>
    <row r="267" spans="1:11" ht="32.25" customHeight="1" x14ac:dyDescent="0.25">
      <c r="A267" s="36">
        <v>1</v>
      </c>
      <c r="B267" s="214" t="s">
        <v>79</v>
      </c>
      <c r="C267" s="216">
        <f t="shared" si="83"/>
        <v>2121</v>
      </c>
      <c r="D267" s="216">
        <f t="shared" si="83"/>
        <v>177</v>
      </c>
      <c r="E267" s="216">
        <f t="shared" si="83"/>
        <v>123</v>
      </c>
      <c r="F267" s="451">
        <f t="shared" si="83"/>
        <v>69.491525423728817</v>
      </c>
      <c r="G267" s="469">
        <f t="shared" si="83"/>
        <v>4548.7688711111114</v>
      </c>
      <c r="H267" s="469">
        <f t="shared" si="83"/>
        <v>379</v>
      </c>
      <c r="I267" s="469">
        <f t="shared" si="83"/>
        <v>273.28140000000002</v>
      </c>
      <c r="J267" s="469">
        <f t="shared" si="84"/>
        <v>72.105910290237475</v>
      </c>
      <c r="K267" s="78"/>
    </row>
    <row r="268" spans="1:11" ht="38.25" customHeight="1" x14ac:dyDescent="0.25">
      <c r="A268" s="36">
        <v>1</v>
      </c>
      <c r="B268" s="214" t="s">
        <v>80</v>
      </c>
      <c r="C268" s="216">
        <f t="shared" si="83"/>
        <v>636</v>
      </c>
      <c r="D268" s="216">
        <f t="shared" si="83"/>
        <v>53</v>
      </c>
      <c r="E268" s="216">
        <f t="shared" si="83"/>
        <v>72</v>
      </c>
      <c r="F268" s="451">
        <f t="shared" si="83"/>
        <v>135.84905660377359</v>
      </c>
      <c r="G268" s="469">
        <f t="shared" si="83"/>
        <v>914.41694999999993</v>
      </c>
      <c r="H268" s="469">
        <f t="shared" si="83"/>
        <v>76</v>
      </c>
      <c r="I268" s="469">
        <f t="shared" si="83"/>
        <v>110.48353999999999</v>
      </c>
      <c r="J268" s="216">
        <f t="shared" si="84"/>
        <v>145.37307894736841</v>
      </c>
      <c r="K268" s="78"/>
    </row>
    <row r="269" spans="1:11" ht="51" customHeight="1" x14ac:dyDescent="0.25">
      <c r="A269" s="36">
        <v>1</v>
      </c>
      <c r="B269" s="214" t="s">
        <v>116</v>
      </c>
      <c r="C269" s="216">
        <f t="shared" si="83"/>
        <v>160</v>
      </c>
      <c r="D269" s="216">
        <f t="shared" si="83"/>
        <v>13</v>
      </c>
      <c r="E269" s="216">
        <f t="shared" si="83"/>
        <v>0</v>
      </c>
      <c r="F269" s="451">
        <f t="shared" si="83"/>
        <v>0</v>
      </c>
      <c r="G269" s="469">
        <f t="shared" si="83"/>
        <v>874.96640000000002</v>
      </c>
      <c r="H269" s="469">
        <f t="shared" si="83"/>
        <v>73</v>
      </c>
      <c r="I269" s="469">
        <f t="shared" si="83"/>
        <v>0</v>
      </c>
      <c r="J269" s="216">
        <f t="shared" si="84"/>
        <v>0</v>
      </c>
      <c r="K269" s="78"/>
    </row>
    <row r="270" spans="1:11" ht="38.25" customHeight="1" x14ac:dyDescent="0.25">
      <c r="A270" s="36">
        <v>1</v>
      </c>
      <c r="B270" s="214" t="s">
        <v>117</v>
      </c>
      <c r="C270" s="216">
        <f t="shared" si="83"/>
        <v>90</v>
      </c>
      <c r="D270" s="216">
        <f t="shared" si="83"/>
        <v>8</v>
      </c>
      <c r="E270" s="216">
        <f t="shared" si="83"/>
        <v>0</v>
      </c>
      <c r="F270" s="451">
        <f t="shared" si="83"/>
        <v>0</v>
      </c>
      <c r="G270" s="469">
        <f t="shared" si="83"/>
        <v>492.16859999999997</v>
      </c>
      <c r="H270" s="469">
        <f t="shared" si="83"/>
        <v>41</v>
      </c>
      <c r="I270" s="469">
        <f t="shared" si="83"/>
        <v>0</v>
      </c>
      <c r="J270" s="216">
        <f t="shared" si="84"/>
        <v>0</v>
      </c>
      <c r="K270" s="78"/>
    </row>
    <row r="271" spans="1:11" ht="30" x14ac:dyDescent="0.25">
      <c r="A271" s="36">
        <v>1</v>
      </c>
      <c r="B271" s="215" t="s">
        <v>114</v>
      </c>
      <c r="C271" s="216">
        <f t="shared" si="83"/>
        <v>6470</v>
      </c>
      <c r="D271" s="216">
        <f t="shared" si="83"/>
        <v>539</v>
      </c>
      <c r="E271" s="216">
        <f t="shared" si="83"/>
        <v>-13</v>
      </c>
      <c r="F271" s="451">
        <f t="shared" si="83"/>
        <v>-2.4118738404452689</v>
      </c>
      <c r="G271" s="469">
        <f t="shared" si="83"/>
        <v>9440.93</v>
      </c>
      <c r="H271" s="469">
        <f t="shared" si="83"/>
        <v>787</v>
      </c>
      <c r="I271" s="469">
        <f t="shared" si="83"/>
        <v>5.41974</v>
      </c>
      <c r="J271" s="216">
        <f t="shared" si="84"/>
        <v>0.68865819567979669</v>
      </c>
      <c r="K271" s="78"/>
    </row>
    <row r="272" spans="1:11" ht="30" x14ac:dyDescent="0.25">
      <c r="A272" s="36">
        <v>1</v>
      </c>
      <c r="B272" s="214" t="s">
        <v>110</v>
      </c>
      <c r="C272" s="216">
        <f t="shared" si="83"/>
        <v>720</v>
      </c>
      <c r="D272" s="216">
        <f t="shared" si="83"/>
        <v>60</v>
      </c>
      <c r="E272" s="216">
        <f t="shared" si="83"/>
        <v>-21</v>
      </c>
      <c r="F272" s="451">
        <f t="shared" si="83"/>
        <v>-35</v>
      </c>
      <c r="G272" s="469">
        <f t="shared" si="83"/>
        <v>1057.104</v>
      </c>
      <c r="H272" s="469">
        <f t="shared" si="83"/>
        <v>88</v>
      </c>
      <c r="I272" s="469">
        <f t="shared" si="83"/>
        <v>-1.5445</v>
      </c>
      <c r="J272" s="216">
        <f>J259</f>
        <v>-1.7551136363636362</v>
      </c>
      <c r="K272" s="78"/>
    </row>
    <row r="273" spans="1:11" ht="44.25" customHeight="1" x14ac:dyDescent="0.25">
      <c r="A273" s="36">
        <v>1</v>
      </c>
      <c r="B273" s="214" t="s">
        <v>81</v>
      </c>
      <c r="C273" s="216">
        <f t="shared" si="83"/>
        <v>4200</v>
      </c>
      <c r="D273" s="216">
        <f t="shared" si="83"/>
        <v>350</v>
      </c>
      <c r="E273" s="216">
        <f t="shared" si="83"/>
        <v>0</v>
      </c>
      <c r="F273" s="451">
        <f t="shared" si="83"/>
        <v>0</v>
      </c>
      <c r="G273" s="469">
        <f t="shared" si="83"/>
        <v>7080.2759999999998</v>
      </c>
      <c r="H273" s="469">
        <f t="shared" si="83"/>
        <v>590</v>
      </c>
      <c r="I273" s="469">
        <f t="shared" si="83"/>
        <v>0</v>
      </c>
      <c r="J273" s="216">
        <f t="shared" si="84"/>
        <v>0</v>
      </c>
      <c r="K273" s="78"/>
    </row>
    <row r="274" spans="1:11" ht="44.25" customHeight="1" x14ac:dyDescent="0.25">
      <c r="A274" s="36">
        <v>1</v>
      </c>
      <c r="B274" s="214" t="s">
        <v>111</v>
      </c>
      <c r="C274" s="216">
        <f t="shared" si="83"/>
        <v>1550</v>
      </c>
      <c r="D274" s="216">
        <f t="shared" si="83"/>
        <v>129</v>
      </c>
      <c r="E274" s="216">
        <f t="shared" si="83"/>
        <v>8</v>
      </c>
      <c r="F274" s="451">
        <f t="shared" si="83"/>
        <v>6.2015503875968996</v>
      </c>
      <c r="G274" s="469">
        <f t="shared" si="83"/>
        <v>1303.55</v>
      </c>
      <c r="H274" s="469">
        <f t="shared" si="83"/>
        <v>109</v>
      </c>
      <c r="I274" s="469">
        <f t="shared" si="83"/>
        <v>6.9642400000000002</v>
      </c>
      <c r="J274" s="216">
        <f>J261</f>
        <v>6.3892110091743115</v>
      </c>
      <c r="K274" s="78"/>
    </row>
    <row r="275" spans="1:11" ht="38.25" customHeight="1" thickBot="1" x14ac:dyDescent="0.3">
      <c r="B275" s="695" t="s">
        <v>125</v>
      </c>
      <c r="C275" s="696">
        <f t="shared" ref="C275:J275" si="85">SUM(C262)</f>
        <v>10781</v>
      </c>
      <c r="D275" s="696">
        <f t="shared" si="85"/>
        <v>898</v>
      </c>
      <c r="E275" s="696">
        <f t="shared" si="85"/>
        <v>516</v>
      </c>
      <c r="F275" s="696">
        <f t="shared" si="85"/>
        <v>57.461024498886417</v>
      </c>
      <c r="G275" s="696">
        <f t="shared" si="85"/>
        <v>7268.9814400000005</v>
      </c>
      <c r="H275" s="696">
        <f t="shared" si="85"/>
        <v>606</v>
      </c>
      <c r="I275" s="696">
        <f t="shared" si="85"/>
        <v>346</v>
      </c>
      <c r="J275" s="696">
        <f t="shared" si="85"/>
        <v>57.095709570957098</v>
      </c>
      <c r="K275" s="78"/>
    </row>
    <row r="276" spans="1:11" s="34" customFormat="1" ht="17.25" customHeight="1" thickBot="1" x14ac:dyDescent="0.3">
      <c r="A276" s="36">
        <v>1</v>
      </c>
      <c r="B276" s="414" t="s">
        <v>119</v>
      </c>
      <c r="C276" s="415"/>
      <c r="D276" s="415"/>
      <c r="E276" s="415"/>
      <c r="F276" s="416"/>
      <c r="G276" s="417">
        <f>G263</f>
        <v>23540.232261111112</v>
      </c>
      <c r="H276" s="417">
        <f>H263</f>
        <v>1962</v>
      </c>
      <c r="I276" s="417">
        <f>I263</f>
        <v>735.18468000000007</v>
      </c>
      <c r="J276" s="417">
        <f>J263</f>
        <v>37.471186544342508</v>
      </c>
      <c r="K276" s="107"/>
    </row>
    <row r="277" spans="1:11" s="34" customFormat="1" ht="17.25" customHeight="1" x14ac:dyDescent="0.25">
      <c r="A277" s="36">
        <v>1</v>
      </c>
      <c r="B277" s="210"/>
      <c r="C277" s="316"/>
      <c r="D277" s="316"/>
      <c r="E277" s="316"/>
      <c r="F277" s="69"/>
      <c r="G277" s="381"/>
      <c r="H277" s="381"/>
      <c r="I277" s="381"/>
      <c r="J277" s="41"/>
      <c r="K277" s="107"/>
    </row>
    <row r="278" spans="1:11" ht="29.25" x14ac:dyDescent="0.25">
      <c r="A278" s="36">
        <v>1</v>
      </c>
      <c r="B278" s="317" t="s">
        <v>39</v>
      </c>
      <c r="C278" s="622"/>
      <c r="D278" s="147"/>
      <c r="E278" s="147"/>
      <c r="F278" s="147"/>
      <c r="G278" s="382"/>
      <c r="H278" s="382"/>
      <c r="I278" s="382"/>
      <c r="J278" s="152"/>
      <c r="K278" s="78"/>
    </row>
    <row r="279" spans="1:11" ht="36" customHeight="1" x14ac:dyDescent="0.25">
      <c r="A279" s="36">
        <v>1</v>
      </c>
      <c r="B279" s="477" t="s">
        <v>122</v>
      </c>
      <c r="C279" s="118">
        <f>SUM(C280:C283)</f>
        <v>4043</v>
      </c>
      <c r="D279" s="118">
        <f>SUM(D280:D283)</f>
        <v>337</v>
      </c>
      <c r="E279" s="118">
        <f>SUM(E280:E283)</f>
        <v>383</v>
      </c>
      <c r="F279" s="123">
        <f t="shared" ref="F279:F287" si="86">E279/D279*100</f>
        <v>113.64985163204749</v>
      </c>
      <c r="G279" s="620">
        <f>SUM(G280:G283)</f>
        <v>9468.4967310185184</v>
      </c>
      <c r="H279" s="620">
        <f>SUM(H280:H283)</f>
        <v>789</v>
      </c>
      <c r="I279" s="620">
        <f>SUM(I280:I283)</f>
        <v>803.80963999999994</v>
      </c>
      <c r="J279" s="120">
        <f t="shared" ref="J279:J290" si="87">I279/H279*100</f>
        <v>101.87701394169835</v>
      </c>
      <c r="K279" s="78"/>
    </row>
    <row r="280" spans="1:11" ht="31.5" customHeight="1" x14ac:dyDescent="0.25">
      <c r="A280" s="36">
        <v>1</v>
      </c>
      <c r="B280" s="72" t="s">
        <v>79</v>
      </c>
      <c r="C280" s="118">
        <v>2788</v>
      </c>
      <c r="D280" s="111">
        <f t="shared" ref="D280:D287" si="88">ROUND(C280/12*$B$3,0)</f>
        <v>232</v>
      </c>
      <c r="E280" s="118">
        <v>283</v>
      </c>
      <c r="F280" s="123">
        <f t="shared" si="86"/>
        <v>121.98275862068965</v>
      </c>
      <c r="G280" s="620">
        <v>5979.2397985185171</v>
      </c>
      <c r="H280" s="620">
        <f t="shared" ref="H280:H287" si="89">ROUND(G280/12*$B$3,0)</f>
        <v>498</v>
      </c>
      <c r="I280" s="620">
        <v>633.84943999999996</v>
      </c>
      <c r="J280" s="120">
        <f t="shared" si="87"/>
        <v>127.27900401606425</v>
      </c>
      <c r="K280" s="78"/>
    </row>
    <row r="281" spans="1:11" ht="33" customHeight="1" x14ac:dyDescent="0.25">
      <c r="A281" s="36">
        <v>1</v>
      </c>
      <c r="B281" s="72" t="s">
        <v>80</v>
      </c>
      <c r="C281" s="118">
        <v>837</v>
      </c>
      <c r="D281" s="111">
        <f t="shared" si="88"/>
        <v>70</v>
      </c>
      <c r="E281" s="118">
        <v>95</v>
      </c>
      <c r="F281" s="123">
        <f t="shared" si="86"/>
        <v>135.71428571428572</v>
      </c>
      <c r="G281" s="620">
        <v>1203.4072125000002</v>
      </c>
      <c r="H281" s="620">
        <f t="shared" si="89"/>
        <v>100</v>
      </c>
      <c r="I281" s="620">
        <v>142.61699999999999</v>
      </c>
      <c r="J281" s="120">
        <f t="shared" si="87"/>
        <v>142.61699999999999</v>
      </c>
      <c r="K281" s="78"/>
    </row>
    <row r="282" spans="1:11" ht="46.5" customHeight="1" x14ac:dyDescent="0.25">
      <c r="A282" s="36">
        <v>1</v>
      </c>
      <c r="B282" s="72" t="s">
        <v>116</v>
      </c>
      <c r="C282" s="118">
        <v>171</v>
      </c>
      <c r="D282" s="111">
        <f t="shared" si="88"/>
        <v>14</v>
      </c>
      <c r="E282" s="118"/>
      <c r="F282" s="123">
        <f t="shared" si="86"/>
        <v>0</v>
      </c>
      <c r="G282" s="620">
        <v>935.12033999999994</v>
      </c>
      <c r="H282" s="620">
        <f t="shared" si="89"/>
        <v>78</v>
      </c>
      <c r="I282" s="620"/>
      <c r="J282" s="120">
        <f t="shared" si="87"/>
        <v>0</v>
      </c>
      <c r="K282" s="78"/>
    </row>
    <row r="283" spans="1:11" ht="34.5" customHeight="1" x14ac:dyDescent="0.25">
      <c r="A283" s="36">
        <v>1</v>
      </c>
      <c r="B283" s="72" t="s">
        <v>117</v>
      </c>
      <c r="C283" s="118">
        <v>247</v>
      </c>
      <c r="D283" s="111">
        <f t="shared" si="88"/>
        <v>21</v>
      </c>
      <c r="E283" s="118">
        <v>5</v>
      </c>
      <c r="F283" s="123">
        <f t="shared" si="86"/>
        <v>23.809523809523807</v>
      </c>
      <c r="G283" s="620">
        <v>1350.72938</v>
      </c>
      <c r="H283" s="620">
        <f t="shared" si="89"/>
        <v>113</v>
      </c>
      <c r="I283" s="620">
        <v>27.3432</v>
      </c>
      <c r="J283" s="120">
        <f t="shared" si="87"/>
        <v>24.197522123893805</v>
      </c>
      <c r="K283" s="78"/>
    </row>
    <row r="284" spans="1:11" ht="44.25" customHeight="1" x14ac:dyDescent="0.25">
      <c r="A284" s="36">
        <v>1</v>
      </c>
      <c r="B284" s="234" t="s">
        <v>114</v>
      </c>
      <c r="C284" s="118">
        <f>SUM(C285:C287)</f>
        <v>5859</v>
      </c>
      <c r="D284" s="118">
        <f>SUM(D285:D287)</f>
        <v>488</v>
      </c>
      <c r="E284" s="118">
        <f>SUM(E285:E287)</f>
        <v>288</v>
      </c>
      <c r="F284" s="123">
        <f t="shared" si="86"/>
        <v>59.016393442622949</v>
      </c>
      <c r="G284" s="620">
        <f>SUM(G285:G287)</f>
        <v>9271.6509999999998</v>
      </c>
      <c r="H284" s="620">
        <f>SUM(H285:H287)</f>
        <v>772</v>
      </c>
      <c r="I284" s="620">
        <f>SUM(I285:I287)</f>
        <v>1163.4099699999999</v>
      </c>
      <c r="J284" s="118">
        <f t="shared" si="87"/>
        <v>150.70077331606217</v>
      </c>
      <c r="K284" s="78"/>
    </row>
    <row r="285" spans="1:11" ht="30" x14ac:dyDescent="0.25">
      <c r="A285" s="36">
        <v>1</v>
      </c>
      <c r="B285" s="72" t="s">
        <v>110</v>
      </c>
      <c r="C285" s="118">
        <v>1000</v>
      </c>
      <c r="D285" s="111">
        <f t="shared" si="88"/>
        <v>83</v>
      </c>
      <c r="E285" s="118">
        <v>18</v>
      </c>
      <c r="F285" s="123">
        <f t="shared" si="86"/>
        <v>21.686746987951807</v>
      </c>
      <c r="G285" s="620">
        <v>1468.2</v>
      </c>
      <c r="H285" s="620">
        <f t="shared" si="89"/>
        <v>122</v>
      </c>
      <c r="I285" s="620">
        <v>26.985720000000001</v>
      </c>
      <c r="J285" s="118">
        <f t="shared" si="87"/>
        <v>22.119442622950817</v>
      </c>
      <c r="K285" s="78"/>
    </row>
    <row r="286" spans="1:11" ht="45" customHeight="1" x14ac:dyDescent="0.25">
      <c r="A286" s="36">
        <v>1</v>
      </c>
      <c r="B286" s="72" t="s">
        <v>120</v>
      </c>
      <c r="C286" s="118">
        <v>4400</v>
      </c>
      <c r="D286" s="111">
        <f t="shared" si="88"/>
        <v>367</v>
      </c>
      <c r="E286" s="118">
        <v>269</v>
      </c>
      <c r="F286" s="123">
        <f t="shared" si="86"/>
        <v>73.297002724795647</v>
      </c>
      <c r="G286" s="620">
        <v>7417.4319999999998</v>
      </c>
      <c r="H286" s="620">
        <f t="shared" si="89"/>
        <v>618</v>
      </c>
      <c r="I286" s="620">
        <v>1135.79034</v>
      </c>
      <c r="J286" s="118">
        <f t="shared" si="87"/>
        <v>183.78484466019418</v>
      </c>
      <c r="K286" s="78"/>
    </row>
    <row r="287" spans="1:11" ht="45" customHeight="1" x14ac:dyDescent="0.25">
      <c r="A287" s="36">
        <v>1</v>
      </c>
      <c r="B287" s="72" t="s">
        <v>111</v>
      </c>
      <c r="C287" s="118">
        <v>459</v>
      </c>
      <c r="D287" s="111">
        <f t="shared" si="88"/>
        <v>38</v>
      </c>
      <c r="E287" s="118">
        <v>1</v>
      </c>
      <c r="F287" s="123">
        <f t="shared" si="86"/>
        <v>2.6315789473684208</v>
      </c>
      <c r="G287" s="620">
        <v>386.01900000000001</v>
      </c>
      <c r="H287" s="620">
        <f t="shared" si="89"/>
        <v>32</v>
      </c>
      <c r="I287" s="620">
        <v>0.63390999999999997</v>
      </c>
      <c r="J287" s="118">
        <f t="shared" si="87"/>
        <v>1.9809687499999999</v>
      </c>
      <c r="K287" s="78"/>
    </row>
    <row r="288" spans="1:11" s="110" customFormat="1" ht="30" x14ac:dyDescent="0.25">
      <c r="B288" s="121" t="s">
        <v>125</v>
      </c>
      <c r="C288" s="118">
        <v>12363</v>
      </c>
      <c r="D288" s="111">
        <f>ROUND(C288/12*$B$3,0)</f>
        <v>1030</v>
      </c>
      <c r="E288" s="118">
        <v>603</v>
      </c>
      <c r="F288" s="123">
        <f>E288/D288*100</f>
        <v>58.543689320388346</v>
      </c>
      <c r="G288" s="620">
        <v>8335.6291199999996</v>
      </c>
      <c r="H288" s="620">
        <f>ROUND(G288/12*$B$3,0)</f>
        <v>695</v>
      </c>
      <c r="I288" s="620">
        <v>404.0736</v>
      </c>
      <c r="J288" s="118">
        <f>I288/H288*100</f>
        <v>58.140086330935247</v>
      </c>
      <c r="K288" s="109"/>
    </row>
    <row r="289" spans="1:11" s="110" customFormat="1" ht="15.75" thickBot="1" x14ac:dyDescent="0.3">
      <c r="B289" s="694" t="s">
        <v>127</v>
      </c>
      <c r="C289" s="646">
        <v>6500</v>
      </c>
      <c r="D289" s="111">
        <f>ROUND(C289/12*$B$3,0)</f>
        <v>542</v>
      </c>
      <c r="E289" s="646"/>
      <c r="F289" s="145">
        <f>E289/D289*100</f>
        <v>0</v>
      </c>
      <c r="G289" s="682"/>
      <c r="H289" s="682"/>
      <c r="I289" s="682"/>
      <c r="J289" s="646"/>
      <c r="K289" s="109"/>
    </row>
    <row r="290" spans="1:11" s="13" customFormat="1" ht="15.75" thickBot="1" x14ac:dyDescent="0.3">
      <c r="A290" s="36">
        <v>1</v>
      </c>
      <c r="B290" s="115" t="s">
        <v>3</v>
      </c>
      <c r="C290" s="354"/>
      <c r="D290" s="354"/>
      <c r="E290" s="354"/>
      <c r="F290" s="396"/>
      <c r="G290" s="405">
        <f>G284+G279+G288</f>
        <v>27075.77685101852</v>
      </c>
      <c r="H290" s="405">
        <f>H284+H279+H288</f>
        <v>2256</v>
      </c>
      <c r="I290" s="405">
        <f>I284+I279+I288</f>
        <v>2371.2932099999998</v>
      </c>
      <c r="J290" s="354">
        <f t="shared" si="87"/>
        <v>105.11051462765957</v>
      </c>
      <c r="K290" s="117"/>
    </row>
    <row r="291" spans="1:11" ht="35.25" customHeight="1" x14ac:dyDescent="0.25">
      <c r="A291" s="36">
        <v>1</v>
      </c>
      <c r="B291" s="422" t="s">
        <v>37</v>
      </c>
      <c r="C291" s="423"/>
      <c r="D291" s="423"/>
      <c r="E291" s="423"/>
      <c r="F291" s="452"/>
      <c r="G291" s="424"/>
      <c r="H291" s="424"/>
      <c r="I291" s="424"/>
      <c r="J291" s="425"/>
      <c r="K291" s="78"/>
    </row>
    <row r="292" spans="1:11" ht="30" x14ac:dyDescent="0.25">
      <c r="A292" s="36">
        <v>1</v>
      </c>
      <c r="B292" s="230" t="s">
        <v>122</v>
      </c>
      <c r="C292" s="222">
        <f t="shared" ref="C292:J301" si="90">C279</f>
        <v>4043</v>
      </c>
      <c r="D292" s="222">
        <f t="shared" si="90"/>
        <v>337</v>
      </c>
      <c r="E292" s="222">
        <f t="shared" si="90"/>
        <v>383</v>
      </c>
      <c r="F292" s="453">
        <f t="shared" si="90"/>
        <v>113.64985163204749</v>
      </c>
      <c r="G292" s="468">
        <f t="shared" si="90"/>
        <v>9468.4967310185184</v>
      </c>
      <c r="H292" s="468">
        <f t="shared" si="90"/>
        <v>789</v>
      </c>
      <c r="I292" s="468">
        <f t="shared" si="90"/>
        <v>803.80963999999994</v>
      </c>
      <c r="J292" s="221">
        <f t="shared" si="90"/>
        <v>101.87701394169835</v>
      </c>
      <c r="K292" s="78"/>
    </row>
    <row r="293" spans="1:11" ht="27" customHeight="1" x14ac:dyDescent="0.25">
      <c r="A293" s="36">
        <v>1</v>
      </c>
      <c r="B293" s="218" t="s">
        <v>79</v>
      </c>
      <c r="C293" s="222">
        <f t="shared" si="90"/>
        <v>2788</v>
      </c>
      <c r="D293" s="222">
        <f t="shared" si="90"/>
        <v>232</v>
      </c>
      <c r="E293" s="222">
        <f t="shared" si="90"/>
        <v>283</v>
      </c>
      <c r="F293" s="453">
        <f t="shared" si="90"/>
        <v>121.98275862068965</v>
      </c>
      <c r="G293" s="468">
        <f t="shared" si="90"/>
        <v>5979.2397985185171</v>
      </c>
      <c r="H293" s="468">
        <f t="shared" si="90"/>
        <v>498</v>
      </c>
      <c r="I293" s="468">
        <f t="shared" si="90"/>
        <v>633.84943999999996</v>
      </c>
      <c r="J293" s="221">
        <f t="shared" si="90"/>
        <v>127.27900401606425</v>
      </c>
      <c r="K293" s="78"/>
    </row>
    <row r="294" spans="1:11" ht="27" customHeight="1" x14ac:dyDescent="0.25">
      <c r="A294" s="36">
        <v>1</v>
      </c>
      <c r="B294" s="218" t="s">
        <v>80</v>
      </c>
      <c r="C294" s="222">
        <f t="shared" si="90"/>
        <v>837</v>
      </c>
      <c r="D294" s="222">
        <f t="shared" si="90"/>
        <v>70</v>
      </c>
      <c r="E294" s="222">
        <f t="shared" si="90"/>
        <v>95</v>
      </c>
      <c r="F294" s="453">
        <f t="shared" si="90"/>
        <v>135.71428571428572</v>
      </c>
      <c r="G294" s="468">
        <f t="shared" si="90"/>
        <v>1203.4072125000002</v>
      </c>
      <c r="H294" s="468">
        <f t="shared" si="90"/>
        <v>100</v>
      </c>
      <c r="I294" s="468">
        <f t="shared" si="90"/>
        <v>142.61699999999999</v>
      </c>
      <c r="J294" s="221">
        <f t="shared" si="90"/>
        <v>142.61699999999999</v>
      </c>
      <c r="K294" s="78"/>
    </row>
    <row r="295" spans="1:11" ht="27" customHeight="1" x14ac:dyDescent="0.25">
      <c r="A295" s="36">
        <v>1</v>
      </c>
      <c r="B295" s="218" t="s">
        <v>116</v>
      </c>
      <c r="C295" s="222">
        <f t="shared" si="90"/>
        <v>171</v>
      </c>
      <c r="D295" s="222">
        <f t="shared" si="90"/>
        <v>14</v>
      </c>
      <c r="E295" s="222">
        <f t="shared" si="90"/>
        <v>0</v>
      </c>
      <c r="F295" s="453">
        <f t="shared" si="90"/>
        <v>0</v>
      </c>
      <c r="G295" s="468">
        <f t="shared" si="90"/>
        <v>935.12033999999994</v>
      </c>
      <c r="H295" s="468">
        <f t="shared" si="90"/>
        <v>78</v>
      </c>
      <c r="I295" s="468">
        <f t="shared" si="90"/>
        <v>0</v>
      </c>
      <c r="J295" s="221">
        <f t="shared" si="90"/>
        <v>0</v>
      </c>
      <c r="K295" s="78"/>
    </row>
    <row r="296" spans="1:11" ht="27" customHeight="1" x14ac:dyDescent="0.25">
      <c r="A296" s="36">
        <v>1</v>
      </c>
      <c r="B296" s="218" t="s">
        <v>117</v>
      </c>
      <c r="C296" s="222">
        <f t="shared" si="90"/>
        <v>247</v>
      </c>
      <c r="D296" s="222">
        <f t="shared" si="90"/>
        <v>21</v>
      </c>
      <c r="E296" s="222">
        <f t="shared" si="90"/>
        <v>5</v>
      </c>
      <c r="F296" s="453">
        <f t="shared" si="90"/>
        <v>23.809523809523807</v>
      </c>
      <c r="G296" s="468">
        <f t="shared" si="90"/>
        <v>1350.72938</v>
      </c>
      <c r="H296" s="468">
        <f t="shared" si="90"/>
        <v>113</v>
      </c>
      <c r="I296" s="468">
        <f t="shared" si="90"/>
        <v>27.3432</v>
      </c>
      <c r="J296" s="221">
        <f t="shared" si="90"/>
        <v>24.197522123893805</v>
      </c>
      <c r="K296" s="78"/>
    </row>
    <row r="297" spans="1:11" ht="41.25" customHeight="1" x14ac:dyDescent="0.25">
      <c r="A297" s="36">
        <v>1</v>
      </c>
      <c r="B297" s="230" t="s">
        <v>114</v>
      </c>
      <c r="C297" s="222">
        <f t="shared" si="90"/>
        <v>5859</v>
      </c>
      <c r="D297" s="222">
        <f t="shared" si="90"/>
        <v>488</v>
      </c>
      <c r="E297" s="222">
        <f t="shared" si="90"/>
        <v>288</v>
      </c>
      <c r="F297" s="453">
        <f t="shared" si="90"/>
        <v>59.016393442622949</v>
      </c>
      <c r="G297" s="468">
        <f t="shared" si="90"/>
        <v>9271.6509999999998</v>
      </c>
      <c r="H297" s="468">
        <f t="shared" si="90"/>
        <v>772</v>
      </c>
      <c r="I297" s="468">
        <f t="shared" si="90"/>
        <v>1163.4099699999999</v>
      </c>
      <c r="J297" s="221">
        <f t="shared" si="90"/>
        <v>150.70077331606217</v>
      </c>
      <c r="K297" s="78"/>
    </row>
    <row r="298" spans="1:11" ht="30" x14ac:dyDescent="0.25">
      <c r="A298" s="36">
        <v>1</v>
      </c>
      <c r="B298" s="218" t="s">
        <v>110</v>
      </c>
      <c r="C298" s="222">
        <f t="shared" si="90"/>
        <v>1000</v>
      </c>
      <c r="D298" s="222">
        <f t="shared" si="90"/>
        <v>83</v>
      </c>
      <c r="E298" s="222">
        <f t="shared" si="90"/>
        <v>18</v>
      </c>
      <c r="F298" s="453">
        <f t="shared" si="90"/>
        <v>21.686746987951807</v>
      </c>
      <c r="G298" s="468">
        <f t="shared" si="90"/>
        <v>1468.2</v>
      </c>
      <c r="H298" s="468">
        <f t="shared" si="90"/>
        <v>122</v>
      </c>
      <c r="I298" s="468">
        <f t="shared" si="90"/>
        <v>26.985720000000001</v>
      </c>
      <c r="J298" s="222">
        <f t="shared" si="90"/>
        <v>22.119442622950817</v>
      </c>
      <c r="K298" s="78"/>
    </row>
    <row r="299" spans="1:11" ht="42.75" customHeight="1" x14ac:dyDescent="0.25">
      <c r="A299" s="36">
        <v>1</v>
      </c>
      <c r="B299" s="218" t="s">
        <v>81</v>
      </c>
      <c r="C299" s="222">
        <f t="shared" si="90"/>
        <v>4400</v>
      </c>
      <c r="D299" s="222">
        <f t="shared" si="90"/>
        <v>367</v>
      </c>
      <c r="E299" s="222">
        <f t="shared" si="90"/>
        <v>269</v>
      </c>
      <c r="F299" s="453">
        <f t="shared" si="90"/>
        <v>73.297002724795647</v>
      </c>
      <c r="G299" s="468">
        <f t="shared" si="90"/>
        <v>7417.4319999999998</v>
      </c>
      <c r="H299" s="468">
        <f t="shared" si="90"/>
        <v>618</v>
      </c>
      <c r="I299" s="468">
        <f t="shared" si="90"/>
        <v>1135.79034</v>
      </c>
      <c r="J299" s="221">
        <f t="shared" si="90"/>
        <v>183.78484466019418</v>
      </c>
      <c r="K299" s="78"/>
    </row>
    <row r="300" spans="1:11" ht="42.75" customHeight="1" x14ac:dyDescent="0.25">
      <c r="A300" s="36">
        <v>1</v>
      </c>
      <c r="B300" s="218" t="s">
        <v>111</v>
      </c>
      <c r="C300" s="222">
        <f t="shared" si="90"/>
        <v>459</v>
      </c>
      <c r="D300" s="222">
        <f t="shared" si="90"/>
        <v>38</v>
      </c>
      <c r="E300" s="222">
        <f t="shared" si="90"/>
        <v>1</v>
      </c>
      <c r="F300" s="453">
        <f t="shared" si="90"/>
        <v>2.6315789473684208</v>
      </c>
      <c r="G300" s="468">
        <f t="shared" si="90"/>
        <v>386.01900000000001</v>
      </c>
      <c r="H300" s="468">
        <f t="shared" si="90"/>
        <v>32</v>
      </c>
      <c r="I300" s="468">
        <f t="shared" si="90"/>
        <v>0.63390999999999997</v>
      </c>
      <c r="J300" s="468">
        <f t="shared" si="90"/>
        <v>1.9809687499999999</v>
      </c>
      <c r="K300" s="78"/>
    </row>
    <row r="301" spans="1:11" ht="27" customHeight="1" thickBot="1" x14ac:dyDescent="0.3">
      <c r="A301" s="36">
        <v>1</v>
      </c>
      <c r="B301" s="121" t="s">
        <v>125</v>
      </c>
      <c r="C301" s="426">
        <f t="shared" si="90"/>
        <v>12363</v>
      </c>
      <c r="D301" s="426">
        <f t="shared" si="90"/>
        <v>1030</v>
      </c>
      <c r="E301" s="426">
        <f t="shared" si="90"/>
        <v>603</v>
      </c>
      <c r="F301" s="454">
        <f t="shared" si="90"/>
        <v>58.543689320388346</v>
      </c>
      <c r="G301" s="468">
        <f t="shared" si="90"/>
        <v>8335.6291199999996</v>
      </c>
      <c r="H301" s="468">
        <f t="shared" si="90"/>
        <v>695</v>
      </c>
      <c r="I301" s="468">
        <f t="shared" si="90"/>
        <v>404.0736</v>
      </c>
      <c r="J301" s="427">
        <f t="shared" si="90"/>
        <v>58.140086330935247</v>
      </c>
      <c r="K301" s="78"/>
    </row>
    <row r="302" spans="1:11" s="13" customFormat="1" ht="15" customHeight="1" thickBot="1" x14ac:dyDescent="0.3">
      <c r="A302" s="36">
        <v>1</v>
      </c>
      <c r="B302" s="428" t="s">
        <v>119</v>
      </c>
      <c r="C302" s="429">
        <f t="shared" ref="C302:J302" si="91">C290</f>
        <v>0</v>
      </c>
      <c r="D302" s="429">
        <f t="shared" si="91"/>
        <v>0</v>
      </c>
      <c r="E302" s="429">
        <f t="shared" si="91"/>
        <v>0</v>
      </c>
      <c r="F302" s="455">
        <f t="shared" si="91"/>
        <v>0</v>
      </c>
      <c r="G302" s="430">
        <f t="shared" si="91"/>
        <v>27075.77685101852</v>
      </c>
      <c r="H302" s="430">
        <f t="shared" si="91"/>
        <v>2256</v>
      </c>
      <c r="I302" s="430">
        <f t="shared" si="91"/>
        <v>2371.2932099999998</v>
      </c>
      <c r="J302" s="429">
        <f t="shared" si="91"/>
        <v>105.11051462765957</v>
      </c>
      <c r="K302" s="117"/>
    </row>
    <row r="303" spans="1:11" x14ac:dyDescent="0.25">
      <c r="A303" s="36">
        <v>1</v>
      </c>
      <c r="B303" s="220"/>
      <c r="C303" s="220"/>
      <c r="D303" s="220"/>
      <c r="E303" s="220"/>
      <c r="F303" s="220"/>
      <c r="G303" s="383"/>
      <c r="H303" s="383"/>
      <c r="I303" s="383"/>
      <c r="J303" s="220"/>
      <c r="K303" s="78"/>
    </row>
    <row r="304" spans="1:11" ht="29.25" customHeight="1" x14ac:dyDescent="0.25">
      <c r="A304" s="36">
        <v>1</v>
      </c>
      <c r="B304" s="325" t="s">
        <v>41</v>
      </c>
      <c r="C304" s="624"/>
      <c r="D304" s="624"/>
      <c r="E304" s="624"/>
      <c r="F304" s="624"/>
      <c r="G304" s="625"/>
      <c r="H304" s="625"/>
      <c r="I304" s="625"/>
      <c r="J304" s="624"/>
      <c r="K304" s="78"/>
    </row>
    <row r="305" spans="1:11" ht="36.75" customHeight="1" x14ac:dyDescent="0.25">
      <c r="A305" s="36">
        <v>1</v>
      </c>
      <c r="B305" s="205" t="s">
        <v>122</v>
      </c>
      <c r="C305" s="118">
        <f>SUM(C306:C309)</f>
        <v>8109</v>
      </c>
      <c r="D305" s="118">
        <f>SUM(D306:D309)</f>
        <v>676</v>
      </c>
      <c r="E305" s="118">
        <f>SUM(E306:E309)</f>
        <v>767</v>
      </c>
      <c r="F305" s="118">
        <f t="shared" ref="F305:F313" si="92">E305/D305*100</f>
        <v>113.46153846153845</v>
      </c>
      <c r="G305" s="620">
        <f>SUM(G306:G309)</f>
        <v>17131.553309166666</v>
      </c>
      <c r="H305" s="620">
        <f>SUM(H306:H309)</f>
        <v>1428</v>
      </c>
      <c r="I305" s="620">
        <f>SUM(I306:I309)</f>
        <v>1239.2336799999998</v>
      </c>
      <c r="J305" s="118">
        <f t="shared" ref="J305:J317" si="93">I305/H305*100</f>
        <v>86.781070028011186</v>
      </c>
      <c r="K305" s="78"/>
    </row>
    <row r="306" spans="1:11" ht="38.25" customHeight="1" x14ac:dyDescent="0.25">
      <c r="A306" s="36">
        <v>1</v>
      </c>
      <c r="B306" s="73" t="s">
        <v>79</v>
      </c>
      <c r="C306" s="118">
        <v>6003</v>
      </c>
      <c r="D306" s="111">
        <f t="shared" ref="D306:D313" si="94">ROUND(C306/12*$B$3,0)</f>
        <v>500</v>
      </c>
      <c r="E306" s="118">
        <v>590</v>
      </c>
      <c r="F306" s="118">
        <f t="shared" si="92"/>
        <v>118</v>
      </c>
      <c r="G306" s="620">
        <v>12874.238346666667</v>
      </c>
      <c r="H306" s="620">
        <f t="shared" ref="H306:H313" si="95">ROUND(G306/12*$B$3,0)</f>
        <v>1073</v>
      </c>
      <c r="I306" s="620">
        <v>928.28833999999995</v>
      </c>
      <c r="J306" s="118">
        <f t="shared" si="93"/>
        <v>86.513358807082938</v>
      </c>
      <c r="K306" s="78"/>
    </row>
    <row r="307" spans="1:11" ht="32.25" customHeight="1" x14ac:dyDescent="0.25">
      <c r="A307" s="36">
        <v>1</v>
      </c>
      <c r="B307" s="73" t="s">
        <v>80</v>
      </c>
      <c r="C307" s="118">
        <v>1801</v>
      </c>
      <c r="D307" s="111">
        <f t="shared" si="94"/>
        <v>150</v>
      </c>
      <c r="E307" s="118">
        <v>168</v>
      </c>
      <c r="F307" s="118">
        <f t="shared" si="92"/>
        <v>112.00000000000001</v>
      </c>
      <c r="G307" s="620">
        <v>2589.4102625</v>
      </c>
      <c r="H307" s="620">
        <f t="shared" si="95"/>
        <v>216</v>
      </c>
      <c r="I307" s="620">
        <v>261.72847999999999</v>
      </c>
      <c r="J307" s="118">
        <f t="shared" si="93"/>
        <v>121.1705925925926</v>
      </c>
      <c r="K307" s="78"/>
    </row>
    <row r="308" spans="1:11" ht="47.25" customHeight="1" x14ac:dyDescent="0.25">
      <c r="A308" s="36">
        <v>1</v>
      </c>
      <c r="B308" s="73" t="s">
        <v>116</v>
      </c>
      <c r="C308" s="118">
        <v>155</v>
      </c>
      <c r="D308" s="111">
        <f t="shared" si="94"/>
        <v>13</v>
      </c>
      <c r="E308" s="118">
        <v>8</v>
      </c>
      <c r="F308" s="118">
        <f t="shared" si="92"/>
        <v>61.53846153846154</v>
      </c>
      <c r="G308" s="620">
        <v>847.62369999999999</v>
      </c>
      <c r="H308" s="620">
        <f t="shared" si="95"/>
        <v>71</v>
      </c>
      <c r="I308" s="620">
        <v>43.74832</v>
      </c>
      <c r="J308" s="118">
        <f t="shared" si="93"/>
        <v>61.617352112676059</v>
      </c>
      <c r="K308" s="78"/>
    </row>
    <row r="309" spans="1:11" ht="30" x14ac:dyDescent="0.25">
      <c r="A309" s="36">
        <v>1</v>
      </c>
      <c r="B309" s="73" t="s">
        <v>117</v>
      </c>
      <c r="C309" s="118">
        <v>150</v>
      </c>
      <c r="D309" s="111">
        <f t="shared" si="94"/>
        <v>13</v>
      </c>
      <c r="E309" s="118">
        <v>1</v>
      </c>
      <c r="F309" s="118">
        <f t="shared" si="92"/>
        <v>7.6923076923076925</v>
      </c>
      <c r="G309" s="620">
        <v>820.28099999999995</v>
      </c>
      <c r="H309" s="620">
        <f t="shared" si="95"/>
        <v>68</v>
      </c>
      <c r="I309" s="620">
        <v>5.46854</v>
      </c>
      <c r="J309" s="118">
        <f t="shared" si="93"/>
        <v>8.0419705882352943</v>
      </c>
      <c r="K309" s="78"/>
    </row>
    <row r="310" spans="1:11" ht="30" x14ac:dyDescent="0.25">
      <c r="A310" s="36">
        <v>1</v>
      </c>
      <c r="B310" s="205" t="s">
        <v>114</v>
      </c>
      <c r="C310" s="118">
        <f>SUM(C311:C313)</f>
        <v>14192</v>
      </c>
      <c r="D310" s="118">
        <f>SUM(D311:D313)</f>
        <v>1183</v>
      </c>
      <c r="E310" s="118">
        <f>SUM(E311:E313)</f>
        <v>886</v>
      </c>
      <c r="F310" s="118">
        <f t="shared" si="92"/>
        <v>74.894336432797971</v>
      </c>
      <c r="G310" s="620">
        <f>SUM(G311:G313)</f>
        <v>21420.092000000004</v>
      </c>
      <c r="H310" s="620">
        <f>SUM(H311:H313)</f>
        <v>1785</v>
      </c>
      <c r="I310" s="620">
        <f>SUM(I311:I313)</f>
        <v>1091.88707</v>
      </c>
      <c r="J310" s="118">
        <f t="shared" si="93"/>
        <v>61.170143977591039</v>
      </c>
      <c r="K310" s="78"/>
    </row>
    <row r="311" spans="1:11" ht="30" x14ac:dyDescent="0.25">
      <c r="A311" s="36">
        <v>1</v>
      </c>
      <c r="B311" s="73" t="s">
        <v>110</v>
      </c>
      <c r="C311" s="118">
        <v>3000</v>
      </c>
      <c r="D311" s="111">
        <f t="shared" si="94"/>
        <v>250</v>
      </c>
      <c r="E311" s="118">
        <v>217</v>
      </c>
      <c r="F311" s="118">
        <f t="shared" si="92"/>
        <v>86.8</v>
      </c>
      <c r="G311" s="620">
        <v>4404.6000000000004</v>
      </c>
      <c r="H311" s="620">
        <f t="shared" si="95"/>
        <v>367</v>
      </c>
      <c r="I311" s="620">
        <v>318.85048</v>
      </c>
      <c r="J311" s="118">
        <f t="shared" si="93"/>
        <v>86.880239782016361</v>
      </c>
      <c r="K311" s="78"/>
    </row>
    <row r="312" spans="1:11" ht="65.25" customHeight="1" x14ac:dyDescent="0.25">
      <c r="A312" s="36">
        <v>1</v>
      </c>
      <c r="B312" s="72" t="s">
        <v>120</v>
      </c>
      <c r="C312" s="118">
        <v>9000</v>
      </c>
      <c r="D312" s="111">
        <f t="shared" si="94"/>
        <v>750</v>
      </c>
      <c r="E312" s="118">
        <v>351</v>
      </c>
      <c r="F312" s="118">
        <f t="shared" si="92"/>
        <v>46.800000000000004</v>
      </c>
      <c r="G312" s="620">
        <v>15172.02</v>
      </c>
      <c r="H312" s="620">
        <f t="shared" si="95"/>
        <v>1264</v>
      </c>
      <c r="I312" s="620">
        <v>504.79728</v>
      </c>
      <c r="J312" s="118">
        <f t="shared" si="93"/>
        <v>39.936493670886072</v>
      </c>
      <c r="K312" s="78"/>
    </row>
    <row r="313" spans="1:11" ht="45" x14ac:dyDescent="0.25">
      <c r="A313" s="36">
        <v>1</v>
      </c>
      <c r="B313" s="73" t="s">
        <v>111</v>
      </c>
      <c r="C313" s="118">
        <v>2192</v>
      </c>
      <c r="D313" s="111">
        <f t="shared" si="94"/>
        <v>183</v>
      </c>
      <c r="E313" s="118">
        <v>318</v>
      </c>
      <c r="F313" s="118">
        <f t="shared" si="92"/>
        <v>173.77049180327867</v>
      </c>
      <c r="G313" s="620">
        <v>1843.472</v>
      </c>
      <c r="H313" s="620">
        <f t="shared" si="95"/>
        <v>154</v>
      </c>
      <c r="I313" s="620">
        <v>268.23930999999999</v>
      </c>
      <c r="J313" s="118">
        <f t="shared" si="93"/>
        <v>174.18137012987012</v>
      </c>
      <c r="K313" s="78"/>
    </row>
    <row r="314" spans="1:11" s="110" customFormat="1" ht="30" x14ac:dyDescent="0.25">
      <c r="A314" s="110">
        <v>1</v>
      </c>
      <c r="B314" s="121" t="s">
        <v>125</v>
      </c>
      <c r="C314" s="118">
        <v>33650</v>
      </c>
      <c r="D314" s="111">
        <v>22688176</v>
      </c>
      <c r="E314" s="118">
        <v>3286</v>
      </c>
      <c r="F314" s="118">
        <f>E314/D314*100</f>
        <v>1.4483315009545061E-2</v>
      </c>
      <c r="G314" s="620">
        <v>22688.175999999999</v>
      </c>
      <c r="H314" s="620">
        <f>ROUND(G314/12*$B$3,0)</f>
        <v>1891</v>
      </c>
      <c r="I314" s="620">
        <v>2204.4825599999999</v>
      </c>
      <c r="J314" s="118">
        <f>I314/H314*100</f>
        <v>116.57760761501849</v>
      </c>
      <c r="K314" s="109"/>
    </row>
    <row r="315" spans="1:11" s="110" customFormat="1" ht="30" x14ac:dyDescent="0.25">
      <c r="A315" s="110">
        <v>1</v>
      </c>
      <c r="B315" s="121" t="s">
        <v>126</v>
      </c>
      <c r="C315" s="118">
        <v>670</v>
      </c>
      <c r="D315" s="111">
        <f>ROUND(C315/12*$B$3,0)</f>
        <v>56</v>
      </c>
      <c r="E315" s="118">
        <v>156</v>
      </c>
      <c r="F315" s="118">
        <f>E315/D315*100</f>
        <v>278.57142857142856</v>
      </c>
      <c r="G315" s="620"/>
      <c r="H315" s="620">
        <f>ROUND(G315/12*$B$3,0)</f>
        <v>0</v>
      </c>
      <c r="I315" s="620">
        <v>105.08736</v>
      </c>
      <c r="J315" s="118"/>
      <c r="K315" s="109"/>
    </row>
    <row r="316" spans="1:11" s="110" customFormat="1" ht="15.75" thickBot="1" x14ac:dyDescent="0.3">
      <c r="A316" s="110">
        <v>1</v>
      </c>
      <c r="B316" s="121" t="s">
        <v>127</v>
      </c>
      <c r="C316" s="118">
        <v>400</v>
      </c>
      <c r="D316" s="111">
        <f>ROUND(C316/12*$B$3,0)</f>
        <v>33</v>
      </c>
      <c r="E316" s="118">
        <v>169</v>
      </c>
      <c r="F316" s="118">
        <f>E316/D316*100</f>
        <v>512.12121212121212</v>
      </c>
      <c r="G316" s="620"/>
      <c r="H316" s="620">
        <f>ROUND(G316/12*$B$3,0)</f>
        <v>0</v>
      </c>
      <c r="I316" s="620">
        <v>105.46368</v>
      </c>
      <c r="J316" s="118"/>
      <c r="K316" s="109"/>
    </row>
    <row r="317" spans="1:11" s="13" customFormat="1" ht="18.75" customHeight="1" thickBot="1" x14ac:dyDescent="0.3">
      <c r="A317" s="36">
        <v>1</v>
      </c>
      <c r="B317" s="115" t="s">
        <v>3</v>
      </c>
      <c r="C317" s="354"/>
      <c r="D317" s="354"/>
      <c r="E317" s="354"/>
      <c r="F317" s="353"/>
      <c r="G317" s="404">
        <f>G310+G305+G314</f>
        <v>61239.821309166669</v>
      </c>
      <c r="H317" s="404">
        <f>H310+H305+H314</f>
        <v>5104</v>
      </c>
      <c r="I317" s="404">
        <f>I310+I305+I314</f>
        <v>4535.6033100000004</v>
      </c>
      <c r="J317" s="354">
        <f t="shared" si="93"/>
        <v>88.863701214733553</v>
      </c>
      <c r="K317" s="117"/>
    </row>
    <row r="318" spans="1:11" ht="15" customHeight="1" x14ac:dyDescent="0.25">
      <c r="A318" s="36">
        <v>1</v>
      </c>
      <c r="B318" s="226" t="s">
        <v>40</v>
      </c>
      <c r="C318" s="301"/>
      <c r="D318" s="301"/>
      <c r="E318" s="301"/>
      <c r="F318" s="456"/>
      <c r="G318" s="384"/>
      <c r="H318" s="384"/>
      <c r="I318" s="384"/>
      <c r="J318" s="301"/>
      <c r="K318" s="78"/>
    </row>
    <row r="319" spans="1:11" ht="41.25" customHeight="1" x14ac:dyDescent="0.25">
      <c r="A319" s="36">
        <v>1</v>
      </c>
      <c r="B319" s="231" t="s">
        <v>122</v>
      </c>
      <c r="C319" s="227">
        <f t="shared" ref="C319:J330" si="96">C305</f>
        <v>8109</v>
      </c>
      <c r="D319" s="227">
        <f t="shared" si="96"/>
        <v>676</v>
      </c>
      <c r="E319" s="227">
        <f t="shared" si="96"/>
        <v>767</v>
      </c>
      <c r="F319" s="457">
        <f t="shared" si="96"/>
        <v>113.46153846153845</v>
      </c>
      <c r="G319" s="467">
        <f t="shared" si="96"/>
        <v>17131.553309166666</v>
      </c>
      <c r="H319" s="467">
        <f t="shared" si="96"/>
        <v>1428</v>
      </c>
      <c r="I319" s="467">
        <f t="shared" si="96"/>
        <v>1239.2336799999998</v>
      </c>
      <c r="J319" s="225">
        <f t="shared" si="96"/>
        <v>86.781070028011186</v>
      </c>
      <c r="K319" s="78"/>
    </row>
    <row r="320" spans="1:11" ht="33.75" customHeight="1" x14ac:dyDescent="0.25">
      <c r="A320" s="36">
        <v>1</v>
      </c>
      <c r="B320" s="224" t="s">
        <v>79</v>
      </c>
      <c r="C320" s="227">
        <f t="shared" si="96"/>
        <v>6003</v>
      </c>
      <c r="D320" s="227">
        <f t="shared" si="96"/>
        <v>500</v>
      </c>
      <c r="E320" s="227">
        <f t="shared" si="96"/>
        <v>590</v>
      </c>
      <c r="F320" s="457">
        <f t="shared" si="96"/>
        <v>118</v>
      </c>
      <c r="G320" s="467">
        <f t="shared" si="96"/>
        <v>12874.238346666667</v>
      </c>
      <c r="H320" s="467">
        <f t="shared" si="96"/>
        <v>1073</v>
      </c>
      <c r="I320" s="467">
        <f t="shared" si="96"/>
        <v>928.28833999999995</v>
      </c>
      <c r="J320" s="225">
        <f t="shared" si="96"/>
        <v>86.513358807082938</v>
      </c>
      <c r="K320" s="78"/>
    </row>
    <row r="321" spans="1:11" ht="33.75" customHeight="1" x14ac:dyDescent="0.25">
      <c r="A321" s="36">
        <v>1</v>
      </c>
      <c r="B321" s="224" t="s">
        <v>80</v>
      </c>
      <c r="C321" s="227">
        <f t="shared" si="96"/>
        <v>1801</v>
      </c>
      <c r="D321" s="227">
        <f t="shared" si="96"/>
        <v>150</v>
      </c>
      <c r="E321" s="227">
        <f t="shared" si="96"/>
        <v>168</v>
      </c>
      <c r="F321" s="457">
        <f t="shared" si="96"/>
        <v>112.00000000000001</v>
      </c>
      <c r="G321" s="467">
        <f t="shared" si="96"/>
        <v>2589.4102625</v>
      </c>
      <c r="H321" s="467">
        <f t="shared" si="96"/>
        <v>216</v>
      </c>
      <c r="I321" s="467">
        <f t="shared" si="96"/>
        <v>261.72847999999999</v>
      </c>
      <c r="J321" s="225">
        <f t="shared" si="96"/>
        <v>121.1705925925926</v>
      </c>
      <c r="K321" s="78"/>
    </row>
    <row r="322" spans="1:11" ht="47.25" customHeight="1" x14ac:dyDescent="0.25">
      <c r="A322" s="36">
        <v>1</v>
      </c>
      <c r="B322" s="224" t="s">
        <v>116</v>
      </c>
      <c r="C322" s="227">
        <f t="shared" si="96"/>
        <v>155</v>
      </c>
      <c r="D322" s="227">
        <f t="shared" si="96"/>
        <v>13</v>
      </c>
      <c r="E322" s="227">
        <f t="shared" si="96"/>
        <v>8</v>
      </c>
      <c r="F322" s="457">
        <f t="shared" si="96"/>
        <v>61.53846153846154</v>
      </c>
      <c r="G322" s="467">
        <f t="shared" si="96"/>
        <v>847.62369999999999</v>
      </c>
      <c r="H322" s="467">
        <f t="shared" si="96"/>
        <v>71</v>
      </c>
      <c r="I322" s="467">
        <f t="shared" si="96"/>
        <v>43.74832</v>
      </c>
      <c r="J322" s="225">
        <f t="shared" si="96"/>
        <v>61.617352112676059</v>
      </c>
      <c r="K322" s="78"/>
    </row>
    <row r="323" spans="1:11" ht="33.75" customHeight="1" x14ac:dyDescent="0.25">
      <c r="A323" s="36">
        <v>1</v>
      </c>
      <c r="B323" s="224" t="s">
        <v>117</v>
      </c>
      <c r="C323" s="227">
        <f t="shared" si="96"/>
        <v>150</v>
      </c>
      <c r="D323" s="227">
        <f t="shared" si="96"/>
        <v>13</v>
      </c>
      <c r="E323" s="227">
        <f t="shared" si="96"/>
        <v>1</v>
      </c>
      <c r="F323" s="457">
        <f t="shared" si="96"/>
        <v>7.6923076923076925</v>
      </c>
      <c r="G323" s="467">
        <f t="shared" si="96"/>
        <v>820.28099999999995</v>
      </c>
      <c r="H323" s="467">
        <f t="shared" si="96"/>
        <v>68</v>
      </c>
      <c r="I323" s="467">
        <f t="shared" si="96"/>
        <v>5.46854</v>
      </c>
      <c r="J323" s="225">
        <f t="shared" si="96"/>
        <v>8.0419705882352943</v>
      </c>
      <c r="K323" s="78"/>
    </row>
    <row r="324" spans="1:11" ht="28.5" customHeight="1" x14ac:dyDescent="0.25">
      <c r="A324" s="36">
        <v>1</v>
      </c>
      <c r="B324" s="231" t="s">
        <v>114</v>
      </c>
      <c r="C324" s="227">
        <f t="shared" si="96"/>
        <v>14192</v>
      </c>
      <c r="D324" s="227">
        <f t="shared" si="96"/>
        <v>1183</v>
      </c>
      <c r="E324" s="227">
        <f t="shared" si="96"/>
        <v>886</v>
      </c>
      <c r="F324" s="457">
        <f t="shared" si="96"/>
        <v>74.894336432797971</v>
      </c>
      <c r="G324" s="467">
        <f t="shared" si="96"/>
        <v>21420.092000000004</v>
      </c>
      <c r="H324" s="467">
        <f t="shared" si="96"/>
        <v>1785</v>
      </c>
      <c r="I324" s="467">
        <f t="shared" si="96"/>
        <v>1091.88707</v>
      </c>
      <c r="J324" s="225">
        <f t="shared" si="96"/>
        <v>61.170143977591039</v>
      </c>
      <c r="K324" s="78"/>
    </row>
    <row r="325" spans="1:11" ht="30" x14ac:dyDescent="0.25">
      <c r="A325" s="36">
        <v>1</v>
      </c>
      <c r="B325" s="224" t="s">
        <v>110</v>
      </c>
      <c r="C325" s="227">
        <f t="shared" si="96"/>
        <v>3000</v>
      </c>
      <c r="D325" s="227">
        <f t="shared" si="96"/>
        <v>250</v>
      </c>
      <c r="E325" s="227">
        <f t="shared" si="96"/>
        <v>217</v>
      </c>
      <c r="F325" s="457">
        <f t="shared" si="96"/>
        <v>86.8</v>
      </c>
      <c r="G325" s="467">
        <f t="shared" si="96"/>
        <v>4404.6000000000004</v>
      </c>
      <c r="H325" s="467">
        <f t="shared" si="96"/>
        <v>367</v>
      </c>
      <c r="I325" s="467">
        <f t="shared" si="96"/>
        <v>318.85048</v>
      </c>
      <c r="J325" s="227">
        <f t="shared" si="96"/>
        <v>86.880239782016361</v>
      </c>
      <c r="K325" s="78"/>
    </row>
    <row r="326" spans="1:11" ht="42" customHeight="1" x14ac:dyDescent="0.25">
      <c r="A326" s="36">
        <v>1</v>
      </c>
      <c r="B326" s="224" t="s">
        <v>81</v>
      </c>
      <c r="C326" s="227">
        <f t="shared" si="96"/>
        <v>9000</v>
      </c>
      <c r="D326" s="227">
        <f t="shared" si="96"/>
        <v>750</v>
      </c>
      <c r="E326" s="227">
        <f t="shared" si="96"/>
        <v>351</v>
      </c>
      <c r="F326" s="457">
        <f t="shared" si="96"/>
        <v>46.800000000000004</v>
      </c>
      <c r="G326" s="467">
        <f t="shared" si="96"/>
        <v>15172.02</v>
      </c>
      <c r="H326" s="467">
        <f t="shared" si="96"/>
        <v>1264</v>
      </c>
      <c r="I326" s="467">
        <f t="shared" si="96"/>
        <v>504.79728</v>
      </c>
      <c r="J326" s="225">
        <f t="shared" si="96"/>
        <v>39.936493670886072</v>
      </c>
      <c r="K326" s="78"/>
    </row>
    <row r="327" spans="1:11" ht="42" customHeight="1" x14ac:dyDescent="0.25">
      <c r="A327" s="36">
        <v>1</v>
      </c>
      <c r="B327" s="224" t="s">
        <v>111</v>
      </c>
      <c r="C327" s="227">
        <f t="shared" si="96"/>
        <v>2192</v>
      </c>
      <c r="D327" s="227">
        <f t="shared" si="96"/>
        <v>183</v>
      </c>
      <c r="E327" s="227">
        <f t="shared" si="96"/>
        <v>318</v>
      </c>
      <c r="F327" s="457">
        <f t="shared" si="96"/>
        <v>173.77049180327867</v>
      </c>
      <c r="G327" s="467">
        <f t="shared" si="96"/>
        <v>1843.472</v>
      </c>
      <c r="H327" s="467">
        <f t="shared" si="96"/>
        <v>154</v>
      </c>
      <c r="I327" s="467">
        <f t="shared" si="96"/>
        <v>268.23930999999999</v>
      </c>
      <c r="J327" s="227">
        <f t="shared" si="96"/>
        <v>174.18137012987012</v>
      </c>
      <c r="K327" s="78"/>
    </row>
    <row r="328" spans="1:11" s="110" customFormat="1" ht="30" x14ac:dyDescent="0.25">
      <c r="A328" s="110">
        <v>1</v>
      </c>
      <c r="B328" s="224" t="s">
        <v>125</v>
      </c>
      <c r="C328" s="227">
        <f t="shared" si="96"/>
        <v>33650</v>
      </c>
      <c r="D328" s="227">
        <f t="shared" si="96"/>
        <v>22688176</v>
      </c>
      <c r="E328" s="227">
        <f t="shared" si="96"/>
        <v>3286</v>
      </c>
      <c r="F328" s="227">
        <f t="shared" si="96"/>
        <v>1.4483315009545061E-2</v>
      </c>
      <c r="G328" s="227">
        <f t="shared" si="96"/>
        <v>22688.175999999999</v>
      </c>
      <c r="H328" s="227">
        <f t="shared" si="96"/>
        <v>1891</v>
      </c>
      <c r="I328" s="227">
        <f t="shared" si="96"/>
        <v>2204.4825599999999</v>
      </c>
      <c r="J328" s="227">
        <f t="shared" si="96"/>
        <v>116.57760761501849</v>
      </c>
      <c r="K328" s="109"/>
    </row>
    <row r="329" spans="1:11" s="110" customFormat="1" ht="30" x14ac:dyDescent="0.25">
      <c r="A329" s="110">
        <v>1</v>
      </c>
      <c r="B329" s="224" t="s">
        <v>126</v>
      </c>
      <c r="C329" s="227">
        <f t="shared" si="96"/>
        <v>670</v>
      </c>
      <c r="D329" s="227">
        <f t="shared" si="96"/>
        <v>56</v>
      </c>
      <c r="E329" s="227">
        <f t="shared" si="96"/>
        <v>156</v>
      </c>
      <c r="F329" s="227">
        <f t="shared" si="96"/>
        <v>278.57142857142856</v>
      </c>
      <c r="G329" s="227">
        <f t="shared" si="96"/>
        <v>0</v>
      </c>
      <c r="H329" s="227">
        <f t="shared" si="96"/>
        <v>0</v>
      </c>
      <c r="I329" s="227">
        <f t="shared" si="96"/>
        <v>105.08736</v>
      </c>
      <c r="J329" s="227">
        <f t="shared" si="96"/>
        <v>0</v>
      </c>
      <c r="K329" s="109"/>
    </row>
    <row r="330" spans="1:11" s="110" customFormat="1" ht="15.75" thickBot="1" x14ac:dyDescent="0.3">
      <c r="A330" s="110">
        <v>1</v>
      </c>
      <c r="B330" s="224" t="s">
        <v>127</v>
      </c>
      <c r="C330" s="227">
        <f t="shared" si="96"/>
        <v>400</v>
      </c>
      <c r="D330" s="227">
        <f t="shared" si="96"/>
        <v>33</v>
      </c>
      <c r="E330" s="227">
        <f t="shared" si="96"/>
        <v>169</v>
      </c>
      <c r="F330" s="227">
        <f t="shared" si="96"/>
        <v>512.12121212121212</v>
      </c>
      <c r="G330" s="227">
        <f t="shared" si="96"/>
        <v>0</v>
      </c>
      <c r="H330" s="227">
        <f t="shared" si="96"/>
        <v>0</v>
      </c>
      <c r="I330" s="227">
        <f t="shared" si="96"/>
        <v>105.46368</v>
      </c>
      <c r="J330" s="227">
        <f t="shared" si="96"/>
        <v>0</v>
      </c>
      <c r="K330" s="109"/>
    </row>
    <row r="331" spans="1:11" s="13" customFormat="1" ht="15" customHeight="1" thickBot="1" x14ac:dyDescent="0.3">
      <c r="A331" s="36">
        <v>1</v>
      </c>
      <c r="B331" s="431" t="s">
        <v>119</v>
      </c>
      <c r="C331" s="432"/>
      <c r="D331" s="432"/>
      <c r="E331" s="432"/>
      <c r="F331" s="433"/>
      <c r="G331" s="434">
        <f>G324+G319</f>
        <v>38551.64530916667</v>
      </c>
      <c r="H331" s="434">
        <f>H324+H319</f>
        <v>3213</v>
      </c>
      <c r="I331" s="434">
        <f>I324+I319</f>
        <v>2331.12075</v>
      </c>
      <c r="J331" s="435">
        <f>J317</f>
        <v>88.863701214733553</v>
      </c>
      <c r="K331" s="117"/>
    </row>
    <row r="332" spans="1:11" ht="48" customHeight="1" x14ac:dyDescent="0.25">
      <c r="A332" s="36">
        <v>1</v>
      </c>
      <c r="B332" s="223" t="s">
        <v>49</v>
      </c>
      <c r="C332" s="152"/>
      <c r="D332" s="152"/>
      <c r="E332" s="152"/>
      <c r="F332" s="152"/>
      <c r="G332" s="382"/>
      <c r="H332" s="382"/>
      <c r="I332" s="369"/>
      <c r="J332" s="678"/>
      <c r="K332" s="78"/>
    </row>
    <row r="333" spans="1:11" ht="30.75" customHeight="1" x14ac:dyDescent="0.25">
      <c r="A333" s="36">
        <v>1</v>
      </c>
      <c r="B333" s="205" t="s">
        <v>122</v>
      </c>
      <c r="C333" s="118">
        <f>SUM(C334:C337)</f>
        <v>3350</v>
      </c>
      <c r="D333" s="118">
        <f>SUM(D334:D337)</f>
        <v>279</v>
      </c>
      <c r="E333" s="118">
        <f>SUM(E334:E337)</f>
        <v>209</v>
      </c>
      <c r="F333" s="118">
        <f t="shared" ref="F333:F342" si="97">E333/D333*100</f>
        <v>74.910394265232966</v>
      </c>
      <c r="G333" s="620">
        <f>SUM(G334:G337)</f>
        <v>7314.7593918518523</v>
      </c>
      <c r="H333" s="620">
        <f>SUM(H334:H337)</f>
        <v>609</v>
      </c>
      <c r="I333" s="620">
        <f>SUM(I334:I337)</f>
        <v>399.56844000000001</v>
      </c>
      <c r="J333" s="118">
        <f t="shared" ref="J333:J342" si="98">I333/H333*100</f>
        <v>65.610581280788182</v>
      </c>
      <c r="K333" s="78"/>
    </row>
    <row r="334" spans="1:11" ht="28.5" customHeight="1" x14ac:dyDescent="0.25">
      <c r="A334" s="36">
        <v>1</v>
      </c>
      <c r="B334" s="73" t="s">
        <v>79</v>
      </c>
      <c r="C334" s="118">
        <v>2428</v>
      </c>
      <c r="D334" s="111">
        <f t="shared" ref="D334:D342" si="99">ROUND(C334/12*$B$3,0)</f>
        <v>202</v>
      </c>
      <c r="E334" s="118">
        <v>203</v>
      </c>
      <c r="F334" s="118">
        <f t="shared" si="97"/>
        <v>100.4950495049505</v>
      </c>
      <c r="G334" s="620">
        <v>5207.1715318518527</v>
      </c>
      <c r="H334" s="620">
        <f t="shared" ref="H334:H342" si="100">ROUND(G334/12*$B$3,0)</f>
        <v>434</v>
      </c>
      <c r="I334" s="620">
        <v>366.75659999999999</v>
      </c>
      <c r="J334" s="118">
        <f t="shared" si="98"/>
        <v>84.506129032258059</v>
      </c>
      <c r="K334" s="78"/>
    </row>
    <row r="335" spans="1:11" ht="26.25" customHeight="1" x14ac:dyDescent="0.25">
      <c r="A335" s="36">
        <v>1</v>
      </c>
      <c r="B335" s="73" t="s">
        <v>80</v>
      </c>
      <c r="C335" s="118">
        <v>728</v>
      </c>
      <c r="D335" s="111">
        <f t="shared" si="99"/>
        <v>61</v>
      </c>
      <c r="E335" s="118">
        <v>0</v>
      </c>
      <c r="F335" s="118">
        <f t="shared" si="97"/>
        <v>0</v>
      </c>
      <c r="G335" s="620">
        <v>1046.6911</v>
      </c>
      <c r="H335" s="620">
        <f t="shared" si="100"/>
        <v>87</v>
      </c>
      <c r="I335" s="620">
        <v>0</v>
      </c>
      <c r="J335" s="118">
        <f t="shared" si="98"/>
        <v>0</v>
      </c>
      <c r="K335" s="78"/>
    </row>
    <row r="336" spans="1:11" ht="45.75" customHeight="1" x14ac:dyDescent="0.25">
      <c r="A336" s="36">
        <v>1</v>
      </c>
      <c r="B336" s="73" t="s">
        <v>116</v>
      </c>
      <c r="C336" s="118">
        <v>36</v>
      </c>
      <c r="D336" s="111">
        <f t="shared" si="99"/>
        <v>3</v>
      </c>
      <c r="E336" s="118"/>
      <c r="F336" s="118">
        <f t="shared" si="97"/>
        <v>0</v>
      </c>
      <c r="G336" s="620">
        <v>196.86744000000002</v>
      </c>
      <c r="H336" s="620">
        <f t="shared" si="100"/>
        <v>16</v>
      </c>
      <c r="I336" s="620"/>
      <c r="J336" s="118">
        <f t="shared" si="98"/>
        <v>0</v>
      </c>
      <c r="K336" s="78"/>
    </row>
    <row r="337" spans="1:11" ht="38.25" customHeight="1" x14ac:dyDescent="0.25">
      <c r="A337" s="36">
        <v>1</v>
      </c>
      <c r="B337" s="73" t="s">
        <v>117</v>
      </c>
      <c r="C337" s="118">
        <v>158</v>
      </c>
      <c r="D337" s="111">
        <f t="shared" si="99"/>
        <v>13</v>
      </c>
      <c r="E337" s="118">
        <v>6</v>
      </c>
      <c r="F337" s="118">
        <f t="shared" si="97"/>
        <v>46.153846153846153</v>
      </c>
      <c r="G337" s="620">
        <v>864.02931999999998</v>
      </c>
      <c r="H337" s="620">
        <f t="shared" si="100"/>
        <v>72</v>
      </c>
      <c r="I337" s="620">
        <v>32.811839999999997</v>
      </c>
      <c r="J337" s="118">
        <f t="shared" si="98"/>
        <v>45.571999999999996</v>
      </c>
      <c r="K337" s="78"/>
    </row>
    <row r="338" spans="1:11" ht="45" customHeight="1" x14ac:dyDescent="0.25">
      <c r="A338" s="36">
        <v>1</v>
      </c>
      <c r="B338" s="205" t="s">
        <v>114</v>
      </c>
      <c r="C338" s="118">
        <f>SUM(C339:C341)</f>
        <v>5732</v>
      </c>
      <c r="D338" s="118">
        <f>SUM(D339:D341)</f>
        <v>478</v>
      </c>
      <c r="E338" s="118">
        <f>SUM(E339:E341)</f>
        <v>515</v>
      </c>
      <c r="F338" s="118">
        <f t="shared" si="97"/>
        <v>107.74058577405859</v>
      </c>
      <c r="G338" s="620">
        <f>SUM(G339:G341)</f>
        <v>8447.8124000000007</v>
      </c>
      <c r="H338" s="620">
        <f>SUM(H339:H341)</f>
        <v>705</v>
      </c>
      <c r="I338" s="620">
        <f>SUM(I339:I341)</f>
        <v>689.21361000000013</v>
      </c>
      <c r="J338" s="118">
        <f t="shared" si="98"/>
        <v>97.760795744680877</v>
      </c>
      <c r="K338" s="78"/>
    </row>
    <row r="339" spans="1:11" ht="30" x14ac:dyDescent="0.25">
      <c r="A339" s="36">
        <v>1</v>
      </c>
      <c r="B339" s="73" t="s">
        <v>110</v>
      </c>
      <c r="C339" s="118">
        <v>1500</v>
      </c>
      <c r="D339" s="111">
        <f t="shared" si="99"/>
        <v>125</v>
      </c>
      <c r="E339" s="118">
        <v>87</v>
      </c>
      <c r="F339" s="118">
        <f t="shared" si="97"/>
        <v>69.599999999999994</v>
      </c>
      <c r="G339" s="620">
        <v>2202.3000000000002</v>
      </c>
      <c r="H339" s="620">
        <f t="shared" si="100"/>
        <v>184</v>
      </c>
      <c r="I339" s="620">
        <v>128.86836</v>
      </c>
      <c r="J339" s="118">
        <f t="shared" si="98"/>
        <v>70.037152173913043</v>
      </c>
      <c r="K339" s="78"/>
    </row>
    <row r="340" spans="1:11" ht="64.5" customHeight="1" x14ac:dyDescent="0.25">
      <c r="A340" s="36">
        <v>1</v>
      </c>
      <c r="B340" s="72" t="s">
        <v>120</v>
      </c>
      <c r="C340" s="118">
        <v>3180</v>
      </c>
      <c r="D340" s="111">
        <f t="shared" si="99"/>
        <v>265</v>
      </c>
      <c r="E340" s="118">
        <v>307</v>
      </c>
      <c r="F340" s="118">
        <f t="shared" si="97"/>
        <v>115.84905660377358</v>
      </c>
      <c r="G340" s="620">
        <v>5360.7804000000006</v>
      </c>
      <c r="H340" s="620">
        <f t="shared" si="100"/>
        <v>447</v>
      </c>
      <c r="I340" s="620">
        <v>461.32378000000006</v>
      </c>
      <c r="J340" s="118">
        <f t="shared" si="98"/>
        <v>103.20442505592841</v>
      </c>
      <c r="K340" s="78"/>
    </row>
    <row r="341" spans="1:11" ht="30" customHeight="1" x14ac:dyDescent="0.25">
      <c r="A341" s="36">
        <v>1</v>
      </c>
      <c r="B341" s="73" t="s">
        <v>111</v>
      </c>
      <c r="C341" s="118">
        <v>1052</v>
      </c>
      <c r="D341" s="111">
        <f t="shared" si="99"/>
        <v>88</v>
      </c>
      <c r="E341" s="118">
        <v>121</v>
      </c>
      <c r="F341" s="118">
        <f t="shared" si="97"/>
        <v>137.5</v>
      </c>
      <c r="G341" s="620">
        <v>884.73199999999997</v>
      </c>
      <c r="H341" s="620">
        <f t="shared" si="100"/>
        <v>74</v>
      </c>
      <c r="I341" s="620">
        <v>99.021470000000008</v>
      </c>
      <c r="J341" s="118">
        <f t="shared" si="98"/>
        <v>133.81279729729732</v>
      </c>
      <c r="K341" s="78"/>
    </row>
    <row r="342" spans="1:11" s="110" customFormat="1" ht="30.75" thickBot="1" x14ac:dyDescent="0.3">
      <c r="A342" s="110">
        <v>1</v>
      </c>
      <c r="B342" s="121" t="s">
        <v>125</v>
      </c>
      <c r="C342" s="118">
        <v>7100</v>
      </c>
      <c r="D342" s="111">
        <f t="shared" si="99"/>
        <v>592</v>
      </c>
      <c r="E342" s="118">
        <v>1124</v>
      </c>
      <c r="F342" s="118">
        <f t="shared" si="97"/>
        <v>189.86486486486487</v>
      </c>
      <c r="G342" s="620">
        <v>4787.1040000000003</v>
      </c>
      <c r="H342" s="620">
        <f t="shared" si="100"/>
        <v>399</v>
      </c>
      <c r="I342" s="620">
        <v>756.15231999999992</v>
      </c>
      <c r="J342" s="118">
        <f t="shared" si="98"/>
        <v>189.51185964912278</v>
      </c>
      <c r="K342" s="109"/>
    </row>
    <row r="343" spans="1:11" s="34" customFormat="1" ht="15" customHeight="1" thickBot="1" x14ac:dyDescent="0.3">
      <c r="A343" s="36">
        <v>1</v>
      </c>
      <c r="B343" s="115" t="s">
        <v>3</v>
      </c>
      <c r="C343" s="354"/>
      <c r="D343" s="354"/>
      <c r="E343" s="354"/>
      <c r="F343" s="353"/>
      <c r="G343" s="404">
        <f>G338+G333+G342</f>
        <v>20549.675791851852</v>
      </c>
      <c r="H343" s="404">
        <f>H338+H333+H342</f>
        <v>1713</v>
      </c>
      <c r="I343" s="404">
        <f>I338+I333+I342</f>
        <v>1844.9343700000002</v>
      </c>
      <c r="J343" s="354">
        <f>I343/H343*100</f>
        <v>107.70194804436662</v>
      </c>
      <c r="K343" s="107"/>
    </row>
    <row r="344" spans="1:11" ht="15" customHeight="1" x14ac:dyDescent="0.25">
      <c r="A344" s="36">
        <v>1</v>
      </c>
      <c r="B344" s="302" t="s">
        <v>42</v>
      </c>
      <c r="C344" s="177"/>
      <c r="D344" s="177"/>
      <c r="E344" s="177"/>
      <c r="F344" s="458"/>
      <c r="G344" s="385"/>
      <c r="H344" s="385"/>
      <c r="I344" s="385"/>
      <c r="J344" s="303"/>
      <c r="K344" s="78"/>
    </row>
    <row r="345" spans="1:11" ht="42" customHeight="1" x14ac:dyDescent="0.25">
      <c r="A345" s="36">
        <v>1</v>
      </c>
      <c r="B345" s="232" t="s">
        <v>122</v>
      </c>
      <c r="C345" s="175">
        <f t="shared" ref="C345:J354" si="101">C333</f>
        <v>3350</v>
      </c>
      <c r="D345" s="175">
        <f t="shared" si="101"/>
        <v>279</v>
      </c>
      <c r="E345" s="175">
        <f t="shared" si="101"/>
        <v>209</v>
      </c>
      <c r="F345" s="459">
        <f t="shared" si="101"/>
        <v>74.910394265232966</v>
      </c>
      <c r="G345" s="466">
        <f t="shared" si="101"/>
        <v>7314.7593918518523</v>
      </c>
      <c r="H345" s="466">
        <f t="shared" si="101"/>
        <v>609</v>
      </c>
      <c r="I345" s="466">
        <f t="shared" si="101"/>
        <v>399.56844000000001</v>
      </c>
      <c r="J345" s="180">
        <f t="shared" si="101"/>
        <v>65.610581280788182</v>
      </c>
      <c r="K345" s="78"/>
    </row>
    <row r="346" spans="1:11" ht="30.75" customHeight="1" x14ac:dyDescent="0.25">
      <c r="A346" s="36">
        <v>1</v>
      </c>
      <c r="B346" s="96" t="s">
        <v>79</v>
      </c>
      <c r="C346" s="175">
        <f t="shared" si="101"/>
        <v>2428</v>
      </c>
      <c r="D346" s="175">
        <f t="shared" si="101"/>
        <v>202</v>
      </c>
      <c r="E346" s="175">
        <f t="shared" si="101"/>
        <v>203</v>
      </c>
      <c r="F346" s="459">
        <f t="shared" si="101"/>
        <v>100.4950495049505</v>
      </c>
      <c r="G346" s="466">
        <f t="shared" si="101"/>
        <v>5207.1715318518527</v>
      </c>
      <c r="H346" s="466">
        <f t="shared" si="101"/>
        <v>434</v>
      </c>
      <c r="I346" s="466">
        <f t="shared" si="101"/>
        <v>366.75659999999999</v>
      </c>
      <c r="J346" s="180">
        <f t="shared" si="101"/>
        <v>84.506129032258059</v>
      </c>
      <c r="K346" s="78"/>
    </row>
    <row r="347" spans="1:11" ht="30.75" customHeight="1" x14ac:dyDescent="0.25">
      <c r="A347" s="36">
        <v>1</v>
      </c>
      <c r="B347" s="96" t="s">
        <v>80</v>
      </c>
      <c r="C347" s="175">
        <f t="shared" si="101"/>
        <v>728</v>
      </c>
      <c r="D347" s="175">
        <f t="shared" si="101"/>
        <v>61</v>
      </c>
      <c r="E347" s="175">
        <f t="shared" si="101"/>
        <v>0</v>
      </c>
      <c r="F347" s="459">
        <f t="shared" si="101"/>
        <v>0</v>
      </c>
      <c r="G347" s="466">
        <f t="shared" si="101"/>
        <v>1046.6911</v>
      </c>
      <c r="H347" s="466">
        <f t="shared" si="101"/>
        <v>87</v>
      </c>
      <c r="I347" s="466">
        <f t="shared" si="101"/>
        <v>0</v>
      </c>
      <c r="J347" s="180">
        <f t="shared" si="101"/>
        <v>0</v>
      </c>
      <c r="K347" s="78"/>
    </row>
    <row r="348" spans="1:11" ht="44.25" customHeight="1" x14ac:dyDescent="0.25">
      <c r="A348" s="36">
        <v>1</v>
      </c>
      <c r="B348" s="96" t="s">
        <v>116</v>
      </c>
      <c r="C348" s="175">
        <f t="shared" si="101"/>
        <v>36</v>
      </c>
      <c r="D348" s="175">
        <f t="shared" si="101"/>
        <v>3</v>
      </c>
      <c r="E348" s="175">
        <f t="shared" si="101"/>
        <v>0</v>
      </c>
      <c r="F348" s="459">
        <f t="shared" si="101"/>
        <v>0</v>
      </c>
      <c r="G348" s="466">
        <f t="shared" si="101"/>
        <v>196.86744000000002</v>
      </c>
      <c r="H348" s="466">
        <f t="shared" si="101"/>
        <v>16</v>
      </c>
      <c r="I348" s="466">
        <f t="shared" si="101"/>
        <v>0</v>
      </c>
      <c r="J348" s="180">
        <f t="shared" si="101"/>
        <v>0</v>
      </c>
      <c r="K348" s="78"/>
    </row>
    <row r="349" spans="1:11" ht="30.75" customHeight="1" x14ac:dyDescent="0.25">
      <c r="A349" s="36">
        <v>1</v>
      </c>
      <c r="B349" s="96" t="s">
        <v>117</v>
      </c>
      <c r="C349" s="175">
        <f t="shared" si="101"/>
        <v>158</v>
      </c>
      <c r="D349" s="175">
        <f t="shared" si="101"/>
        <v>13</v>
      </c>
      <c r="E349" s="175">
        <f t="shared" si="101"/>
        <v>6</v>
      </c>
      <c r="F349" s="459">
        <f t="shared" si="101"/>
        <v>46.153846153846153</v>
      </c>
      <c r="G349" s="466">
        <f t="shared" si="101"/>
        <v>864.02931999999998</v>
      </c>
      <c r="H349" s="466">
        <f t="shared" si="101"/>
        <v>72</v>
      </c>
      <c r="I349" s="466">
        <f t="shared" si="101"/>
        <v>32.811839999999997</v>
      </c>
      <c r="J349" s="180">
        <f t="shared" si="101"/>
        <v>45.571999999999996</v>
      </c>
      <c r="K349" s="78"/>
    </row>
    <row r="350" spans="1:11" ht="42.75" customHeight="1" x14ac:dyDescent="0.25">
      <c r="A350" s="36">
        <v>1</v>
      </c>
      <c r="B350" s="232" t="s">
        <v>114</v>
      </c>
      <c r="C350" s="175">
        <f t="shared" si="101"/>
        <v>5732</v>
      </c>
      <c r="D350" s="175">
        <f t="shared" si="101"/>
        <v>478</v>
      </c>
      <c r="E350" s="175">
        <f t="shared" si="101"/>
        <v>515</v>
      </c>
      <c r="F350" s="459">
        <f t="shared" si="101"/>
        <v>107.74058577405859</v>
      </c>
      <c r="G350" s="466">
        <f t="shared" si="101"/>
        <v>8447.8124000000007</v>
      </c>
      <c r="H350" s="466">
        <f t="shared" si="101"/>
        <v>705</v>
      </c>
      <c r="I350" s="466">
        <f t="shared" si="101"/>
        <v>689.21361000000013</v>
      </c>
      <c r="J350" s="180">
        <f t="shared" si="101"/>
        <v>97.760795744680877</v>
      </c>
      <c r="K350" s="78"/>
    </row>
    <row r="351" spans="1:11" ht="30" x14ac:dyDescent="0.25">
      <c r="A351" s="36">
        <v>1</v>
      </c>
      <c r="B351" s="96" t="s">
        <v>110</v>
      </c>
      <c r="C351" s="175">
        <f t="shared" si="101"/>
        <v>1500</v>
      </c>
      <c r="D351" s="175">
        <f t="shared" si="101"/>
        <v>125</v>
      </c>
      <c r="E351" s="175">
        <f t="shared" si="101"/>
        <v>87</v>
      </c>
      <c r="F351" s="459">
        <f t="shared" si="101"/>
        <v>69.599999999999994</v>
      </c>
      <c r="G351" s="466">
        <f t="shared" si="101"/>
        <v>2202.3000000000002</v>
      </c>
      <c r="H351" s="466">
        <f t="shared" si="101"/>
        <v>184</v>
      </c>
      <c r="I351" s="466">
        <f t="shared" si="101"/>
        <v>128.86836</v>
      </c>
      <c r="J351" s="175">
        <f t="shared" si="101"/>
        <v>70.037152173913043</v>
      </c>
      <c r="K351" s="78"/>
    </row>
    <row r="352" spans="1:11" ht="60" x14ac:dyDescent="0.25">
      <c r="A352" s="36">
        <v>1</v>
      </c>
      <c r="B352" s="96" t="s">
        <v>81</v>
      </c>
      <c r="C352" s="175">
        <f t="shared" si="101"/>
        <v>3180</v>
      </c>
      <c r="D352" s="175">
        <f t="shared" si="101"/>
        <v>265</v>
      </c>
      <c r="E352" s="175">
        <f t="shared" si="101"/>
        <v>307</v>
      </c>
      <c r="F352" s="459">
        <f t="shared" si="101"/>
        <v>115.84905660377358</v>
      </c>
      <c r="G352" s="466">
        <f t="shared" si="101"/>
        <v>5360.7804000000006</v>
      </c>
      <c r="H352" s="466">
        <f t="shared" si="101"/>
        <v>447</v>
      </c>
      <c r="I352" s="466">
        <f t="shared" si="101"/>
        <v>461.32378000000006</v>
      </c>
      <c r="J352" s="180">
        <f t="shared" si="101"/>
        <v>103.20442505592841</v>
      </c>
      <c r="K352" s="78"/>
    </row>
    <row r="353" spans="1:11" ht="45" x14ac:dyDescent="0.25">
      <c r="A353" s="36">
        <v>1</v>
      </c>
      <c r="B353" s="96" t="s">
        <v>111</v>
      </c>
      <c r="C353" s="175">
        <f t="shared" si="101"/>
        <v>1052</v>
      </c>
      <c r="D353" s="175">
        <f t="shared" si="101"/>
        <v>88</v>
      </c>
      <c r="E353" s="175">
        <f t="shared" si="101"/>
        <v>121</v>
      </c>
      <c r="F353" s="459">
        <f t="shared" si="101"/>
        <v>137.5</v>
      </c>
      <c r="G353" s="466">
        <f t="shared" si="101"/>
        <v>884.73199999999997</v>
      </c>
      <c r="H353" s="466">
        <f t="shared" si="101"/>
        <v>74</v>
      </c>
      <c r="I353" s="466">
        <f t="shared" si="101"/>
        <v>99.021470000000008</v>
      </c>
      <c r="J353" s="175">
        <f t="shared" si="101"/>
        <v>133.81279729729732</v>
      </c>
      <c r="K353" s="78"/>
    </row>
    <row r="354" spans="1:11" ht="30.75" customHeight="1" thickBot="1" x14ac:dyDescent="0.3">
      <c r="B354" s="697" t="s">
        <v>125</v>
      </c>
      <c r="C354" s="440">
        <f t="shared" si="101"/>
        <v>7100</v>
      </c>
      <c r="D354" s="440">
        <f t="shared" si="101"/>
        <v>592</v>
      </c>
      <c r="E354" s="440">
        <f t="shared" si="101"/>
        <v>1124</v>
      </c>
      <c r="F354" s="460">
        <f t="shared" si="101"/>
        <v>189.86486486486487</v>
      </c>
      <c r="G354" s="466">
        <f t="shared" si="101"/>
        <v>4787.1040000000003</v>
      </c>
      <c r="H354" s="466">
        <f t="shared" si="101"/>
        <v>399</v>
      </c>
      <c r="I354" s="466">
        <f t="shared" si="101"/>
        <v>756.15231999999992</v>
      </c>
      <c r="J354" s="436">
        <f t="shared" si="101"/>
        <v>189.51185964912278</v>
      </c>
      <c r="K354" s="78"/>
    </row>
    <row r="355" spans="1:11" s="13" customFormat="1" ht="19.5" customHeight="1" thickBot="1" x14ac:dyDescent="0.3">
      <c r="A355" s="36">
        <v>1</v>
      </c>
      <c r="B355" s="437" t="s">
        <v>119</v>
      </c>
      <c r="C355" s="438">
        <f t="shared" ref="C355:J355" si="102">C343</f>
        <v>0</v>
      </c>
      <c r="D355" s="438">
        <f t="shared" si="102"/>
        <v>0</v>
      </c>
      <c r="E355" s="438">
        <f t="shared" si="102"/>
        <v>0</v>
      </c>
      <c r="F355" s="461">
        <f t="shared" si="102"/>
        <v>0</v>
      </c>
      <c r="G355" s="439">
        <f t="shared" si="102"/>
        <v>20549.675791851852</v>
      </c>
      <c r="H355" s="439">
        <f t="shared" si="102"/>
        <v>1713</v>
      </c>
      <c r="I355" s="439">
        <f t="shared" si="102"/>
        <v>1844.9343700000002</v>
      </c>
      <c r="J355" s="438">
        <f t="shared" si="102"/>
        <v>107.70194804436662</v>
      </c>
      <c r="K355" s="117"/>
    </row>
    <row r="356" spans="1:11" ht="15.75" customHeight="1" x14ac:dyDescent="0.25">
      <c r="A356" s="36">
        <v>1</v>
      </c>
      <c r="B356" s="229"/>
      <c r="C356" s="2"/>
      <c r="D356" s="2"/>
      <c r="E356" s="145"/>
      <c r="F356" s="2"/>
      <c r="G356" s="403"/>
      <c r="H356" s="403"/>
      <c r="I356" s="362"/>
      <c r="J356" s="8"/>
      <c r="K356" s="78"/>
    </row>
    <row r="357" spans="1:11" ht="29.25" customHeight="1" x14ac:dyDescent="0.25">
      <c r="A357" s="36">
        <v>1</v>
      </c>
      <c r="B357" s="7" t="s">
        <v>43</v>
      </c>
      <c r="C357" s="153"/>
      <c r="D357" s="153"/>
      <c r="E357" s="153"/>
      <c r="F357" s="679"/>
      <c r="G357" s="386"/>
      <c r="H357" s="386"/>
      <c r="I357" s="386"/>
      <c r="J357" s="680"/>
      <c r="K357" s="78"/>
    </row>
    <row r="358" spans="1:11" ht="31.5" customHeight="1" x14ac:dyDescent="0.25">
      <c r="A358" s="36">
        <v>1</v>
      </c>
      <c r="B358" s="234" t="s">
        <v>122</v>
      </c>
      <c r="C358" s="118">
        <f>SUM(C359:C362)</f>
        <v>2524</v>
      </c>
      <c r="D358" s="118">
        <f>SUM(D359:D362)</f>
        <v>210</v>
      </c>
      <c r="E358" s="118">
        <f>SUM(E359:E362)</f>
        <v>270</v>
      </c>
      <c r="F358" s="134">
        <f>E358/D358*100</f>
        <v>128.57142857142858</v>
      </c>
      <c r="G358" s="620">
        <f>SUM(G359:G362)</f>
        <v>5220.9594222222231</v>
      </c>
      <c r="H358" s="620">
        <f>SUM(H359:H362)</f>
        <v>435</v>
      </c>
      <c r="I358" s="620">
        <f>SUM(I359:I362)</f>
        <v>527.07290999999998</v>
      </c>
      <c r="J358" s="118">
        <f>I358/H358*100</f>
        <v>121.16618620689654</v>
      </c>
      <c r="K358" s="78"/>
    </row>
    <row r="359" spans="1:11" ht="38.1" customHeight="1" x14ac:dyDescent="0.25">
      <c r="A359" s="36">
        <v>1</v>
      </c>
      <c r="B359" s="72" t="s">
        <v>79</v>
      </c>
      <c r="C359" s="118">
        <v>1893</v>
      </c>
      <c r="D359" s="111">
        <f t="shared" ref="D359:D367" si="103">ROUND(C359/12*$B$3,0)</f>
        <v>158</v>
      </c>
      <c r="E359" s="118">
        <v>253</v>
      </c>
      <c r="F359" s="134">
        <f>E359/D359*100</f>
        <v>160.12658227848101</v>
      </c>
      <c r="G359" s="620">
        <v>4059.7923022222226</v>
      </c>
      <c r="H359" s="620">
        <f>ROUND(G359/12*$B$3,0)</f>
        <v>338</v>
      </c>
      <c r="I359" s="620">
        <v>499.81848000000002</v>
      </c>
      <c r="J359" s="118">
        <f>I359/H359*100</f>
        <v>147.87528994082842</v>
      </c>
      <c r="K359" s="78"/>
    </row>
    <row r="360" spans="1:11" ht="38.1" customHeight="1" x14ac:dyDescent="0.25">
      <c r="A360" s="36">
        <v>1</v>
      </c>
      <c r="B360" s="72" t="s">
        <v>80</v>
      </c>
      <c r="C360" s="118">
        <v>568</v>
      </c>
      <c r="D360" s="111">
        <f t="shared" si="103"/>
        <v>47</v>
      </c>
      <c r="E360" s="118">
        <v>17</v>
      </c>
      <c r="F360" s="134">
        <f>E360/D360*100</f>
        <v>36.170212765957451</v>
      </c>
      <c r="G360" s="620">
        <v>816.64909999999998</v>
      </c>
      <c r="H360" s="620">
        <f t="shared" ref="H360:H367" si="104">ROUND(G360/12*$B$3,0)</f>
        <v>68</v>
      </c>
      <c r="I360" s="620">
        <v>27.254429999999999</v>
      </c>
      <c r="J360" s="118">
        <f t="shared" ref="J360:J368" si="105">I360/H360*100</f>
        <v>40.080044117647056</v>
      </c>
      <c r="K360" s="78"/>
    </row>
    <row r="361" spans="1:11" ht="46.5" customHeight="1" x14ac:dyDescent="0.25">
      <c r="A361" s="36">
        <v>1</v>
      </c>
      <c r="B361" s="72" t="s">
        <v>116</v>
      </c>
      <c r="C361" s="118"/>
      <c r="D361" s="111">
        <f t="shared" si="103"/>
        <v>0</v>
      </c>
      <c r="E361" s="118"/>
      <c r="F361" s="134"/>
      <c r="G361" s="620"/>
      <c r="H361" s="620">
        <f t="shared" si="104"/>
        <v>0</v>
      </c>
      <c r="I361" s="620"/>
      <c r="J361" s="118"/>
      <c r="K361" s="78"/>
    </row>
    <row r="362" spans="1:11" ht="38.1" customHeight="1" x14ac:dyDescent="0.25">
      <c r="A362" s="36">
        <v>1</v>
      </c>
      <c r="B362" s="72" t="s">
        <v>117</v>
      </c>
      <c r="C362" s="118">
        <v>63</v>
      </c>
      <c r="D362" s="111">
        <f t="shared" si="103"/>
        <v>5</v>
      </c>
      <c r="E362" s="118"/>
      <c r="F362" s="134">
        <f t="shared" ref="F362:F367" si="106">E362/D362*100</f>
        <v>0</v>
      </c>
      <c r="G362" s="620">
        <v>344.51802000000004</v>
      </c>
      <c r="H362" s="620">
        <f t="shared" si="104"/>
        <v>29</v>
      </c>
      <c r="I362" s="620"/>
      <c r="J362" s="118">
        <f t="shared" si="105"/>
        <v>0</v>
      </c>
      <c r="K362" s="78"/>
    </row>
    <row r="363" spans="1:11" ht="48" customHeight="1" x14ac:dyDescent="0.25">
      <c r="A363" s="36">
        <v>1</v>
      </c>
      <c r="B363" s="234" t="s">
        <v>114</v>
      </c>
      <c r="C363" s="118">
        <f>SUM(C364:C366)</f>
        <v>4550</v>
      </c>
      <c r="D363" s="118">
        <f>SUM(D364:D366)</f>
        <v>380</v>
      </c>
      <c r="E363" s="118">
        <f>SUM(E364:E366)</f>
        <v>417</v>
      </c>
      <c r="F363" s="134">
        <f t="shared" si="106"/>
        <v>109.73684210526315</v>
      </c>
      <c r="G363" s="620">
        <f>SUM(G364:G366)</f>
        <v>6686.6460000000006</v>
      </c>
      <c r="H363" s="620">
        <f>SUM(H364:H366)</f>
        <v>558</v>
      </c>
      <c r="I363" s="620">
        <f>SUM(I364:I366)</f>
        <v>461.12776999999994</v>
      </c>
      <c r="J363" s="118">
        <f t="shared" si="105"/>
        <v>82.639385304659484</v>
      </c>
      <c r="K363" s="78"/>
    </row>
    <row r="364" spans="1:11" ht="30" x14ac:dyDescent="0.25">
      <c r="A364" s="36">
        <v>1</v>
      </c>
      <c r="B364" s="72" t="s">
        <v>110</v>
      </c>
      <c r="C364" s="118">
        <v>250</v>
      </c>
      <c r="D364" s="111">
        <f t="shared" si="103"/>
        <v>21</v>
      </c>
      <c r="E364" s="118">
        <v>8</v>
      </c>
      <c r="F364" s="134">
        <f t="shared" si="106"/>
        <v>38.095238095238095</v>
      </c>
      <c r="G364" s="620">
        <v>367.05</v>
      </c>
      <c r="H364" s="620">
        <f t="shared" si="104"/>
        <v>31</v>
      </c>
      <c r="I364" s="620">
        <v>11.948360000000001</v>
      </c>
      <c r="J364" s="118">
        <f t="shared" si="105"/>
        <v>38.54309677419355</v>
      </c>
      <c r="K364" s="78"/>
    </row>
    <row r="365" spans="1:11" ht="44.25" customHeight="1" x14ac:dyDescent="0.25">
      <c r="A365" s="36">
        <v>1</v>
      </c>
      <c r="B365" s="72" t="s">
        <v>120</v>
      </c>
      <c r="C365" s="118">
        <v>3200</v>
      </c>
      <c r="D365" s="111">
        <f t="shared" si="103"/>
        <v>267</v>
      </c>
      <c r="E365" s="118">
        <v>334</v>
      </c>
      <c r="F365" s="134">
        <f t="shared" si="106"/>
        <v>125.09363295880149</v>
      </c>
      <c r="G365" s="620">
        <v>5394.4960000000001</v>
      </c>
      <c r="H365" s="620">
        <f t="shared" si="104"/>
        <v>450</v>
      </c>
      <c r="I365" s="620">
        <v>386.54146999999995</v>
      </c>
      <c r="J365" s="118">
        <f t="shared" si="105"/>
        <v>85.898104444444428</v>
      </c>
      <c r="K365" s="78"/>
    </row>
    <row r="366" spans="1:11" ht="44.25" customHeight="1" x14ac:dyDescent="0.25">
      <c r="A366" s="36">
        <v>1</v>
      </c>
      <c r="B366" s="72" t="s">
        <v>111</v>
      </c>
      <c r="C366" s="118">
        <v>1100</v>
      </c>
      <c r="D366" s="111">
        <f t="shared" si="103"/>
        <v>92</v>
      </c>
      <c r="E366" s="118">
        <v>75</v>
      </c>
      <c r="F366" s="134">
        <f t="shared" si="106"/>
        <v>81.521739130434781</v>
      </c>
      <c r="G366" s="620">
        <v>925.1</v>
      </c>
      <c r="H366" s="620">
        <f t="shared" si="104"/>
        <v>77</v>
      </c>
      <c r="I366" s="620">
        <v>62.63794</v>
      </c>
      <c r="J366" s="118">
        <f t="shared" si="105"/>
        <v>81.347974025974025</v>
      </c>
      <c r="K366" s="78"/>
    </row>
    <row r="367" spans="1:11" s="110" customFormat="1" ht="30.75" thickBot="1" x14ac:dyDescent="0.3">
      <c r="A367" s="110">
        <v>1</v>
      </c>
      <c r="B367" s="121" t="s">
        <v>125</v>
      </c>
      <c r="C367" s="118">
        <v>9240</v>
      </c>
      <c r="D367" s="111">
        <f t="shared" si="103"/>
        <v>770</v>
      </c>
      <c r="E367" s="118">
        <v>747</v>
      </c>
      <c r="F367" s="118">
        <f t="shared" si="106"/>
        <v>97.012987012987011</v>
      </c>
      <c r="G367" s="620">
        <v>6229.9775999999993</v>
      </c>
      <c r="H367" s="620">
        <f t="shared" si="104"/>
        <v>519</v>
      </c>
      <c r="I367" s="620">
        <v>503.65728000000001</v>
      </c>
      <c r="J367" s="118">
        <f t="shared" si="105"/>
        <v>97.043791907514461</v>
      </c>
      <c r="K367" s="109"/>
    </row>
    <row r="368" spans="1:11" s="13" customFormat="1" ht="15" customHeight="1" thickBot="1" x14ac:dyDescent="0.3">
      <c r="A368" s="36">
        <v>1</v>
      </c>
      <c r="B368" s="115" t="s">
        <v>3</v>
      </c>
      <c r="C368" s="443"/>
      <c r="D368" s="443"/>
      <c r="E368" s="443"/>
      <c r="F368" s="462"/>
      <c r="G368" s="652">
        <f>G363+G358+G367</f>
        <v>18137.583022222221</v>
      </c>
      <c r="H368" s="652">
        <f>H363+H358+H367</f>
        <v>1512</v>
      </c>
      <c r="I368" s="652">
        <f>I363+I358+I367</f>
        <v>1491.8579599999998</v>
      </c>
      <c r="J368" s="443">
        <f t="shared" si="105"/>
        <v>98.667854497354483</v>
      </c>
      <c r="K368" s="117"/>
    </row>
    <row r="369" spans="1:11" ht="29.25" customHeight="1" x14ac:dyDescent="0.25">
      <c r="A369" s="36">
        <v>1</v>
      </c>
      <c r="B369" s="81" t="s">
        <v>44</v>
      </c>
      <c r="C369" s="147"/>
      <c r="D369" s="147"/>
      <c r="E369" s="147"/>
      <c r="F369" s="147"/>
      <c r="G369" s="382"/>
      <c r="H369" s="382"/>
      <c r="I369" s="382"/>
      <c r="J369" s="147"/>
      <c r="K369" s="78"/>
    </row>
    <row r="370" spans="1:11" ht="47.25" customHeight="1" x14ac:dyDescent="0.25">
      <c r="A370" s="36">
        <v>1</v>
      </c>
      <c r="B370" s="234" t="s">
        <v>122</v>
      </c>
      <c r="C370" s="118">
        <f>SUM(C371:C374)</f>
        <v>11144</v>
      </c>
      <c r="D370" s="118">
        <f>SUM(D371:D374)</f>
        <v>929</v>
      </c>
      <c r="E370" s="118">
        <f>SUM(E371:E374)</f>
        <v>598</v>
      </c>
      <c r="F370" s="134">
        <f t="shared" ref="F370:F379" si="107">E370/D370*100</f>
        <v>64.370290635091493</v>
      </c>
      <c r="G370" s="620">
        <f>SUM(G371:G374)</f>
        <v>22375.073962222225</v>
      </c>
      <c r="H370" s="620">
        <f>SUM(H371:H374)</f>
        <v>1865</v>
      </c>
      <c r="I370" s="620">
        <f>SUM(I371:I374)</f>
        <v>1073.85122</v>
      </c>
      <c r="J370" s="118">
        <f>I370/H370*100</f>
        <v>57.579153887399457</v>
      </c>
      <c r="K370" s="78"/>
    </row>
    <row r="371" spans="1:11" ht="30" x14ac:dyDescent="0.25">
      <c r="A371" s="36">
        <v>1</v>
      </c>
      <c r="B371" s="72" t="s">
        <v>79</v>
      </c>
      <c r="C371" s="118">
        <v>8508</v>
      </c>
      <c r="D371" s="111">
        <f t="shared" ref="D371:D379" si="108">ROUND(C371/12*$B$3,0)</f>
        <v>709</v>
      </c>
      <c r="E371" s="118">
        <v>453</v>
      </c>
      <c r="F371" s="134">
        <f t="shared" si="107"/>
        <v>63.89280677009873</v>
      </c>
      <c r="G371" s="620">
        <v>18246.546702222222</v>
      </c>
      <c r="H371" s="620">
        <f>ROUND(G371/12*$B$3,0)</f>
        <v>1521</v>
      </c>
      <c r="I371" s="620">
        <v>858.76056000000005</v>
      </c>
      <c r="J371" s="118">
        <f>I371/H371*100</f>
        <v>56.46026035502959</v>
      </c>
      <c r="K371" s="78"/>
    </row>
    <row r="372" spans="1:11" ht="30" x14ac:dyDescent="0.25">
      <c r="A372" s="36">
        <v>1</v>
      </c>
      <c r="B372" s="72" t="s">
        <v>80</v>
      </c>
      <c r="C372" s="118">
        <v>2552</v>
      </c>
      <c r="D372" s="111">
        <f t="shared" si="108"/>
        <v>213</v>
      </c>
      <c r="E372" s="118">
        <v>145</v>
      </c>
      <c r="F372" s="134">
        <f t="shared" si="107"/>
        <v>68.075117370892031</v>
      </c>
      <c r="G372" s="620">
        <v>3669.1698999999999</v>
      </c>
      <c r="H372" s="620">
        <f t="shared" ref="H372:H379" si="109">ROUND(G372/12*$B$3,0)</f>
        <v>306</v>
      </c>
      <c r="I372" s="620">
        <v>215.09065999999999</v>
      </c>
      <c r="J372" s="118">
        <f t="shared" ref="J372:J380" si="110">I372/H372*100</f>
        <v>70.291065359477116</v>
      </c>
      <c r="K372" s="78"/>
    </row>
    <row r="373" spans="1:11" ht="30" x14ac:dyDescent="0.25">
      <c r="A373" s="36">
        <v>1</v>
      </c>
      <c r="B373" s="72" t="s">
        <v>116</v>
      </c>
      <c r="C373" s="118">
        <v>60</v>
      </c>
      <c r="D373" s="111">
        <f t="shared" si="108"/>
        <v>5</v>
      </c>
      <c r="E373" s="118"/>
      <c r="F373" s="134">
        <f t="shared" si="107"/>
        <v>0</v>
      </c>
      <c r="G373" s="620">
        <v>328.11240000000004</v>
      </c>
      <c r="H373" s="620">
        <f t="shared" si="109"/>
        <v>27</v>
      </c>
      <c r="I373" s="620"/>
      <c r="J373" s="118">
        <f t="shared" si="110"/>
        <v>0</v>
      </c>
      <c r="K373" s="78"/>
    </row>
    <row r="374" spans="1:11" ht="30" x14ac:dyDescent="0.25">
      <c r="A374" s="36">
        <v>1</v>
      </c>
      <c r="B374" s="72" t="s">
        <v>117</v>
      </c>
      <c r="C374" s="118">
        <v>24</v>
      </c>
      <c r="D374" s="111">
        <f t="shared" si="108"/>
        <v>2</v>
      </c>
      <c r="E374" s="118"/>
      <c r="F374" s="134">
        <f t="shared" si="107"/>
        <v>0</v>
      </c>
      <c r="G374" s="620">
        <v>131.24495999999999</v>
      </c>
      <c r="H374" s="620">
        <f t="shared" si="109"/>
        <v>11</v>
      </c>
      <c r="I374" s="620"/>
      <c r="J374" s="118">
        <f t="shared" si="110"/>
        <v>0</v>
      </c>
      <c r="K374" s="78"/>
    </row>
    <row r="375" spans="1:11" ht="42.75" customHeight="1" x14ac:dyDescent="0.25">
      <c r="A375" s="36">
        <v>1</v>
      </c>
      <c r="B375" s="234" t="s">
        <v>114</v>
      </c>
      <c r="C375" s="118">
        <f>SUM(C376:C378)</f>
        <v>20637</v>
      </c>
      <c r="D375" s="118">
        <f>SUM(D376:D378)</f>
        <v>1719</v>
      </c>
      <c r="E375" s="118">
        <f>SUM(E376:E378)</f>
        <v>691</v>
      </c>
      <c r="F375" s="134">
        <f t="shared" si="107"/>
        <v>40.197789412449097</v>
      </c>
      <c r="G375" s="620">
        <f>SUM(G376:G378)</f>
        <v>26783.235860000001</v>
      </c>
      <c r="H375" s="620">
        <f>SUM(H376:H378)</f>
        <v>2232</v>
      </c>
      <c r="I375" s="620">
        <f>SUM(I376:I378)</f>
        <v>697.21033</v>
      </c>
      <c r="J375" s="118">
        <f t="shared" si="110"/>
        <v>31.237021953405019</v>
      </c>
      <c r="K375" s="78"/>
    </row>
    <row r="376" spans="1:11" ht="30" x14ac:dyDescent="0.25">
      <c r="A376" s="36">
        <v>1</v>
      </c>
      <c r="B376" s="72" t="s">
        <v>110</v>
      </c>
      <c r="C376" s="118">
        <v>300</v>
      </c>
      <c r="D376" s="111">
        <f t="shared" si="108"/>
        <v>25</v>
      </c>
      <c r="E376" s="118">
        <v>-17</v>
      </c>
      <c r="F376" s="134">
        <f t="shared" si="107"/>
        <v>-68</v>
      </c>
      <c r="G376" s="620">
        <v>440.46</v>
      </c>
      <c r="H376" s="620">
        <f t="shared" si="109"/>
        <v>37</v>
      </c>
      <c r="I376" s="620">
        <v>-26.256499999999999</v>
      </c>
      <c r="J376" s="118">
        <f t="shared" si="110"/>
        <v>-70.963513513513504</v>
      </c>
      <c r="K376" s="78"/>
    </row>
    <row r="377" spans="1:11" ht="56.25" customHeight="1" x14ac:dyDescent="0.25">
      <c r="A377" s="36">
        <v>1</v>
      </c>
      <c r="B377" s="72" t="s">
        <v>120</v>
      </c>
      <c r="C377" s="118">
        <v>10937</v>
      </c>
      <c r="D377" s="111">
        <f t="shared" si="108"/>
        <v>911</v>
      </c>
      <c r="E377" s="118">
        <v>288</v>
      </c>
      <c r="F377" s="134">
        <f t="shared" si="107"/>
        <v>31.613611416026345</v>
      </c>
      <c r="G377" s="620">
        <v>18437.37586</v>
      </c>
      <c r="H377" s="620">
        <f t="shared" si="109"/>
        <v>1536</v>
      </c>
      <c r="I377" s="620">
        <v>366.45539000000002</v>
      </c>
      <c r="J377" s="118">
        <f t="shared" si="110"/>
        <v>23.857772786458334</v>
      </c>
      <c r="K377" s="78"/>
    </row>
    <row r="378" spans="1:11" ht="45" x14ac:dyDescent="0.25">
      <c r="A378" s="36">
        <v>1</v>
      </c>
      <c r="B378" s="72" t="s">
        <v>111</v>
      </c>
      <c r="C378" s="118">
        <v>9400</v>
      </c>
      <c r="D378" s="111">
        <f t="shared" si="108"/>
        <v>783</v>
      </c>
      <c r="E378" s="118">
        <v>420</v>
      </c>
      <c r="F378" s="134">
        <f t="shared" si="107"/>
        <v>53.639846743295017</v>
      </c>
      <c r="G378" s="620">
        <v>7905.4</v>
      </c>
      <c r="H378" s="620">
        <f t="shared" si="109"/>
        <v>659</v>
      </c>
      <c r="I378" s="620">
        <v>357.01143999999999</v>
      </c>
      <c r="J378" s="118">
        <f t="shared" si="110"/>
        <v>54.174725341426402</v>
      </c>
      <c r="K378" s="78"/>
    </row>
    <row r="379" spans="1:11" s="110" customFormat="1" ht="30.75" thickBot="1" x14ac:dyDescent="0.3">
      <c r="A379" s="110">
        <v>1</v>
      </c>
      <c r="B379" s="121" t="s">
        <v>125</v>
      </c>
      <c r="C379" s="118">
        <v>29800</v>
      </c>
      <c r="D379" s="111">
        <f t="shared" si="108"/>
        <v>2483</v>
      </c>
      <c r="E379" s="118">
        <v>2453</v>
      </c>
      <c r="F379" s="118">
        <f t="shared" si="107"/>
        <v>98.791784132098272</v>
      </c>
      <c r="G379" s="620">
        <v>20092.351999999999</v>
      </c>
      <c r="H379" s="620">
        <f t="shared" si="109"/>
        <v>1674</v>
      </c>
      <c r="I379" s="620">
        <v>1640.44003</v>
      </c>
      <c r="J379" s="118">
        <f t="shared" si="110"/>
        <v>97.995222819593792</v>
      </c>
      <c r="K379" s="109"/>
    </row>
    <row r="380" spans="1:11" s="34" customFormat="1" ht="15.75" thickBot="1" x14ac:dyDescent="0.3">
      <c r="A380" s="36">
        <v>1</v>
      </c>
      <c r="B380" s="115" t="s">
        <v>3</v>
      </c>
      <c r="C380" s="354"/>
      <c r="D380" s="354"/>
      <c r="E380" s="354"/>
      <c r="F380" s="462"/>
      <c r="G380" s="405">
        <f>G375+G370+G379</f>
        <v>69250.661822222231</v>
      </c>
      <c r="H380" s="405">
        <f>H375+H370+H379</f>
        <v>5771</v>
      </c>
      <c r="I380" s="405">
        <f>I375+I370+I379</f>
        <v>3411.5015800000001</v>
      </c>
      <c r="J380" s="354">
        <f t="shared" si="110"/>
        <v>59.114565586553461</v>
      </c>
      <c r="K380" s="107"/>
    </row>
    <row r="381" spans="1:11" ht="32.25" customHeight="1" x14ac:dyDescent="0.25">
      <c r="A381" s="36">
        <v>1</v>
      </c>
      <c r="B381" s="293" t="s">
        <v>45</v>
      </c>
      <c r="C381" s="294"/>
      <c r="D381" s="294"/>
      <c r="E381" s="295"/>
      <c r="F381" s="291"/>
      <c r="G381" s="409"/>
      <c r="H381" s="409"/>
      <c r="I381" s="387"/>
      <c r="J381" s="294"/>
      <c r="K381" s="78"/>
    </row>
    <row r="382" spans="1:11" ht="43.5" customHeight="1" x14ac:dyDescent="0.25">
      <c r="A382" s="36">
        <v>1</v>
      </c>
      <c r="B382" s="235" t="s">
        <v>122</v>
      </c>
      <c r="C382" s="24">
        <f t="shared" ref="C382:E387" si="111">C370+C358</f>
        <v>13668</v>
      </c>
      <c r="D382" s="24">
        <f t="shared" si="111"/>
        <v>1139</v>
      </c>
      <c r="E382" s="24">
        <f t="shared" si="111"/>
        <v>868</v>
      </c>
      <c r="F382" s="15">
        <f>E382/D382*100</f>
        <v>76.207199297629501</v>
      </c>
      <c r="G382" s="465">
        <f t="shared" ref="G382:I390" si="112">SUM(G370,G358)</f>
        <v>27596.033384444447</v>
      </c>
      <c r="H382" s="465">
        <f t="shared" si="112"/>
        <v>2300</v>
      </c>
      <c r="I382" s="465">
        <f t="shared" si="112"/>
        <v>1600.9241299999999</v>
      </c>
      <c r="J382" s="23">
        <f>I382/H382*100</f>
        <v>69.60539695652173</v>
      </c>
      <c r="K382" s="78"/>
    </row>
    <row r="383" spans="1:11" ht="30" x14ac:dyDescent="0.25">
      <c r="A383" s="36">
        <v>1</v>
      </c>
      <c r="B383" s="233" t="s">
        <v>79</v>
      </c>
      <c r="C383" s="24">
        <f t="shared" si="111"/>
        <v>10401</v>
      </c>
      <c r="D383" s="24">
        <f t="shared" si="111"/>
        <v>867</v>
      </c>
      <c r="E383" s="24">
        <f t="shared" si="111"/>
        <v>706</v>
      </c>
      <c r="F383" s="15">
        <f t="shared" ref="F383:F391" si="113">E383/D383*100</f>
        <v>81.430219146482116</v>
      </c>
      <c r="G383" s="465">
        <f t="shared" si="112"/>
        <v>22306.339004444446</v>
      </c>
      <c r="H383" s="465">
        <f t="shared" si="112"/>
        <v>1859</v>
      </c>
      <c r="I383" s="465">
        <f t="shared" si="112"/>
        <v>1358.5790400000001</v>
      </c>
      <c r="J383" s="23">
        <f t="shared" ref="J383:J392" si="114">I383/H383*100</f>
        <v>73.081174825174827</v>
      </c>
      <c r="K383" s="78"/>
    </row>
    <row r="384" spans="1:11" ht="30" x14ac:dyDescent="0.25">
      <c r="A384" s="36">
        <v>1</v>
      </c>
      <c r="B384" s="233" t="s">
        <v>80</v>
      </c>
      <c r="C384" s="24">
        <f t="shared" si="111"/>
        <v>3120</v>
      </c>
      <c r="D384" s="24">
        <f t="shared" si="111"/>
        <v>260</v>
      </c>
      <c r="E384" s="24">
        <f t="shared" si="111"/>
        <v>162</v>
      </c>
      <c r="F384" s="15">
        <f t="shared" si="113"/>
        <v>62.307692307692307</v>
      </c>
      <c r="G384" s="465">
        <f t="shared" si="112"/>
        <v>4485.8189999999995</v>
      </c>
      <c r="H384" s="465">
        <f t="shared" si="112"/>
        <v>374</v>
      </c>
      <c r="I384" s="465">
        <f t="shared" si="112"/>
        <v>242.34508999999997</v>
      </c>
      <c r="J384" s="23">
        <f t="shared" si="114"/>
        <v>64.798152406417103</v>
      </c>
      <c r="K384" s="78"/>
    </row>
    <row r="385" spans="1:11" ht="30" x14ac:dyDescent="0.25">
      <c r="A385" s="36">
        <v>1</v>
      </c>
      <c r="B385" s="233" t="s">
        <v>116</v>
      </c>
      <c r="C385" s="24">
        <f t="shared" si="111"/>
        <v>60</v>
      </c>
      <c r="D385" s="24">
        <f t="shared" si="111"/>
        <v>5</v>
      </c>
      <c r="E385" s="24">
        <f t="shared" si="111"/>
        <v>0</v>
      </c>
      <c r="F385" s="15">
        <f t="shared" si="113"/>
        <v>0</v>
      </c>
      <c r="G385" s="465">
        <f t="shared" si="112"/>
        <v>328.11240000000004</v>
      </c>
      <c r="H385" s="465">
        <f t="shared" si="112"/>
        <v>27</v>
      </c>
      <c r="I385" s="465">
        <f t="shared" si="112"/>
        <v>0</v>
      </c>
      <c r="J385" s="23">
        <f t="shared" si="114"/>
        <v>0</v>
      </c>
      <c r="K385" s="78"/>
    </row>
    <row r="386" spans="1:11" ht="30" x14ac:dyDescent="0.25">
      <c r="A386" s="36">
        <v>1</v>
      </c>
      <c r="B386" s="233" t="s">
        <v>117</v>
      </c>
      <c r="C386" s="24">
        <f t="shared" si="111"/>
        <v>87</v>
      </c>
      <c r="D386" s="24">
        <f t="shared" si="111"/>
        <v>7</v>
      </c>
      <c r="E386" s="24">
        <f t="shared" si="111"/>
        <v>0</v>
      </c>
      <c r="F386" s="15">
        <f t="shared" si="113"/>
        <v>0</v>
      </c>
      <c r="G386" s="465">
        <f t="shared" si="112"/>
        <v>475.76298000000003</v>
      </c>
      <c r="H386" s="465">
        <f t="shared" si="112"/>
        <v>40</v>
      </c>
      <c r="I386" s="465">
        <f t="shared" si="112"/>
        <v>0</v>
      </c>
      <c r="J386" s="23">
        <f t="shared" si="114"/>
        <v>0</v>
      </c>
      <c r="K386" s="78"/>
    </row>
    <row r="387" spans="1:11" ht="30" x14ac:dyDescent="0.25">
      <c r="A387" s="36">
        <v>1</v>
      </c>
      <c r="B387" s="235" t="s">
        <v>114</v>
      </c>
      <c r="C387" s="24">
        <f t="shared" si="111"/>
        <v>25187</v>
      </c>
      <c r="D387" s="24">
        <f t="shared" si="111"/>
        <v>2099</v>
      </c>
      <c r="E387" s="24">
        <f t="shared" si="111"/>
        <v>1108</v>
      </c>
      <c r="F387" s="15">
        <f t="shared" si="113"/>
        <v>52.787041448308713</v>
      </c>
      <c r="G387" s="465">
        <f t="shared" si="112"/>
        <v>33469.881860000001</v>
      </c>
      <c r="H387" s="465">
        <f t="shared" si="112"/>
        <v>2790</v>
      </c>
      <c r="I387" s="465">
        <f t="shared" si="112"/>
        <v>1158.3380999999999</v>
      </c>
      <c r="J387" s="23">
        <f t="shared" si="114"/>
        <v>41.517494623655907</v>
      </c>
      <c r="K387" s="78"/>
    </row>
    <row r="388" spans="1:11" ht="30" x14ac:dyDescent="0.25">
      <c r="A388" s="36">
        <v>1</v>
      </c>
      <c r="B388" s="233" t="s">
        <v>110</v>
      </c>
      <c r="C388" s="24">
        <f t="shared" ref="C388:E390" si="115">SUM(C376,C364)</f>
        <v>550</v>
      </c>
      <c r="D388" s="24">
        <f t="shared" si="115"/>
        <v>46</v>
      </c>
      <c r="E388" s="24">
        <f t="shared" si="115"/>
        <v>-9</v>
      </c>
      <c r="F388" s="15">
        <f t="shared" si="113"/>
        <v>-19.565217391304348</v>
      </c>
      <c r="G388" s="465">
        <f t="shared" si="112"/>
        <v>807.51</v>
      </c>
      <c r="H388" s="465">
        <f t="shared" si="112"/>
        <v>68</v>
      </c>
      <c r="I388" s="465">
        <f t="shared" si="112"/>
        <v>-14.308139999999998</v>
      </c>
      <c r="J388" s="23">
        <f t="shared" si="114"/>
        <v>-21.041382352941174</v>
      </c>
      <c r="K388" s="78"/>
    </row>
    <row r="389" spans="1:11" ht="60" x14ac:dyDescent="0.25">
      <c r="A389" s="36">
        <v>1</v>
      </c>
      <c r="B389" s="233" t="s">
        <v>81</v>
      </c>
      <c r="C389" s="24">
        <f t="shared" si="115"/>
        <v>14137</v>
      </c>
      <c r="D389" s="24">
        <f t="shared" si="115"/>
        <v>1178</v>
      </c>
      <c r="E389" s="24">
        <f t="shared" si="115"/>
        <v>622</v>
      </c>
      <c r="F389" s="15">
        <f t="shared" si="113"/>
        <v>52.801358234295414</v>
      </c>
      <c r="G389" s="465">
        <f t="shared" si="112"/>
        <v>23831.871859999999</v>
      </c>
      <c r="H389" s="465">
        <f t="shared" si="112"/>
        <v>1986</v>
      </c>
      <c r="I389" s="465">
        <f t="shared" si="112"/>
        <v>752.99685999999997</v>
      </c>
      <c r="J389" s="23">
        <f t="shared" si="114"/>
        <v>37.915249748237663</v>
      </c>
      <c r="K389" s="78"/>
    </row>
    <row r="390" spans="1:11" ht="45" x14ac:dyDescent="0.25">
      <c r="A390" s="36">
        <v>1</v>
      </c>
      <c r="B390" s="233" t="s">
        <v>111</v>
      </c>
      <c r="C390" s="24">
        <f t="shared" si="115"/>
        <v>10500</v>
      </c>
      <c r="D390" s="24">
        <f t="shared" si="115"/>
        <v>875</v>
      </c>
      <c r="E390" s="24">
        <f t="shared" si="115"/>
        <v>495</v>
      </c>
      <c r="F390" s="15">
        <f t="shared" si="113"/>
        <v>56.571428571428569</v>
      </c>
      <c r="G390" s="465">
        <f t="shared" si="112"/>
        <v>8830.5</v>
      </c>
      <c r="H390" s="465">
        <f t="shared" si="112"/>
        <v>736</v>
      </c>
      <c r="I390" s="465">
        <f t="shared" si="112"/>
        <v>419.64938000000001</v>
      </c>
      <c r="J390" s="23">
        <f t="shared" si="114"/>
        <v>57.017578804347821</v>
      </c>
      <c r="K390" s="78"/>
    </row>
    <row r="391" spans="1:11" ht="30.75" thickBot="1" x14ac:dyDescent="0.3">
      <c r="B391" s="698" t="s">
        <v>125</v>
      </c>
      <c r="C391" s="699">
        <f>SUM(C367,C379)</f>
        <v>39040</v>
      </c>
      <c r="D391" s="699">
        <f>SUM(D367,D379)</f>
        <v>3253</v>
      </c>
      <c r="E391" s="699">
        <f>SUM(E367,E379)</f>
        <v>3200</v>
      </c>
      <c r="F391" s="15">
        <f t="shared" si="113"/>
        <v>98.370734706424827</v>
      </c>
      <c r="G391" s="699">
        <f>SUM(G367,G379)</f>
        <v>26322.329599999997</v>
      </c>
      <c r="H391" s="699">
        <f>SUM(H367,H379)</f>
        <v>2193</v>
      </c>
      <c r="I391" s="699">
        <f>SUM(I367,I379)</f>
        <v>2144.0973100000001</v>
      </c>
      <c r="J391" s="23">
        <f t="shared" si="114"/>
        <v>97.770055175558596</v>
      </c>
      <c r="K391" s="78"/>
    </row>
    <row r="392" spans="1:11" ht="15.75" thickBot="1" x14ac:dyDescent="0.3">
      <c r="A392" s="36">
        <v>1</v>
      </c>
      <c r="B392" s="442" t="s">
        <v>119</v>
      </c>
      <c r="C392" s="391">
        <f t="shared" ref="C392:I392" si="116">SUM(C380,C368)</f>
        <v>0</v>
      </c>
      <c r="D392" s="391">
        <f t="shared" si="116"/>
        <v>0</v>
      </c>
      <c r="E392" s="391">
        <f t="shared" si="116"/>
        <v>0</v>
      </c>
      <c r="F392" s="463">
        <f t="shared" si="116"/>
        <v>0</v>
      </c>
      <c r="G392" s="392">
        <f t="shared" si="116"/>
        <v>87388.244844444445</v>
      </c>
      <c r="H392" s="392">
        <f t="shared" si="116"/>
        <v>7283</v>
      </c>
      <c r="I392" s="392">
        <f t="shared" si="116"/>
        <v>4903.3595399999995</v>
      </c>
      <c r="J392" s="391">
        <f t="shared" si="114"/>
        <v>67.326095565014413</v>
      </c>
      <c r="K392" s="78"/>
    </row>
    <row r="400" spans="1:11" x14ac:dyDescent="0.25">
      <c r="B400" s="36"/>
      <c r="C400" s="36"/>
      <c r="D400" s="36"/>
      <c r="E400" s="110"/>
      <c r="F400" s="36"/>
      <c r="G400" s="410"/>
      <c r="H400" s="410"/>
      <c r="I400" s="389"/>
      <c r="J400" s="36"/>
    </row>
    <row r="401" spans="2:10" x14ac:dyDescent="0.25">
      <c r="B401" s="36"/>
      <c r="C401" s="36"/>
      <c r="D401" s="36"/>
      <c r="E401" s="110"/>
      <c r="F401" s="36"/>
      <c r="G401" s="410"/>
      <c r="H401" s="410"/>
      <c r="I401" s="389"/>
      <c r="J401" s="36"/>
    </row>
    <row r="402" spans="2:10" x14ac:dyDescent="0.25">
      <c r="B402" s="36"/>
      <c r="C402" s="36"/>
      <c r="D402" s="36"/>
      <c r="E402" s="110"/>
      <c r="F402" s="36"/>
      <c r="G402" s="410"/>
      <c r="H402" s="410"/>
      <c r="I402" s="389"/>
      <c r="J402" s="36"/>
    </row>
    <row r="403" spans="2:10" x14ac:dyDescent="0.25">
      <c r="B403" s="36"/>
      <c r="C403" s="36"/>
      <c r="D403" s="36"/>
      <c r="E403" s="110"/>
      <c r="F403" s="36"/>
      <c r="G403" s="410"/>
      <c r="H403" s="410"/>
      <c r="I403" s="389"/>
      <c r="J403" s="36"/>
    </row>
    <row r="404" spans="2:10" x14ac:dyDescent="0.25">
      <c r="B404" s="36"/>
      <c r="C404" s="36"/>
      <c r="D404" s="36"/>
      <c r="E404" s="110"/>
      <c r="F404" s="36"/>
      <c r="G404" s="410"/>
      <c r="H404" s="410"/>
      <c r="I404" s="389"/>
      <c r="J404" s="36"/>
    </row>
    <row r="405" spans="2:10" x14ac:dyDescent="0.25">
      <c r="B405" s="36"/>
      <c r="C405" s="36"/>
      <c r="D405" s="36"/>
      <c r="E405" s="110"/>
      <c r="F405" s="36"/>
      <c r="G405" s="410"/>
      <c r="H405" s="410"/>
      <c r="I405" s="389"/>
      <c r="J405" s="36"/>
    </row>
    <row r="406" spans="2:10" x14ac:dyDescent="0.25">
      <c r="B406" s="36"/>
      <c r="C406" s="36"/>
      <c r="D406" s="36"/>
      <c r="E406" s="110"/>
      <c r="F406" s="36"/>
      <c r="G406" s="410"/>
      <c r="H406" s="410"/>
      <c r="I406" s="389"/>
      <c r="J406" s="36"/>
    </row>
    <row r="407" spans="2:10" x14ac:dyDescent="0.25">
      <c r="B407" s="36"/>
      <c r="C407" s="36"/>
      <c r="D407" s="36"/>
      <c r="E407" s="110"/>
      <c r="F407" s="36"/>
      <c r="G407" s="410"/>
      <c r="H407" s="410"/>
      <c r="I407" s="389"/>
      <c r="J407" s="36"/>
    </row>
    <row r="408" spans="2:10" x14ac:dyDescent="0.25">
      <c r="B408" s="36"/>
      <c r="C408" s="36"/>
      <c r="D408" s="36"/>
      <c r="E408" s="110"/>
      <c r="F408" s="36"/>
      <c r="G408" s="410"/>
      <c r="H408" s="410"/>
      <c r="I408" s="389"/>
      <c r="J408" s="36"/>
    </row>
    <row r="409" spans="2:10" x14ac:dyDescent="0.25">
      <c r="B409" s="36"/>
      <c r="C409" s="36"/>
      <c r="D409" s="36"/>
      <c r="E409" s="110"/>
      <c r="F409" s="36"/>
      <c r="G409" s="410"/>
      <c r="H409" s="410"/>
      <c r="I409" s="389"/>
      <c r="J409" s="36"/>
    </row>
    <row r="410" spans="2:10" x14ac:dyDescent="0.25">
      <c r="B410" s="36"/>
      <c r="C410" s="36"/>
      <c r="D410" s="36"/>
      <c r="E410" s="110"/>
      <c r="F410" s="36"/>
      <c r="G410" s="410"/>
      <c r="H410" s="410"/>
      <c r="I410" s="389"/>
      <c r="J410" s="36"/>
    </row>
    <row r="411" spans="2:10" x14ac:dyDescent="0.25">
      <c r="B411" s="36"/>
      <c r="C411" s="36"/>
      <c r="D411" s="36"/>
      <c r="E411" s="110"/>
      <c r="F411" s="36"/>
      <c r="G411" s="410"/>
      <c r="H411" s="410"/>
      <c r="I411" s="389"/>
      <c r="J411" s="36"/>
    </row>
    <row r="412" spans="2:10" x14ac:dyDescent="0.25">
      <c r="B412" s="36"/>
      <c r="C412" s="36"/>
      <c r="D412" s="36"/>
      <c r="E412" s="110"/>
      <c r="F412" s="36"/>
      <c r="G412" s="410"/>
      <c r="H412" s="410"/>
      <c r="I412" s="389"/>
      <c r="J412" s="36"/>
    </row>
    <row r="413" spans="2:10" x14ac:dyDescent="0.25">
      <c r="B413" s="36"/>
      <c r="C413" s="36"/>
      <c r="D413" s="36"/>
      <c r="E413" s="110"/>
      <c r="F413" s="36"/>
      <c r="G413" s="410"/>
      <c r="H413" s="410"/>
      <c r="I413" s="389"/>
      <c r="J413" s="36"/>
    </row>
    <row r="414" spans="2:10" x14ac:dyDescent="0.25">
      <c r="B414" s="36"/>
      <c r="C414" s="36"/>
      <c r="D414" s="36"/>
      <c r="E414" s="110"/>
      <c r="F414" s="36"/>
      <c r="G414" s="410"/>
      <c r="H414" s="410"/>
      <c r="I414" s="389"/>
      <c r="J414" s="36"/>
    </row>
    <row r="415" spans="2:10" x14ac:dyDescent="0.25">
      <c r="B415" s="36"/>
      <c r="C415" s="36"/>
      <c r="D415" s="36"/>
      <c r="E415" s="110"/>
      <c r="F415" s="36"/>
      <c r="G415" s="410"/>
      <c r="H415" s="410"/>
      <c r="I415" s="389"/>
      <c r="J415" s="36"/>
    </row>
    <row r="416" spans="2:10" x14ac:dyDescent="0.25">
      <c r="B416" s="36"/>
      <c r="C416" s="36"/>
      <c r="D416" s="36"/>
      <c r="E416" s="110"/>
      <c r="F416" s="36"/>
      <c r="G416" s="410"/>
      <c r="H416" s="410"/>
      <c r="I416" s="389"/>
      <c r="J416" s="36"/>
    </row>
    <row r="417" spans="2:10" x14ac:dyDescent="0.25">
      <c r="B417" s="36"/>
      <c r="C417" s="36"/>
      <c r="D417" s="36"/>
      <c r="E417" s="110"/>
      <c r="F417" s="36"/>
      <c r="G417" s="410"/>
      <c r="H417" s="410"/>
      <c r="I417" s="389"/>
      <c r="J417" s="36"/>
    </row>
    <row r="418" spans="2:10" x14ac:dyDescent="0.25">
      <c r="B418" s="36"/>
      <c r="C418" s="36"/>
      <c r="D418" s="36"/>
      <c r="E418" s="110"/>
      <c r="F418" s="36"/>
      <c r="G418" s="410"/>
      <c r="H418" s="410"/>
      <c r="I418" s="389"/>
      <c r="J418" s="36"/>
    </row>
    <row r="419" spans="2:10" x14ac:dyDescent="0.25">
      <c r="B419" s="36"/>
      <c r="C419" s="36"/>
      <c r="D419" s="36"/>
      <c r="E419" s="110"/>
      <c r="F419" s="36"/>
      <c r="G419" s="410"/>
      <c r="H419" s="410"/>
      <c r="I419" s="389"/>
      <c r="J419" s="36"/>
    </row>
    <row r="420" spans="2:10" x14ac:dyDescent="0.25">
      <c r="B420" s="36"/>
      <c r="C420" s="36"/>
      <c r="D420" s="36"/>
      <c r="E420" s="110"/>
      <c r="F420" s="36"/>
      <c r="G420" s="410"/>
      <c r="H420" s="410"/>
      <c r="I420" s="389"/>
      <c r="J420" s="36"/>
    </row>
    <row r="421" spans="2:10" x14ac:dyDescent="0.25">
      <c r="B421" s="36"/>
      <c r="C421" s="36"/>
      <c r="D421" s="36"/>
      <c r="E421" s="110"/>
      <c r="F421" s="36"/>
      <c r="G421" s="410"/>
      <c r="H421" s="410"/>
      <c r="I421" s="389"/>
      <c r="J421" s="36"/>
    </row>
    <row r="422" spans="2:10" x14ac:dyDescent="0.25">
      <c r="B422" s="36"/>
      <c r="C422" s="36"/>
      <c r="D422" s="36"/>
      <c r="E422" s="110"/>
      <c r="F422" s="36"/>
      <c r="G422" s="410"/>
      <c r="H422" s="410"/>
      <c r="I422" s="389"/>
      <c r="J422" s="36"/>
    </row>
    <row r="423" spans="2:10" x14ac:dyDescent="0.25">
      <c r="B423" s="36"/>
      <c r="C423" s="36"/>
      <c r="D423" s="36"/>
      <c r="E423" s="110"/>
      <c r="F423" s="36"/>
      <c r="G423" s="410"/>
      <c r="H423" s="410"/>
      <c r="I423" s="389"/>
      <c r="J423" s="36"/>
    </row>
    <row r="424" spans="2:10" x14ac:dyDescent="0.25">
      <c r="B424" s="36"/>
      <c r="C424" s="36"/>
      <c r="D424" s="36"/>
      <c r="E424" s="110"/>
      <c r="F424" s="36"/>
      <c r="G424" s="410"/>
      <c r="H424" s="410"/>
      <c r="I424" s="389"/>
      <c r="J424" s="36"/>
    </row>
    <row r="425" spans="2:10" x14ac:dyDescent="0.25">
      <c r="B425" s="36"/>
      <c r="C425" s="36"/>
      <c r="D425" s="36"/>
      <c r="E425" s="110"/>
      <c r="F425" s="36"/>
      <c r="G425" s="410"/>
      <c r="H425" s="410"/>
      <c r="I425" s="389"/>
      <c r="J425" s="36"/>
    </row>
    <row r="426" spans="2:10" x14ac:dyDescent="0.25">
      <c r="B426" s="36"/>
      <c r="C426" s="36"/>
      <c r="D426" s="36"/>
      <c r="E426" s="110"/>
      <c r="F426" s="36"/>
      <c r="G426" s="410"/>
      <c r="H426" s="410"/>
      <c r="I426" s="389"/>
      <c r="J426" s="36"/>
    </row>
    <row r="427" spans="2:10" x14ac:dyDescent="0.25">
      <c r="B427" s="36"/>
      <c r="C427" s="36"/>
      <c r="D427" s="36"/>
      <c r="E427" s="110"/>
      <c r="F427" s="36"/>
      <c r="G427" s="410"/>
      <c r="H427" s="410"/>
      <c r="I427" s="389"/>
      <c r="J427" s="36"/>
    </row>
    <row r="428" spans="2:10" x14ac:dyDescent="0.25">
      <c r="B428" s="36"/>
      <c r="C428" s="36"/>
      <c r="D428" s="36"/>
      <c r="E428" s="110"/>
      <c r="F428" s="36"/>
      <c r="G428" s="410"/>
      <c r="H428" s="410"/>
      <c r="I428" s="389"/>
      <c r="J428" s="36"/>
    </row>
    <row r="429" spans="2:10" x14ac:dyDescent="0.25">
      <c r="B429" s="36"/>
      <c r="C429" s="36"/>
      <c r="D429" s="36"/>
      <c r="E429" s="110"/>
      <c r="F429" s="36"/>
      <c r="G429" s="410"/>
      <c r="H429" s="410"/>
      <c r="I429" s="389"/>
      <c r="J429" s="36"/>
    </row>
    <row r="430" spans="2:10" x14ac:dyDescent="0.25">
      <c r="B430" s="36"/>
      <c r="C430" s="36"/>
      <c r="D430" s="36"/>
      <c r="E430" s="110"/>
      <c r="F430" s="36"/>
      <c r="G430" s="410"/>
      <c r="H430" s="410"/>
      <c r="I430" s="389"/>
      <c r="J430" s="36"/>
    </row>
    <row r="431" spans="2:10" x14ac:dyDescent="0.25">
      <c r="B431" s="36"/>
      <c r="C431" s="36"/>
      <c r="D431" s="36"/>
      <c r="E431" s="110"/>
      <c r="F431" s="36"/>
      <c r="G431" s="410"/>
      <c r="H431" s="410"/>
      <c r="I431" s="389"/>
      <c r="J431" s="36"/>
    </row>
    <row r="432" spans="2:10" x14ac:dyDescent="0.25">
      <c r="B432" s="36"/>
      <c r="C432" s="36"/>
      <c r="D432" s="36"/>
      <c r="E432" s="110"/>
      <c r="F432" s="36"/>
      <c r="G432" s="410"/>
      <c r="H432" s="410"/>
      <c r="I432" s="389"/>
      <c r="J432" s="36"/>
    </row>
    <row r="433" spans="2:10" x14ac:dyDescent="0.25">
      <c r="B433" s="36"/>
      <c r="C433" s="36"/>
      <c r="D433" s="36"/>
      <c r="E433" s="110"/>
      <c r="F433" s="36"/>
      <c r="G433" s="410"/>
      <c r="H433" s="410"/>
      <c r="I433" s="389"/>
      <c r="J433" s="36"/>
    </row>
    <row r="434" spans="2:10" x14ac:dyDescent="0.25">
      <c r="B434" s="36"/>
      <c r="C434" s="36"/>
      <c r="D434" s="36"/>
      <c r="E434" s="110"/>
      <c r="F434" s="36"/>
      <c r="G434" s="410"/>
      <c r="H434" s="410"/>
      <c r="I434" s="389"/>
      <c r="J434" s="36"/>
    </row>
    <row r="435" spans="2:10" x14ac:dyDescent="0.25">
      <c r="B435" s="36"/>
      <c r="C435" s="36"/>
      <c r="D435" s="36"/>
      <c r="E435" s="110"/>
      <c r="F435" s="36"/>
      <c r="G435" s="410"/>
      <c r="H435" s="410"/>
      <c r="I435" s="389"/>
      <c r="J435" s="36"/>
    </row>
    <row r="436" spans="2:10" x14ac:dyDescent="0.25">
      <c r="B436" s="36"/>
      <c r="C436" s="36"/>
      <c r="D436" s="36"/>
      <c r="E436" s="110"/>
      <c r="F436" s="36"/>
      <c r="G436" s="410"/>
      <c r="H436" s="410"/>
      <c r="I436" s="389"/>
      <c r="J436" s="36"/>
    </row>
    <row r="437" spans="2:10" x14ac:dyDescent="0.25">
      <c r="B437" s="36"/>
      <c r="C437" s="36"/>
      <c r="D437" s="36"/>
      <c r="E437" s="110"/>
      <c r="F437" s="36"/>
      <c r="G437" s="410"/>
      <c r="H437" s="410"/>
      <c r="I437" s="389"/>
      <c r="J437" s="36"/>
    </row>
    <row r="438" spans="2:10" x14ac:dyDescent="0.25">
      <c r="B438" s="36"/>
      <c r="C438" s="36"/>
      <c r="D438" s="36"/>
      <c r="E438" s="110"/>
      <c r="F438" s="36"/>
      <c r="G438" s="410"/>
      <c r="H438" s="410"/>
      <c r="I438" s="389"/>
      <c r="J438" s="36"/>
    </row>
    <row r="439" spans="2:10" x14ac:dyDescent="0.25">
      <c r="B439" s="36"/>
      <c r="C439" s="36"/>
      <c r="D439" s="36"/>
      <c r="E439" s="110"/>
      <c r="F439" s="36"/>
      <c r="G439" s="410"/>
      <c r="H439" s="410"/>
      <c r="I439" s="389"/>
      <c r="J439" s="36"/>
    </row>
    <row r="440" spans="2:10" x14ac:dyDescent="0.25">
      <c r="B440" s="36"/>
      <c r="C440" s="36"/>
      <c r="D440" s="36"/>
      <c r="E440" s="110"/>
      <c r="F440" s="36"/>
      <c r="G440" s="410"/>
      <c r="H440" s="410"/>
      <c r="I440" s="389"/>
      <c r="J440" s="36"/>
    </row>
    <row r="441" spans="2:10" x14ac:dyDescent="0.25">
      <c r="B441" s="36"/>
      <c r="C441" s="36"/>
      <c r="D441" s="36"/>
      <c r="E441" s="110"/>
      <c r="F441" s="36"/>
      <c r="G441" s="410"/>
      <c r="H441" s="410"/>
      <c r="I441" s="389"/>
      <c r="J441" s="36"/>
    </row>
    <row r="442" spans="2:10" x14ac:dyDescent="0.25">
      <c r="B442" s="36"/>
      <c r="C442" s="36"/>
      <c r="D442" s="36"/>
      <c r="E442" s="110"/>
      <c r="F442" s="36"/>
      <c r="G442" s="410"/>
      <c r="H442" s="410"/>
      <c r="I442" s="389"/>
      <c r="J442" s="36"/>
    </row>
    <row r="443" spans="2:10" x14ac:dyDescent="0.25">
      <c r="B443" s="36"/>
      <c r="C443" s="36"/>
      <c r="D443" s="36"/>
      <c r="E443" s="110"/>
      <c r="F443" s="36"/>
      <c r="G443" s="410"/>
      <c r="H443" s="410"/>
      <c r="I443" s="389"/>
      <c r="J443" s="36"/>
    </row>
    <row r="444" spans="2:10" x14ac:dyDescent="0.25">
      <c r="B444" s="36"/>
      <c r="C444" s="36"/>
      <c r="D444" s="36"/>
      <c r="E444" s="110"/>
      <c r="F444" s="36"/>
      <c r="G444" s="410"/>
      <c r="H444" s="410"/>
      <c r="I444" s="389"/>
      <c r="J444" s="36"/>
    </row>
    <row r="445" spans="2:10" x14ac:dyDescent="0.25">
      <c r="B445" s="36"/>
      <c r="C445" s="36"/>
      <c r="D445" s="36"/>
      <c r="E445" s="110"/>
      <c r="F445" s="36"/>
      <c r="G445" s="410"/>
      <c r="H445" s="410"/>
      <c r="I445" s="389"/>
      <c r="J445" s="36"/>
    </row>
    <row r="446" spans="2:10" x14ac:dyDescent="0.25">
      <c r="B446" s="36"/>
      <c r="C446" s="36"/>
      <c r="D446" s="36"/>
      <c r="E446" s="110"/>
      <c r="F446" s="36"/>
      <c r="G446" s="410"/>
      <c r="H446" s="410"/>
      <c r="I446" s="389"/>
      <c r="J446" s="36"/>
    </row>
    <row r="447" spans="2:10" x14ac:dyDescent="0.25">
      <c r="B447" s="36"/>
      <c r="C447" s="36"/>
      <c r="D447" s="36"/>
      <c r="E447" s="110"/>
      <c r="F447" s="36"/>
      <c r="G447" s="410"/>
      <c r="H447" s="410"/>
      <c r="I447" s="389"/>
      <c r="J447" s="36"/>
    </row>
    <row r="448" spans="2:10" x14ac:dyDescent="0.25">
      <c r="B448" s="36"/>
      <c r="C448" s="36"/>
      <c r="D448" s="36"/>
      <c r="E448" s="110"/>
      <c r="F448" s="36"/>
      <c r="G448" s="410"/>
      <c r="H448" s="410"/>
      <c r="I448" s="389"/>
      <c r="J448" s="36"/>
    </row>
    <row r="449" spans="2:10" x14ac:dyDescent="0.25">
      <c r="B449" s="36"/>
      <c r="C449" s="36"/>
      <c r="D449" s="36"/>
      <c r="E449" s="110"/>
      <c r="F449" s="36"/>
      <c r="G449" s="410"/>
      <c r="H449" s="410"/>
      <c r="I449" s="389"/>
      <c r="J449" s="36"/>
    </row>
    <row r="450" spans="2:10" x14ac:dyDescent="0.25">
      <c r="B450" s="36"/>
      <c r="C450" s="36"/>
      <c r="D450" s="36"/>
      <c r="E450" s="110"/>
      <c r="F450" s="36"/>
      <c r="G450" s="410"/>
      <c r="H450" s="410"/>
      <c r="I450" s="389"/>
      <c r="J450" s="36"/>
    </row>
    <row r="451" spans="2:10" x14ac:dyDescent="0.25">
      <c r="B451" s="36"/>
      <c r="C451" s="36"/>
      <c r="D451" s="36"/>
      <c r="E451" s="110"/>
      <c r="F451" s="36"/>
      <c r="G451" s="410"/>
      <c r="H451" s="410"/>
      <c r="I451" s="389"/>
      <c r="J451" s="36"/>
    </row>
    <row r="452" spans="2:10" x14ac:dyDescent="0.25">
      <c r="B452" s="36"/>
      <c r="C452" s="36"/>
      <c r="D452" s="36"/>
      <c r="E452" s="110"/>
      <c r="F452" s="36"/>
      <c r="G452" s="410"/>
      <c r="H452" s="410"/>
      <c r="I452" s="389"/>
      <c r="J452" s="36"/>
    </row>
    <row r="453" spans="2:10" x14ac:dyDescent="0.25">
      <c r="B453" s="36"/>
      <c r="C453" s="36"/>
      <c r="D453" s="36"/>
      <c r="E453" s="110"/>
      <c r="F453" s="36"/>
      <c r="G453" s="410"/>
      <c r="H453" s="410"/>
      <c r="I453" s="389"/>
      <c r="J453" s="36"/>
    </row>
    <row r="454" spans="2:10" x14ac:dyDescent="0.25">
      <c r="B454" s="36"/>
      <c r="C454" s="36"/>
      <c r="D454" s="36"/>
      <c r="E454" s="110"/>
      <c r="F454" s="36"/>
      <c r="G454" s="410"/>
      <c r="H454" s="410"/>
      <c r="I454" s="389"/>
      <c r="J454" s="36"/>
    </row>
    <row r="455" spans="2:10" x14ac:dyDescent="0.25">
      <c r="B455" s="36"/>
      <c r="C455" s="36"/>
      <c r="D455" s="36"/>
      <c r="E455" s="110"/>
      <c r="F455" s="36"/>
      <c r="G455" s="410"/>
      <c r="H455" s="410"/>
      <c r="I455" s="389"/>
      <c r="J455" s="36"/>
    </row>
    <row r="456" spans="2:10" x14ac:dyDescent="0.25">
      <c r="B456" s="36"/>
      <c r="C456" s="36"/>
      <c r="D456" s="36"/>
      <c r="E456" s="110"/>
      <c r="F456" s="36"/>
      <c r="G456" s="410"/>
      <c r="H456" s="410"/>
      <c r="I456" s="389"/>
      <c r="J456" s="36"/>
    </row>
    <row r="457" spans="2:10" x14ac:dyDescent="0.25">
      <c r="B457" s="36"/>
      <c r="C457" s="36"/>
      <c r="D457" s="36"/>
      <c r="E457" s="110"/>
      <c r="F457" s="36"/>
      <c r="G457" s="410"/>
      <c r="H457" s="410"/>
      <c r="I457" s="389"/>
      <c r="J457" s="36"/>
    </row>
    <row r="458" spans="2:10" x14ac:dyDescent="0.25">
      <c r="B458" s="36"/>
      <c r="C458" s="36"/>
      <c r="D458" s="36"/>
      <c r="E458" s="110"/>
      <c r="F458" s="36"/>
      <c r="G458" s="410"/>
      <c r="H458" s="410"/>
      <c r="I458" s="389"/>
      <c r="J458" s="36"/>
    </row>
    <row r="459" spans="2:10" x14ac:dyDescent="0.25">
      <c r="B459" s="36"/>
      <c r="C459" s="36"/>
      <c r="D459" s="36"/>
      <c r="E459" s="110"/>
      <c r="F459" s="36"/>
      <c r="G459" s="410"/>
      <c r="H459" s="410"/>
      <c r="I459" s="389"/>
      <c r="J459" s="36"/>
    </row>
    <row r="460" spans="2:10" x14ac:dyDescent="0.25">
      <c r="B460" s="36"/>
      <c r="C460" s="36"/>
      <c r="D460" s="36"/>
      <c r="E460" s="110"/>
      <c r="F460" s="36"/>
      <c r="G460" s="410"/>
      <c r="H460" s="410"/>
      <c r="I460" s="389"/>
      <c r="J460" s="36"/>
    </row>
    <row r="461" spans="2:10" x14ac:dyDescent="0.25">
      <c r="B461" s="36"/>
      <c r="C461" s="36"/>
      <c r="D461" s="36"/>
      <c r="E461" s="110"/>
      <c r="F461" s="36"/>
      <c r="G461" s="410"/>
      <c r="H461" s="410"/>
      <c r="I461" s="389"/>
      <c r="J461" s="36"/>
    </row>
    <row r="462" spans="2:10" x14ac:dyDescent="0.25">
      <c r="B462" s="36"/>
      <c r="C462" s="36"/>
      <c r="D462" s="36"/>
      <c r="E462" s="110"/>
      <c r="F462" s="36"/>
      <c r="G462" s="410"/>
      <c r="H462" s="410"/>
      <c r="I462" s="389"/>
      <c r="J462" s="36"/>
    </row>
    <row r="463" spans="2:10" x14ac:dyDescent="0.25">
      <c r="B463" s="36"/>
      <c r="C463" s="36"/>
      <c r="D463" s="36"/>
      <c r="E463" s="110"/>
      <c r="F463" s="36"/>
      <c r="G463" s="410"/>
      <c r="H463" s="410"/>
      <c r="I463" s="389"/>
      <c r="J463" s="36"/>
    </row>
    <row r="464" spans="2:10" x14ac:dyDescent="0.25">
      <c r="B464" s="36"/>
      <c r="C464" s="36"/>
      <c r="D464" s="36"/>
      <c r="E464" s="110"/>
      <c r="F464" s="36"/>
      <c r="G464" s="410"/>
      <c r="H464" s="410"/>
      <c r="I464" s="389"/>
      <c r="J464" s="36"/>
    </row>
    <row r="465" spans="2:10" x14ac:dyDescent="0.25">
      <c r="B465" s="36"/>
      <c r="C465" s="36"/>
      <c r="D465" s="36"/>
      <c r="E465" s="110"/>
      <c r="F465" s="36"/>
      <c r="G465" s="410"/>
      <c r="H465" s="410"/>
      <c r="I465" s="389"/>
      <c r="J465" s="36"/>
    </row>
    <row r="466" spans="2:10" x14ac:dyDescent="0.25">
      <c r="B466" s="36"/>
      <c r="C466" s="36"/>
      <c r="D466" s="36"/>
      <c r="E466" s="110"/>
      <c r="F466" s="36"/>
      <c r="G466" s="410"/>
      <c r="H466" s="410"/>
      <c r="I466" s="389"/>
      <c r="J466" s="36"/>
    </row>
    <row r="467" spans="2:10" x14ac:dyDescent="0.25">
      <c r="B467" s="36"/>
      <c r="C467" s="36"/>
      <c r="D467" s="36"/>
      <c r="E467" s="110"/>
      <c r="F467" s="36"/>
      <c r="G467" s="410"/>
      <c r="H467" s="410"/>
      <c r="I467" s="389"/>
      <c r="J467" s="36"/>
    </row>
    <row r="468" spans="2:10" x14ac:dyDescent="0.25">
      <c r="B468" s="36"/>
      <c r="C468" s="36"/>
      <c r="D468" s="36"/>
      <c r="E468" s="110"/>
      <c r="F468" s="36"/>
      <c r="G468" s="410"/>
      <c r="H468" s="410"/>
      <c r="I468" s="389"/>
      <c r="J468" s="36"/>
    </row>
    <row r="469" spans="2:10" x14ac:dyDescent="0.25">
      <c r="B469" s="36"/>
      <c r="C469" s="36"/>
      <c r="D469" s="36"/>
      <c r="E469" s="110"/>
      <c r="F469" s="36"/>
      <c r="G469" s="410"/>
      <c r="H469" s="410"/>
      <c r="I469" s="389"/>
      <c r="J469" s="36"/>
    </row>
    <row r="470" spans="2:10" x14ac:dyDescent="0.25">
      <c r="B470" s="36"/>
      <c r="C470" s="36"/>
      <c r="D470" s="36"/>
      <c r="E470" s="110"/>
      <c r="F470" s="36"/>
      <c r="G470" s="410"/>
      <c r="H470" s="410"/>
      <c r="I470" s="389"/>
      <c r="J470" s="36"/>
    </row>
    <row r="471" spans="2:10" x14ac:dyDescent="0.25">
      <c r="B471" s="36"/>
      <c r="C471" s="36"/>
      <c r="D471" s="36"/>
      <c r="E471" s="110"/>
      <c r="F471" s="36"/>
      <c r="G471" s="410"/>
      <c r="H471" s="410"/>
      <c r="I471" s="389"/>
      <c r="J471" s="36"/>
    </row>
    <row r="472" spans="2:10" x14ac:dyDescent="0.25">
      <c r="B472" s="36"/>
      <c r="C472" s="36"/>
      <c r="D472" s="36"/>
      <c r="E472" s="110"/>
      <c r="F472" s="36"/>
      <c r="G472" s="410"/>
      <c r="H472" s="410"/>
      <c r="I472" s="389"/>
      <c r="J472" s="36"/>
    </row>
    <row r="473" spans="2:10" x14ac:dyDescent="0.25">
      <c r="B473" s="36"/>
      <c r="C473" s="36"/>
      <c r="D473" s="36"/>
      <c r="E473" s="110"/>
      <c r="F473" s="36"/>
      <c r="G473" s="410"/>
      <c r="H473" s="410"/>
      <c r="I473" s="389"/>
      <c r="J473" s="36"/>
    </row>
    <row r="474" spans="2:10" x14ac:dyDescent="0.25">
      <c r="B474" s="36"/>
      <c r="C474" s="36"/>
      <c r="D474" s="36"/>
      <c r="E474" s="110"/>
      <c r="F474" s="36"/>
      <c r="G474" s="410"/>
      <c r="H474" s="410"/>
      <c r="I474" s="389"/>
      <c r="J474" s="36"/>
    </row>
    <row r="475" spans="2:10" x14ac:dyDescent="0.25">
      <c r="B475" s="36"/>
      <c r="C475" s="36"/>
      <c r="D475" s="36"/>
      <c r="E475" s="110"/>
      <c r="F475" s="36"/>
      <c r="G475" s="410"/>
      <c r="H475" s="410"/>
      <c r="I475" s="389"/>
      <c r="J475" s="36"/>
    </row>
    <row r="476" spans="2:10" x14ac:dyDescent="0.25">
      <c r="B476" s="36"/>
      <c r="C476" s="36"/>
      <c r="D476" s="36"/>
      <c r="E476" s="110"/>
      <c r="F476" s="36"/>
      <c r="G476" s="410"/>
      <c r="H476" s="410"/>
      <c r="I476" s="389"/>
      <c r="J476" s="36"/>
    </row>
    <row r="477" spans="2:10" x14ac:dyDescent="0.25">
      <c r="B477" s="36"/>
      <c r="C477" s="36"/>
      <c r="D477" s="36"/>
      <c r="E477" s="110"/>
      <c r="F477" s="36"/>
      <c r="G477" s="410"/>
      <c r="H477" s="410"/>
      <c r="I477" s="389"/>
      <c r="J477" s="36"/>
    </row>
    <row r="478" spans="2:10" x14ac:dyDescent="0.25">
      <c r="B478" s="36"/>
      <c r="C478" s="36"/>
      <c r="D478" s="36"/>
      <c r="E478" s="110"/>
      <c r="F478" s="36"/>
      <c r="G478" s="410"/>
      <c r="H478" s="410"/>
      <c r="I478" s="389"/>
      <c r="J478" s="36"/>
    </row>
    <row r="479" spans="2:10" x14ac:dyDescent="0.25">
      <c r="B479" s="36"/>
      <c r="C479" s="36"/>
      <c r="D479" s="36"/>
      <c r="E479" s="110"/>
      <c r="F479" s="36"/>
      <c r="G479" s="410"/>
      <c r="H479" s="410"/>
      <c r="I479" s="389"/>
      <c r="J479" s="36"/>
    </row>
    <row r="480" spans="2:10" x14ac:dyDescent="0.25">
      <c r="B480" s="36"/>
      <c r="C480" s="36"/>
      <c r="D480" s="36"/>
      <c r="E480" s="110"/>
      <c r="F480" s="36"/>
      <c r="G480" s="410"/>
      <c r="H480" s="410"/>
      <c r="I480" s="389"/>
      <c r="J480" s="36"/>
    </row>
    <row r="481" spans="2:10" x14ac:dyDescent="0.25">
      <c r="B481" s="36"/>
      <c r="C481" s="36"/>
      <c r="D481" s="36"/>
      <c r="E481" s="110"/>
      <c r="F481" s="36"/>
      <c r="G481" s="410"/>
      <c r="H481" s="410"/>
      <c r="I481" s="389"/>
      <c r="J481" s="36"/>
    </row>
    <row r="482" spans="2:10" x14ac:dyDescent="0.25">
      <c r="B482" s="36"/>
      <c r="C482" s="36"/>
      <c r="D482" s="36"/>
      <c r="E482" s="110"/>
      <c r="F482" s="36"/>
      <c r="G482" s="410"/>
      <c r="H482" s="410"/>
      <c r="I482" s="389"/>
      <c r="J482" s="36"/>
    </row>
    <row r="483" spans="2:10" x14ac:dyDescent="0.25">
      <c r="B483" s="36"/>
      <c r="C483" s="36"/>
      <c r="D483" s="36"/>
      <c r="E483" s="110"/>
      <c r="F483" s="36"/>
      <c r="G483" s="410"/>
      <c r="H483" s="410"/>
      <c r="I483" s="389"/>
      <c r="J483" s="36"/>
    </row>
    <row r="484" spans="2:10" x14ac:dyDescent="0.25">
      <c r="B484" s="36"/>
      <c r="C484" s="36"/>
      <c r="D484" s="36"/>
      <c r="E484" s="110"/>
      <c r="F484" s="36"/>
      <c r="G484" s="410"/>
      <c r="H484" s="410"/>
      <c r="I484" s="389"/>
      <c r="J484" s="36"/>
    </row>
    <row r="485" spans="2:10" x14ac:dyDescent="0.25">
      <c r="B485" s="36"/>
      <c r="C485" s="36"/>
      <c r="D485" s="36"/>
      <c r="E485" s="110"/>
      <c r="F485" s="36"/>
      <c r="G485" s="410"/>
      <c r="H485" s="410"/>
      <c r="I485" s="389"/>
      <c r="J485" s="36"/>
    </row>
    <row r="486" spans="2:10" x14ac:dyDescent="0.25">
      <c r="B486" s="36"/>
      <c r="C486" s="36"/>
      <c r="D486" s="36"/>
      <c r="E486" s="110"/>
      <c r="F486" s="36"/>
      <c r="G486" s="410"/>
      <c r="H486" s="410"/>
      <c r="I486" s="389"/>
      <c r="J486" s="36"/>
    </row>
    <row r="487" spans="2:10" x14ac:dyDescent="0.25">
      <c r="B487" s="36"/>
      <c r="C487" s="36"/>
      <c r="D487" s="36"/>
      <c r="E487" s="110"/>
      <c r="F487" s="36"/>
      <c r="G487" s="410"/>
      <c r="H487" s="410"/>
      <c r="I487" s="389"/>
      <c r="J487" s="36"/>
    </row>
    <row r="488" spans="2:10" x14ac:dyDescent="0.25">
      <c r="B488" s="36"/>
      <c r="C488" s="36"/>
      <c r="D488" s="36"/>
      <c r="E488" s="110"/>
      <c r="F488" s="36"/>
      <c r="G488" s="410"/>
      <c r="H488" s="410"/>
      <c r="I488" s="389"/>
      <c r="J488" s="36"/>
    </row>
    <row r="489" spans="2:10" x14ac:dyDescent="0.25">
      <c r="B489" s="36"/>
      <c r="C489" s="36"/>
      <c r="D489" s="36"/>
      <c r="E489" s="110"/>
      <c r="F489" s="36"/>
      <c r="G489" s="410"/>
      <c r="H489" s="410"/>
      <c r="I489" s="389"/>
      <c r="J489" s="36"/>
    </row>
    <row r="490" spans="2:10" x14ac:dyDescent="0.25">
      <c r="B490" s="36"/>
      <c r="C490" s="36"/>
      <c r="D490" s="36"/>
      <c r="E490" s="110"/>
      <c r="F490" s="36"/>
      <c r="G490" s="410"/>
      <c r="H490" s="410"/>
      <c r="I490" s="389"/>
      <c r="J490" s="36"/>
    </row>
    <row r="491" spans="2:10" x14ac:dyDescent="0.25">
      <c r="B491" s="36"/>
      <c r="C491" s="36"/>
      <c r="D491" s="36"/>
      <c r="E491" s="110"/>
      <c r="F491" s="36"/>
      <c r="G491" s="410"/>
      <c r="H491" s="410"/>
      <c r="I491" s="389"/>
      <c r="J491" s="36"/>
    </row>
    <row r="492" spans="2:10" x14ac:dyDescent="0.25">
      <c r="B492" s="36"/>
      <c r="C492" s="36"/>
      <c r="D492" s="36"/>
      <c r="E492" s="110"/>
      <c r="F492" s="36"/>
      <c r="G492" s="410"/>
      <c r="H492" s="410"/>
      <c r="I492" s="389"/>
      <c r="J492" s="36"/>
    </row>
    <row r="493" spans="2:10" x14ac:dyDescent="0.25">
      <c r="B493" s="36"/>
      <c r="C493" s="36"/>
      <c r="D493" s="36"/>
      <c r="E493" s="110"/>
      <c r="F493" s="36"/>
      <c r="G493" s="410"/>
      <c r="H493" s="410"/>
      <c r="I493" s="389"/>
      <c r="J493" s="36"/>
    </row>
    <row r="494" spans="2:10" x14ac:dyDescent="0.25">
      <c r="B494" s="36"/>
      <c r="C494" s="36"/>
      <c r="D494" s="36"/>
      <c r="E494" s="110"/>
      <c r="F494" s="36"/>
      <c r="G494" s="410"/>
      <c r="H494" s="410"/>
      <c r="I494" s="389"/>
      <c r="J494" s="36"/>
    </row>
    <row r="495" spans="2:10" x14ac:dyDescent="0.25">
      <c r="B495" s="36"/>
      <c r="C495" s="36"/>
      <c r="D495" s="36"/>
      <c r="E495" s="110"/>
      <c r="F495" s="36"/>
      <c r="G495" s="410"/>
      <c r="H495" s="410"/>
      <c r="I495" s="389"/>
      <c r="J495" s="36"/>
    </row>
    <row r="496" spans="2:10" x14ac:dyDescent="0.25">
      <c r="B496" s="36"/>
      <c r="C496" s="36"/>
      <c r="D496" s="36"/>
      <c r="E496" s="110"/>
      <c r="F496" s="36"/>
      <c r="G496" s="410"/>
      <c r="H496" s="410"/>
      <c r="I496" s="389"/>
      <c r="J496" s="36"/>
    </row>
    <row r="497" spans="2:10" x14ac:dyDescent="0.25">
      <c r="B497" s="36"/>
      <c r="C497" s="36"/>
      <c r="D497" s="36"/>
      <c r="E497" s="110"/>
      <c r="F497" s="36"/>
      <c r="G497" s="410"/>
      <c r="H497" s="410"/>
      <c r="I497" s="389"/>
      <c r="J497" s="36"/>
    </row>
    <row r="498" spans="2:10" x14ac:dyDescent="0.25">
      <c r="B498" s="36"/>
      <c r="C498" s="36"/>
      <c r="D498" s="36"/>
      <c r="E498" s="110"/>
      <c r="F498" s="36"/>
      <c r="G498" s="410"/>
      <c r="H498" s="410"/>
      <c r="I498" s="389"/>
      <c r="J498" s="36"/>
    </row>
    <row r="499" spans="2:10" x14ac:dyDescent="0.25">
      <c r="B499" s="36"/>
      <c r="C499" s="36"/>
      <c r="D499" s="36"/>
      <c r="E499" s="110"/>
      <c r="F499" s="36"/>
      <c r="G499" s="410"/>
      <c r="H499" s="410"/>
      <c r="I499" s="389"/>
      <c r="J499" s="36"/>
    </row>
    <row r="500" spans="2:10" x14ac:dyDescent="0.25">
      <c r="B500" s="36"/>
      <c r="C500" s="36"/>
      <c r="D500" s="36"/>
      <c r="E500" s="110"/>
      <c r="F500" s="36"/>
      <c r="G500" s="410"/>
      <c r="H500" s="410"/>
      <c r="I500" s="389"/>
      <c r="J500" s="36"/>
    </row>
    <row r="501" spans="2:10" x14ac:dyDescent="0.25">
      <c r="B501" s="36"/>
      <c r="C501" s="36"/>
      <c r="D501" s="36"/>
      <c r="E501" s="110"/>
      <c r="F501" s="36"/>
      <c r="G501" s="410"/>
      <c r="H501" s="410"/>
      <c r="I501" s="389"/>
      <c r="J501" s="36"/>
    </row>
    <row r="502" spans="2:10" x14ac:dyDescent="0.25">
      <c r="B502" s="36"/>
      <c r="C502" s="36"/>
      <c r="D502" s="36"/>
      <c r="E502" s="110"/>
      <c r="F502" s="36"/>
      <c r="G502" s="410"/>
      <c r="H502" s="410"/>
      <c r="I502" s="389"/>
      <c r="J502" s="36"/>
    </row>
    <row r="503" spans="2:10" x14ac:dyDescent="0.25">
      <c r="B503" s="36"/>
      <c r="C503" s="36"/>
      <c r="D503" s="36"/>
      <c r="E503" s="110"/>
      <c r="F503" s="36"/>
      <c r="G503" s="410"/>
      <c r="H503" s="410"/>
      <c r="I503" s="389"/>
      <c r="J503" s="36"/>
    </row>
    <row r="504" spans="2:10" x14ac:dyDescent="0.25">
      <c r="B504" s="36"/>
      <c r="C504" s="36"/>
      <c r="D504" s="36"/>
      <c r="E504" s="110"/>
      <c r="F504" s="36"/>
      <c r="G504" s="410"/>
      <c r="H504" s="410"/>
      <c r="I504" s="389"/>
      <c r="J504" s="36"/>
    </row>
    <row r="505" spans="2:10" x14ac:dyDescent="0.25">
      <c r="B505" s="36"/>
      <c r="C505" s="36"/>
      <c r="D505" s="36"/>
      <c r="E505" s="110"/>
      <c r="F505" s="36"/>
      <c r="G505" s="410"/>
      <c r="H505" s="410"/>
      <c r="I505" s="389"/>
      <c r="J505" s="36"/>
    </row>
    <row r="506" spans="2:10" x14ac:dyDescent="0.25">
      <c r="B506" s="36"/>
      <c r="C506" s="36"/>
      <c r="D506" s="36"/>
      <c r="E506" s="110"/>
      <c r="F506" s="36"/>
      <c r="G506" s="410"/>
      <c r="H506" s="410"/>
      <c r="I506" s="389"/>
      <c r="J506" s="36"/>
    </row>
    <row r="507" spans="2:10" x14ac:dyDescent="0.25">
      <c r="B507" s="36"/>
      <c r="C507" s="36"/>
      <c r="D507" s="36"/>
      <c r="E507" s="110"/>
      <c r="F507" s="36"/>
      <c r="G507" s="410"/>
      <c r="H507" s="410"/>
      <c r="I507" s="389"/>
      <c r="J507" s="36"/>
    </row>
    <row r="508" spans="2:10" x14ac:dyDescent="0.25">
      <c r="B508" s="36"/>
      <c r="C508" s="36"/>
      <c r="D508" s="36"/>
      <c r="E508" s="110"/>
      <c r="F508" s="36"/>
      <c r="G508" s="410"/>
      <c r="H508" s="410"/>
      <c r="I508" s="389"/>
      <c r="J508" s="36"/>
    </row>
    <row r="509" spans="2:10" x14ac:dyDescent="0.25">
      <c r="B509" s="36"/>
      <c r="C509" s="36"/>
      <c r="D509" s="36"/>
      <c r="E509" s="110"/>
      <c r="F509" s="36"/>
      <c r="G509" s="410"/>
      <c r="H509" s="410"/>
      <c r="I509" s="389"/>
      <c r="J509" s="36"/>
    </row>
    <row r="510" spans="2:10" x14ac:dyDescent="0.25">
      <c r="B510" s="36"/>
      <c r="C510" s="36"/>
      <c r="D510" s="36"/>
      <c r="E510" s="110"/>
      <c r="F510" s="36"/>
      <c r="G510" s="410"/>
      <c r="H510" s="410"/>
      <c r="I510" s="389"/>
      <c r="J510" s="36"/>
    </row>
    <row r="511" spans="2:10" x14ac:dyDescent="0.25">
      <c r="B511" s="36"/>
      <c r="C511" s="36"/>
      <c r="D511" s="36"/>
      <c r="E511" s="110"/>
      <c r="F511" s="36"/>
      <c r="G511" s="410"/>
      <c r="H511" s="410"/>
      <c r="I511" s="389"/>
      <c r="J511" s="36"/>
    </row>
    <row r="512" spans="2:10" x14ac:dyDescent="0.25">
      <c r="B512" s="36"/>
      <c r="C512" s="36"/>
      <c r="D512" s="36"/>
      <c r="E512" s="110"/>
      <c r="F512" s="36"/>
      <c r="G512" s="410"/>
      <c r="H512" s="410"/>
      <c r="I512" s="389"/>
      <c r="J512" s="36"/>
    </row>
    <row r="513" spans="2:10" x14ac:dyDescent="0.25">
      <c r="B513" s="36"/>
      <c r="C513" s="36"/>
      <c r="D513" s="36"/>
      <c r="E513" s="110"/>
      <c r="F513" s="36"/>
      <c r="G513" s="410"/>
      <c r="H513" s="410"/>
      <c r="I513" s="389"/>
      <c r="J513" s="36"/>
    </row>
    <row r="514" spans="2:10" x14ac:dyDescent="0.25">
      <c r="B514" s="36"/>
      <c r="C514" s="36"/>
      <c r="D514" s="36"/>
      <c r="E514" s="110"/>
      <c r="F514" s="36"/>
      <c r="G514" s="410"/>
      <c r="H514" s="410"/>
      <c r="I514" s="389"/>
      <c r="J514" s="36"/>
    </row>
    <row r="515" spans="2:10" x14ac:dyDescent="0.25">
      <c r="B515" s="36"/>
      <c r="C515" s="36"/>
      <c r="D515" s="36"/>
      <c r="E515" s="110"/>
      <c r="F515" s="36"/>
      <c r="G515" s="410"/>
      <c r="H515" s="410"/>
      <c r="I515" s="389"/>
      <c r="J515" s="36"/>
    </row>
    <row r="516" spans="2:10" x14ac:dyDescent="0.25">
      <c r="B516" s="36"/>
      <c r="C516" s="36"/>
      <c r="D516" s="36"/>
      <c r="E516" s="110"/>
      <c r="F516" s="36"/>
      <c r="G516" s="410"/>
      <c r="H516" s="410"/>
      <c r="I516" s="389"/>
      <c r="J516" s="36"/>
    </row>
    <row r="517" spans="2:10" x14ac:dyDescent="0.25">
      <c r="B517" s="36"/>
      <c r="C517" s="36"/>
      <c r="D517" s="36"/>
      <c r="E517" s="110"/>
      <c r="F517" s="36"/>
      <c r="G517" s="410"/>
      <c r="H517" s="410"/>
      <c r="I517" s="389"/>
      <c r="J517" s="36"/>
    </row>
    <row r="518" spans="2:10" x14ac:dyDescent="0.25">
      <c r="B518" s="36"/>
      <c r="C518" s="36"/>
      <c r="D518" s="36"/>
      <c r="E518" s="110"/>
      <c r="F518" s="36"/>
      <c r="G518" s="410"/>
      <c r="H518" s="410"/>
      <c r="I518" s="389"/>
      <c r="J518" s="36"/>
    </row>
    <row r="519" spans="2:10" x14ac:dyDescent="0.25">
      <c r="B519" s="36"/>
      <c r="C519" s="36"/>
      <c r="D519" s="36"/>
      <c r="E519" s="110"/>
      <c r="F519" s="36"/>
      <c r="G519" s="410"/>
      <c r="H519" s="410"/>
      <c r="I519" s="389"/>
      <c r="J519" s="36"/>
    </row>
    <row r="520" spans="2:10" x14ac:dyDescent="0.25">
      <c r="B520" s="36"/>
      <c r="C520" s="36"/>
      <c r="D520" s="36"/>
      <c r="E520" s="110"/>
      <c r="F520" s="36"/>
      <c r="G520" s="410"/>
      <c r="H520" s="410"/>
      <c r="I520" s="389"/>
      <c r="J520" s="36"/>
    </row>
    <row r="521" spans="2:10" x14ac:dyDescent="0.25">
      <c r="B521" s="36"/>
      <c r="C521" s="36"/>
      <c r="D521" s="36"/>
      <c r="E521" s="110"/>
      <c r="F521" s="36"/>
      <c r="G521" s="410"/>
      <c r="H521" s="410"/>
      <c r="I521" s="389"/>
      <c r="J521" s="36"/>
    </row>
    <row r="522" spans="2:10" x14ac:dyDescent="0.25">
      <c r="B522" s="36"/>
      <c r="C522" s="36"/>
      <c r="D522" s="36"/>
      <c r="E522" s="110"/>
      <c r="F522" s="36"/>
      <c r="G522" s="410"/>
      <c r="H522" s="410"/>
      <c r="I522" s="389"/>
      <c r="J522" s="36"/>
    </row>
    <row r="523" spans="2:10" x14ac:dyDescent="0.25">
      <c r="B523" s="36"/>
      <c r="C523" s="36"/>
      <c r="D523" s="36"/>
      <c r="E523" s="110"/>
      <c r="F523" s="36"/>
      <c r="G523" s="410"/>
      <c r="H523" s="410"/>
      <c r="I523" s="389"/>
      <c r="J523" s="36"/>
    </row>
    <row r="524" spans="2:10" x14ac:dyDescent="0.25">
      <c r="B524" s="36"/>
      <c r="C524" s="36"/>
      <c r="D524" s="36"/>
      <c r="E524" s="110"/>
      <c r="F524" s="36"/>
      <c r="G524" s="410"/>
      <c r="H524" s="410"/>
      <c r="I524" s="389"/>
      <c r="J524" s="36"/>
    </row>
    <row r="525" spans="2:10" x14ac:dyDescent="0.25">
      <c r="B525" s="36"/>
      <c r="C525" s="36"/>
      <c r="D525" s="36"/>
      <c r="E525" s="110"/>
      <c r="F525" s="36"/>
      <c r="G525" s="410"/>
      <c r="H525" s="410"/>
      <c r="I525" s="389"/>
      <c r="J525" s="36"/>
    </row>
    <row r="526" spans="2:10" x14ac:dyDescent="0.25">
      <c r="B526" s="36"/>
      <c r="C526" s="36"/>
      <c r="D526" s="36"/>
      <c r="E526" s="110"/>
      <c r="F526" s="36"/>
      <c r="G526" s="410"/>
      <c r="H526" s="410"/>
      <c r="I526" s="389"/>
      <c r="J526" s="36"/>
    </row>
    <row r="527" spans="2:10" x14ac:dyDescent="0.25">
      <c r="B527" s="36"/>
      <c r="C527" s="36"/>
      <c r="D527" s="36"/>
      <c r="E527" s="110"/>
      <c r="F527" s="36"/>
      <c r="G527" s="410"/>
      <c r="H527" s="410"/>
      <c r="I527" s="389"/>
      <c r="J527" s="36"/>
    </row>
    <row r="528" spans="2:10" x14ac:dyDescent="0.25">
      <c r="B528" s="36"/>
      <c r="C528" s="36"/>
      <c r="D528" s="36"/>
      <c r="E528" s="110"/>
      <c r="F528" s="36"/>
      <c r="G528" s="410"/>
      <c r="H528" s="410"/>
      <c r="I528" s="389"/>
      <c r="J528" s="36"/>
    </row>
    <row r="529" spans="2:10" x14ac:dyDescent="0.25">
      <c r="B529" s="36"/>
      <c r="C529" s="36"/>
      <c r="D529" s="36"/>
      <c r="E529" s="110"/>
      <c r="F529" s="36"/>
      <c r="G529" s="410"/>
      <c r="H529" s="410"/>
      <c r="I529" s="389"/>
      <c r="J529" s="36"/>
    </row>
    <row r="530" spans="2:10" x14ac:dyDescent="0.25">
      <c r="B530" s="36"/>
      <c r="C530" s="36"/>
      <c r="D530" s="36"/>
      <c r="E530" s="110"/>
      <c r="F530" s="36"/>
      <c r="G530" s="410"/>
      <c r="H530" s="410"/>
      <c r="I530" s="389"/>
      <c r="J530" s="36"/>
    </row>
    <row r="531" spans="2:10" x14ac:dyDescent="0.25">
      <c r="B531" s="36"/>
      <c r="C531" s="36"/>
      <c r="D531" s="36"/>
      <c r="E531" s="110"/>
      <c r="F531" s="36"/>
      <c r="G531" s="410"/>
      <c r="H531" s="410"/>
      <c r="I531" s="389"/>
      <c r="J531" s="36"/>
    </row>
    <row r="532" spans="2:10" x14ac:dyDescent="0.25">
      <c r="B532" s="36"/>
      <c r="C532" s="36"/>
      <c r="D532" s="36"/>
      <c r="E532" s="110"/>
      <c r="F532" s="36"/>
      <c r="G532" s="410"/>
      <c r="H532" s="410"/>
      <c r="I532" s="389"/>
      <c r="J532" s="36"/>
    </row>
    <row r="533" spans="2:10" x14ac:dyDescent="0.25">
      <c r="B533" s="36"/>
      <c r="C533" s="36"/>
      <c r="D533" s="36"/>
      <c r="E533" s="110"/>
      <c r="F533" s="36"/>
      <c r="G533" s="410"/>
      <c r="H533" s="410"/>
      <c r="I533" s="389"/>
      <c r="J533" s="36"/>
    </row>
    <row r="534" spans="2:10" x14ac:dyDescent="0.25">
      <c r="B534" s="36"/>
      <c r="C534" s="36"/>
      <c r="D534" s="36"/>
      <c r="E534" s="110"/>
      <c r="F534" s="36"/>
      <c r="G534" s="410"/>
      <c r="H534" s="410"/>
      <c r="I534" s="389"/>
      <c r="J534" s="36"/>
    </row>
    <row r="535" spans="2:10" x14ac:dyDescent="0.25">
      <c r="B535" s="36"/>
      <c r="C535" s="36"/>
      <c r="D535" s="36"/>
      <c r="E535" s="110"/>
      <c r="F535" s="36"/>
      <c r="G535" s="410"/>
      <c r="H535" s="410"/>
      <c r="I535" s="389"/>
      <c r="J535" s="36"/>
    </row>
    <row r="536" spans="2:10" x14ac:dyDescent="0.25">
      <c r="B536" s="36"/>
      <c r="C536" s="36"/>
      <c r="D536" s="36"/>
      <c r="E536" s="110"/>
      <c r="F536" s="36"/>
      <c r="G536" s="410"/>
      <c r="H536" s="410"/>
      <c r="I536" s="389"/>
      <c r="J536" s="36"/>
    </row>
    <row r="537" spans="2:10" x14ac:dyDescent="0.25">
      <c r="B537" s="36"/>
      <c r="C537" s="36"/>
      <c r="D537" s="36"/>
      <c r="E537" s="110"/>
      <c r="F537" s="36"/>
      <c r="G537" s="410"/>
      <c r="H537" s="410"/>
      <c r="I537" s="389"/>
      <c r="J537" s="36"/>
    </row>
    <row r="538" spans="2:10" x14ac:dyDescent="0.25">
      <c r="B538" s="36"/>
      <c r="C538" s="36"/>
      <c r="D538" s="36"/>
      <c r="E538" s="110"/>
      <c r="F538" s="36"/>
      <c r="G538" s="410"/>
      <c r="H538" s="410"/>
      <c r="I538" s="389"/>
      <c r="J538" s="36"/>
    </row>
    <row r="539" spans="2:10" x14ac:dyDescent="0.25">
      <c r="B539" s="36"/>
      <c r="C539" s="36"/>
      <c r="D539" s="36"/>
      <c r="E539" s="110"/>
      <c r="F539" s="36"/>
      <c r="G539" s="410"/>
      <c r="H539" s="410"/>
      <c r="I539" s="389"/>
      <c r="J539" s="36"/>
    </row>
    <row r="540" spans="2:10" x14ac:dyDescent="0.25">
      <c r="B540" s="36"/>
      <c r="C540" s="36"/>
      <c r="D540" s="36"/>
      <c r="E540" s="110"/>
      <c r="F540" s="36"/>
      <c r="G540" s="410"/>
      <c r="H540" s="410"/>
      <c r="I540" s="389"/>
      <c r="J540" s="36"/>
    </row>
    <row r="541" spans="2:10" x14ac:dyDescent="0.25">
      <c r="B541" s="36"/>
      <c r="C541" s="36"/>
      <c r="D541" s="36"/>
      <c r="E541" s="110"/>
      <c r="F541" s="36"/>
      <c r="G541" s="410"/>
      <c r="H541" s="410"/>
      <c r="I541" s="389"/>
      <c r="J541" s="36"/>
    </row>
    <row r="542" spans="2:10" x14ac:dyDescent="0.25">
      <c r="B542" s="36"/>
      <c r="C542" s="36"/>
      <c r="D542" s="36"/>
      <c r="E542" s="110"/>
      <c r="F542" s="36"/>
      <c r="G542" s="410"/>
      <c r="H542" s="410"/>
      <c r="I542" s="389"/>
      <c r="J542" s="36"/>
    </row>
    <row r="543" spans="2:10" x14ac:dyDescent="0.25">
      <c r="B543" s="36"/>
      <c r="C543" s="36"/>
      <c r="D543" s="36"/>
      <c r="E543" s="110"/>
      <c r="F543" s="36"/>
      <c r="G543" s="410"/>
      <c r="H543" s="410"/>
      <c r="I543" s="389"/>
      <c r="J543" s="36"/>
    </row>
    <row r="544" spans="2:10" x14ac:dyDescent="0.25">
      <c r="B544" s="36"/>
      <c r="C544" s="36"/>
      <c r="D544" s="36"/>
      <c r="E544" s="110"/>
      <c r="F544" s="36"/>
      <c r="G544" s="410"/>
      <c r="H544" s="410"/>
      <c r="I544" s="389"/>
      <c r="J544" s="36"/>
    </row>
    <row r="545" spans="2:10" x14ac:dyDescent="0.25">
      <c r="B545" s="36"/>
      <c r="C545" s="36"/>
      <c r="D545" s="36"/>
      <c r="E545" s="110"/>
      <c r="F545" s="36"/>
      <c r="G545" s="410"/>
      <c r="H545" s="410"/>
      <c r="I545" s="389"/>
      <c r="J545" s="36"/>
    </row>
    <row r="546" spans="2:10" x14ac:dyDescent="0.25">
      <c r="B546" s="36"/>
      <c r="C546" s="36"/>
      <c r="D546" s="36"/>
      <c r="E546" s="110"/>
      <c r="F546" s="36"/>
      <c r="G546" s="410"/>
      <c r="H546" s="410"/>
      <c r="I546" s="389"/>
      <c r="J546" s="36"/>
    </row>
    <row r="547" spans="2:10" x14ac:dyDescent="0.25">
      <c r="B547" s="36"/>
      <c r="C547" s="36"/>
      <c r="D547" s="36"/>
      <c r="E547" s="110"/>
      <c r="F547" s="36"/>
      <c r="G547" s="410"/>
      <c r="H547" s="410"/>
      <c r="I547" s="389"/>
      <c r="J547" s="36"/>
    </row>
    <row r="548" spans="2:10" x14ac:dyDescent="0.25">
      <c r="B548" s="36"/>
      <c r="C548" s="36"/>
      <c r="D548" s="36"/>
      <c r="E548" s="110"/>
      <c r="F548" s="36"/>
      <c r="G548" s="410"/>
      <c r="H548" s="410"/>
      <c r="I548" s="389"/>
      <c r="J548" s="36"/>
    </row>
    <row r="549" spans="2:10" x14ac:dyDescent="0.25">
      <c r="B549" s="36"/>
      <c r="C549" s="36"/>
      <c r="D549" s="36"/>
      <c r="E549" s="110"/>
      <c r="F549" s="36"/>
      <c r="G549" s="410"/>
      <c r="H549" s="410"/>
      <c r="I549" s="389"/>
      <c r="J549" s="36"/>
    </row>
    <row r="550" spans="2:10" x14ac:dyDescent="0.25">
      <c r="B550" s="36"/>
      <c r="C550" s="36"/>
      <c r="D550" s="36"/>
      <c r="E550" s="110"/>
      <c r="F550" s="36"/>
      <c r="G550" s="410"/>
      <c r="H550" s="410"/>
      <c r="I550" s="389"/>
      <c r="J550" s="36"/>
    </row>
    <row r="551" spans="2:10" x14ac:dyDescent="0.25">
      <c r="B551" s="36"/>
      <c r="C551" s="36"/>
      <c r="D551" s="36"/>
      <c r="E551" s="110"/>
      <c r="F551" s="36"/>
      <c r="G551" s="410"/>
      <c r="H551" s="410"/>
      <c r="I551" s="389"/>
      <c r="J551" s="36"/>
    </row>
    <row r="552" spans="2:10" x14ac:dyDescent="0.25">
      <c r="B552" s="36"/>
      <c r="C552" s="36"/>
      <c r="D552" s="36"/>
      <c r="E552" s="110"/>
      <c r="F552" s="36"/>
      <c r="G552" s="410"/>
      <c r="H552" s="410"/>
      <c r="I552" s="389"/>
      <c r="J552" s="36"/>
    </row>
    <row r="553" spans="2:10" x14ac:dyDescent="0.25">
      <c r="B553" s="36"/>
      <c r="C553" s="36"/>
      <c r="D553" s="36"/>
      <c r="E553" s="110"/>
      <c r="F553" s="36"/>
      <c r="G553" s="410"/>
      <c r="H553" s="410"/>
      <c r="I553" s="389"/>
      <c r="J553" s="36"/>
    </row>
    <row r="554" spans="2:10" x14ac:dyDescent="0.25">
      <c r="B554" s="36"/>
      <c r="C554" s="36"/>
      <c r="D554" s="36"/>
      <c r="E554" s="110"/>
      <c r="F554" s="36"/>
      <c r="G554" s="410"/>
      <c r="H554" s="410"/>
      <c r="I554" s="389"/>
      <c r="J554" s="36"/>
    </row>
    <row r="555" spans="2:10" x14ac:dyDescent="0.25">
      <c r="B555" s="36"/>
      <c r="C555" s="36"/>
      <c r="D555" s="36"/>
      <c r="E555" s="110"/>
      <c r="F555" s="36"/>
      <c r="G555" s="410"/>
      <c r="H555" s="410"/>
      <c r="I555" s="389"/>
      <c r="J555" s="36"/>
    </row>
    <row r="556" spans="2:10" x14ac:dyDescent="0.25">
      <c r="B556" s="36"/>
      <c r="C556" s="36"/>
      <c r="D556" s="36"/>
      <c r="E556" s="110"/>
      <c r="F556" s="36"/>
      <c r="G556" s="410"/>
      <c r="H556" s="410"/>
      <c r="I556" s="389"/>
      <c r="J556" s="36"/>
    </row>
    <row r="557" spans="2:10" x14ac:dyDescent="0.25">
      <c r="B557" s="36"/>
      <c r="C557" s="36"/>
      <c r="D557" s="36"/>
      <c r="E557" s="110"/>
      <c r="F557" s="36"/>
      <c r="G557" s="410"/>
      <c r="H557" s="410"/>
      <c r="I557" s="389"/>
      <c r="J557" s="36"/>
    </row>
    <row r="558" spans="2:10" x14ac:dyDescent="0.25">
      <c r="B558" s="36"/>
      <c r="C558" s="36"/>
      <c r="D558" s="36"/>
      <c r="E558" s="110"/>
      <c r="F558" s="36"/>
      <c r="G558" s="410"/>
      <c r="H558" s="410"/>
      <c r="I558" s="389"/>
      <c r="J558" s="36"/>
    </row>
    <row r="559" spans="2:10" x14ac:dyDescent="0.25">
      <c r="B559" s="36"/>
      <c r="C559" s="36"/>
      <c r="D559" s="36"/>
      <c r="E559" s="110"/>
      <c r="F559" s="36"/>
      <c r="G559" s="410"/>
      <c r="H559" s="410"/>
      <c r="I559" s="389"/>
      <c r="J559" s="36"/>
    </row>
    <row r="560" spans="2:10" x14ac:dyDescent="0.25">
      <c r="B560" s="36"/>
      <c r="C560" s="36"/>
      <c r="D560" s="36"/>
      <c r="E560" s="110"/>
      <c r="F560" s="36"/>
      <c r="G560" s="410"/>
      <c r="H560" s="410"/>
      <c r="I560" s="389"/>
      <c r="J560" s="36"/>
    </row>
    <row r="561" spans="2:10" x14ac:dyDescent="0.25">
      <c r="B561" s="36"/>
      <c r="C561" s="36"/>
      <c r="D561" s="36"/>
      <c r="E561" s="110"/>
      <c r="F561" s="36"/>
      <c r="G561" s="410"/>
      <c r="H561" s="410"/>
      <c r="I561" s="389"/>
      <c r="J561" s="36"/>
    </row>
    <row r="562" spans="2:10" x14ac:dyDescent="0.25">
      <c r="B562" s="36"/>
      <c r="C562" s="36"/>
      <c r="D562" s="36"/>
      <c r="E562" s="110"/>
      <c r="F562" s="36"/>
      <c r="G562" s="410"/>
      <c r="H562" s="410"/>
      <c r="I562" s="389"/>
      <c r="J562" s="36"/>
    </row>
    <row r="563" spans="2:10" x14ac:dyDescent="0.25">
      <c r="B563" s="36"/>
      <c r="C563" s="36"/>
      <c r="D563" s="36"/>
      <c r="E563" s="110"/>
      <c r="F563" s="36"/>
      <c r="G563" s="410"/>
      <c r="H563" s="410"/>
      <c r="I563" s="389"/>
      <c r="J563" s="36"/>
    </row>
    <row r="564" spans="2:10" x14ac:dyDescent="0.25">
      <c r="B564" s="36"/>
      <c r="C564" s="36"/>
      <c r="D564" s="36"/>
      <c r="E564" s="110"/>
      <c r="F564" s="36"/>
      <c r="G564" s="410"/>
      <c r="H564" s="410"/>
      <c r="I564" s="389"/>
      <c r="J564" s="36"/>
    </row>
    <row r="565" spans="2:10" x14ac:dyDescent="0.25">
      <c r="B565" s="36"/>
      <c r="C565" s="36"/>
      <c r="D565" s="36"/>
      <c r="E565" s="110"/>
      <c r="F565" s="36"/>
      <c r="G565" s="410"/>
      <c r="H565" s="410"/>
      <c r="I565" s="389"/>
      <c r="J565" s="36"/>
    </row>
    <row r="566" spans="2:10" x14ac:dyDescent="0.25">
      <c r="B566" s="36"/>
      <c r="C566" s="36"/>
      <c r="D566" s="36"/>
      <c r="E566" s="110"/>
      <c r="F566" s="36"/>
      <c r="G566" s="410"/>
      <c r="H566" s="410"/>
      <c r="I566" s="389"/>
      <c r="J566" s="36"/>
    </row>
    <row r="567" spans="2:10" x14ac:dyDescent="0.25">
      <c r="B567" s="36"/>
      <c r="C567" s="36"/>
      <c r="D567" s="36"/>
      <c r="E567" s="110"/>
      <c r="F567" s="36"/>
      <c r="G567" s="410"/>
      <c r="H567" s="410"/>
      <c r="I567" s="389"/>
      <c r="J567" s="36"/>
    </row>
    <row r="568" spans="2:10" x14ac:dyDescent="0.25">
      <c r="B568" s="36"/>
      <c r="C568" s="36"/>
      <c r="D568" s="36"/>
      <c r="E568" s="110"/>
      <c r="F568" s="36"/>
      <c r="G568" s="410"/>
      <c r="H568" s="410"/>
      <c r="I568" s="389"/>
      <c r="J568" s="36"/>
    </row>
    <row r="569" spans="2:10" x14ac:dyDescent="0.25">
      <c r="B569" s="36"/>
      <c r="C569" s="36"/>
      <c r="D569" s="36"/>
      <c r="E569" s="110"/>
      <c r="F569" s="36"/>
      <c r="G569" s="410"/>
      <c r="H569" s="410"/>
      <c r="I569" s="389"/>
      <c r="J569" s="36"/>
    </row>
    <row r="570" spans="2:10" x14ac:dyDescent="0.25">
      <c r="B570" s="36"/>
      <c r="C570" s="36"/>
      <c r="D570" s="36"/>
      <c r="E570" s="110"/>
      <c r="F570" s="36"/>
      <c r="G570" s="410"/>
      <c r="H570" s="410"/>
      <c r="I570" s="389"/>
      <c r="J570" s="36"/>
    </row>
    <row r="571" spans="2:10" x14ac:dyDescent="0.25">
      <c r="B571" s="36"/>
      <c r="C571" s="36"/>
      <c r="D571" s="36"/>
      <c r="E571" s="110"/>
      <c r="F571" s="36"/>
      <c r="G571" s="410"/>
      <c r="H571" s="410"/>
      <c r="I571" s="389"/>
      <c r="J571" s="36"/>
    </row>
    <row r="572" spans="2:10" x14ac:dyDescent="0.25">
      <c r="B572" s="36"/>
      <c r="C572" s="36"/>
      <c r="D572" s="36"/>
      <c r="E572" s="110"/>
      <c r="F572" s="36"/>
      <c r="G572" s="410"/>
      <c r="H572" s="410"/>
      <c r="I572" s="389"/>
      <c r="J572" s="36"/>
    </row>
    <row r="573" spans="2:10" x14ac:dyDescent="0.25">
      <c r="B573" s="36"/>
      <c r="C573" s="36"/>
      <c r="D573" s="36"/>
      <c r="E573" s="110"/>
      <c r="F573" s="36"/>
      <c r="G573" s="410"/>
      <c r="H573" s="410"/>
      <c r="I573" s="389"/>
      <c r="J573" s="36"/>
    </row>
    <row r="574" spans="2:10" x14ac:dyDescent="0.25">
      <c r="B574" s="36"/>
      <c r="C574" s="36"/>
      <c r="D574" s="36"/>
      <c r="E574" s="110"/>
      <c r="F574" s="36"/>
      <c r="G574" s="410"/>
      <c r="H574" s="410"/>
      <c r="I574" s="389"/>
      <c r="J574" s="36"/>
    </row>
    <row r="575" spans="2:10" x14ac:dyDescent="0.25">
      <c r="B575" s="36"/>
      <c r="C575" s="36"/>
      <c r="D575" s="36"/>
      <c r="E575" s="110"/>
      <c r="F575" s="36"/>
      <c r="G575" s="410"/>
      <c r="H575" s="410"/>
      <c r="I575" s="389"/>
      <c r="J575" s="36"/>
    </row>
    <row r="576" spans="2:10" x14ac:dyDescent="0.25">
      <c r="B576" s="36"/>
      <c r="C576" s="36"/>
      <c r="D576" s="36"/>
      <c r="E576" s="110"/>
      <c r="F576" s="36"/>
      <c r="G576" s="410"/>
      <c r="H576" s="410"/>
      <c r="I576" s="389"/>
      <c r="J576" s="36"/>
    </row>
    <row r="577" spans="2:10" x14ac:dyDescent="0.25">
      <c r="B577" s="36"/>
      <c r="C577" s="36"/>
      <c r="D577" s="36"/>
      <c r="E577" s="110"/>
      <c r="F577" s="36"/>
      <c r="G577" s="410"/>
      <c r="H577" s="410"/>
      <c r="I577" s="389"/>
      <c r="J577" s="36"/>
    </row>
    <row r="578" spans="2:10" x14ac:dyDescent="0.25">
      <c r="B578" s="36"/>
      <c r="C578" s="36"/>
      <c r="D578" s="36"/>
      <c r="E578" s="110"/>
      <c r="F578" s="36"/>
      <c r="G578" s="410"/>
      <c r="H578" s="410"/>
      <c r="I578" s="389"/>
      <c r="J578" s="36"/>
    </row>
    <row r="579" spans="2:10" x14ac:dyDescent="0.25">
      <c r="B579" s="36"/>
      <c r="C579" s="36"/>
      <c r="D579" s="36"/>
      <c r="E579" s="110"/>
      <c r="F579" s="36"/>
      <c r="G579" s="410"/>
      <c r="H579" s="410"/>
      <c r="I579" s="389"/>
      <c r="J579" s="36"/>
    </row>
    <row r="580" spans="2:10" x14ac:dyDescent="0.25">
      <c r="B580" s="36"/>
      <c r="C580" s="36"/>
      <c r="D580" s="36"/>
      <c r="E580" s="110"/>
      <c r="F580" s="36"/>
      <c r="G580" s="410"/>
      <c r="H580" s="410"/>
      <c r="I580" s="389"/>
      <c r="J580" s="36"/>
    </row>
    <row r="581" spans="2:10" x14ac:dyDescent="0.25">
      <c r="B581" s="36"/>
      <c r="C581" s="36"/>
      <c r="D581" s="36"/>
      <c r="E581" s="110"/>
      <c r="F581" s="36"/>
      <c r="G581" s="410"/>
      <c r="H581" s="410"/>
      <c r="I581" s="389"/>
      <c r="J581" s="36"/>
    </row>
    <row r="582" spans="2:10" x14ac:dyDescent="0.25">
      <c r="B582" s="36"/>
      <c r="C582" s="36"/>
      <c r="D582" s="36"/>
      <c r="E582" s="110"/>
      <c r="F582" s="36"/>
      <c r="G582" s="410"/>
      <c r="H582" s="410"/>
      <c r="I582" s="389"/>
      <c r="J582" s="36"/>
    </row>
    <row r="583" spans="2:10" x14ac:dyDescent="0.25">
      <c r="B583" s="36"/>
      <c r="C583" s="36"/>
      <c r="D583" s="36"/>
      <c r="E583" s="110"/>
      <c r="F583" s="36"/>
      <c r="G583" s="410"/>
      <c r="H583" s="410"/>
      <c r="I583" s="389"/>
      <c r="J583" s="36"/>
    </row>
    <row r="584" spans="2:10" x14ac:dyDescent="0.25">
      <c r="B584" s="36"/>
      <c r="C584" s="36"/>
      <c r="D584" s="36"/>
      <c r="E584" s="110"/>
      <c r="F584" s="36"/>
      <c r="G584" s="410"/>
      <c r="H584" s="410"/>
      <c r="I584" s="389"/>
      <c r="J584" s="36"/>
    </row>
    <row r="585" spans="2:10" x14ac:dyDescent="0.25">
      <c r="B585" s="36"/>
      <c r="C585" s="36"/>
      <c r="D585" s="36"/>
      <c r="E585" s="110"/>
      <c r="F585" s="36"/>
      <c r="G585" s="410"/>
      <c r="H585" s="410"/>
      <c r="I585" s="389"/>
      <c r="J585" s="36"/>
    </row>
    <row r="586" spans="2:10" x14ac:dyDescent="0.25">
      <c r="B586" s="36"/>
      <c r="C586" s="36"/>
      <c r="D586" s="36"/>
      <c r="E586" s="110"/>
      <c r="F586" s="36"/>
      <c r="G586" s="410"/>
      <c r="H586" s="410"/>
      <c r="I586" s="389"/>
      <c r="J586" s="36"/>
    </row>
    <row r="587" spans="2:10" x14ac:dyDescent="0.25">
      <c r="B587" s="36"/>
      <c r="C587" s="36"/>
      <c r="D587" s="36"/>
      <c r="E587" s="110"/>
      <c r="F587" s="36"/>
      <c r="G587" s="410"/>
      <c r="H587" s="410"/>
      <c r="I587" s="389"/>
      <c r="J587" s="36"/>
    </row>
    <row r="588" spans="2:10" x14ac:dyDescent="0.25">
      <c r="B588" s="36"/>
      <c r="C588" s="36"/>
      <c r="D588" s="36"/>
      <c r="E588" s="110"/>
      <c r="F588" s="36"/>
      <c r="G588" s="410"/>
      <c r="H588" s="410"/>
      <c r="I588" s="389"/>
      <c r="J588" s="36"/>
    </row>
    <row r="589" spans="2:10" x14ac:dyDescent="0.25">
      <c r="B589" s="36"/>
      <c r="C589" s="36"/>
      <c r="D589" s="36"/>
      <c r="E589" s="110"/>
      <c r="F589" s="36"/>
      <c r="G589" s="410"/>
      <c r="H589" s="410"/>
      <c r="I589" s="389"/>
      <c r="J589" s="36"/>
    </row>
    <row r="590" spans="2:10" x14ac:dyDescent="0.25">
      <c r="B590" s="36"/>
      <c r="C590" s="36"/>
      <c r="D590" s="36"/>
      <c r="E590" s="110"/>
      <c r="F590" s="36"/>
      <c r="G590" s="410"/>
      <c r="H590" s="410"/>
      <c r="I590" s="389"/>
      <c r="J590" s="36"/>
    </row>
    <row r="591" spans="2:10" x14ac:dyDescent="0.25">
      <c r="B591" s="36"/>
      <c r="C591" s="36"/>
      <c r="D591" s="36"/>
      <c r="E591" s="110"/>
      <c r="F591" s="36"/>
      <c r="G591" s="410"/>
      <c r="H591" s="410"/>
      <c r="I591" s="389"/>
      <c r="J591" s="36"/>
    </row>
    <row r="592" spans="2:10" x14ac:dyDescent="0.25">
      <c r="B592" s="36"/>
      <c r="C592" s="36"/>
      <c r="D592" s="36"/>
      <c r="E592" s="110"/>
      <c r="F592" s="36"/>
      <c r="G592" s="410"/>
      <c r="H592" s="410"/>
      <c r="I592" s="389"/>
      <c r="J592" s="36"/>
    </row>
    <row r="593" spans="2:10" x14ac:dyDescent="0.25">
      <c r="B593" s="36"/>
      <c r="C593" s="36"/>
      <c r="D593" s="36"/>
      <c r="E593" s="110"/>
      <c r="F593" s="36"/>
      <c r="G593" s="410"/>
      <c r="H593" s="410"/>
      <c r="I593" s="389"/>
      <c r="J593" s="36"/>
    </row>
    <row r="594" spans="2:10" x14ac:dyDescent="0.25">
      <c r="B594" s="36"/>
      <c r="C594" s="36"/>
      <c r="D594" s="36"/>
      <c r="E594" s="110"/>
      <c r="F594" s="36"/>
      <c r="G594" s="410"/>
      <c r="H594" s="410"/>
      <c r="I594" s="389"/>
      <c r="J594" s="36"/>
    </row>
    <row r="595" spans="2:10" x14ac:dyDescent="0.25">
      <c r="B595" s="36"/>
      <c r="C595" s="36"/>
      <c r="D595" s="36"/>
      <c r="E595" s="110"/>
      <c r="F595" s="36"/>
      <c r="G595" s="410"/>
      <c r="H595" s="410"/>
      <c r="I595" s="389"/>
      <c r="J595" s="36"/>
    </row>
    <row r="596" spans="2:10" x14ac:dyDescent="0.25">
      <c r="B596" s="36"/>
      <c r="C596" s="36"/>
      <c r="D596" s="36"/>
      <c r="E596" s="110"/>
      <c r="F596" s="36"/>
      <c r="G596" s="410"/>
      <c r="H596" s="410"/>
      <c r="I596" s="389"/>
      <c r="J596" s="36"/>
    </row>
    <row r="597" spans="2:10" x14ac:dyDescent="0.25">
      <c r="B597" s="36"/>
      <c r="C597" s="36"/>
      <c r="D597" s="36"/>
      <c r="E597" s="110"/>
      <c r="F597" s="36"/>
      <c r="G597" s="410"/>
      <c r="H597" s="410"/>
      <c r="I597" s="389"/>
      <c r="J597" s="36"/>
    </row>
    <row r="598" spans="2:10" x14ac:dyDescent="0.25">
      <c r="B598" s="36"/>
      <c r="C598" s="36"/>
      <c r="D598" s="36"/>
      <c r="E598" s="110"/>
      <c r="F598" s="36"/>
      <c r="G598" s="410"/>
      <c r="H598" s="410"/>
      <c r="I598" s="389"/>
      <c r="J598" s="36"/>
    </row>
    <row r="599" spans="2:10" x14ac:dyDescent="0.25">
      <c r="B599" s="36"/>
      <c r="C599" s="36"/>
      <c r="D599" s="36"/>
      <c r="E599" s="110"/>
      <c r="F599" s="36"/>
      <c r="G599" s="410"/>
      <c r="H599" s="410"/>
      <c r="I599" s="389"/>
      <c r="J599" s="36"/>
    </row>
    <row r="600" spans="2:10" x14ac:dyDescent="0.25">
      <c r="B600" s="36"/>
      <c r="C600" s="36"/>
      <c r="D600" s="36"/>
      <c r="E600" s="110"/>
      <c r="F600" s="36"/>
      <c r="G600" s="410"/>
      <c r="H600" s="410"/>
      <c r="I600" s="389"/>
      <c r="J600" s="36"/>
    </row>
    <row r="601" spans="2:10" x14ac:dyDescent="0.25">
      <c r="B601" s="36"/>
      <c r="C601" s="36"/>
      <c r="D601" s="36"/>
      <c r="E601" s="110"/>
      <c r="F601" s="36"/>
      <c r="G601" s="410"/>
      <c r="H601" s="410"/>
      <c r="I601" s="389"/>
      <c r="J601" s="36"/>
    </row>
    <row r="602" spans="2:10" x14ac:dyDescent="0.25">
      <c r="B602" s="36"/>
      <c r="C602" s="36"/>
      <c r="D602" s="36"/>
      <c r="E602" s="110"/>
      <c r="F602" s="36"/>
      <c r="G602" s="410"/>
      <c r="H602" s="410"/>
      <c r="I602" s="389"/>
      <c r="J602" s="36"/>
    </row>
    <row r="603" spans="2:10" x14ac:dyDescent="0.25">
      <c r="B603" s="36"/>
      <c r="C603" s="36"/>
      <c r="D603" s="36"/>
      <c r="E603" s="110"/>
      <c r="F603" s="36"/>
      <c r="G603" s="410"/>
      <c r="H603" s="410"/>
      <c r="I603" s="389"/>
      <c r="J603" s="36"/>
    </row>
    <row r="604" spans="2:10" x14ac:dyDescent="0.25">
      <c r="B604" s="36"/>
      <c r="C604" s="36"/>
      <c r="D604" s="36"/>
      <c r="E604" s="110"/>
      <c r="F604" s="36"/>
      <c r="G604" s="410"/>
      <c r="H604" s="410"/>
      <c r="I604" s="389"/>
      <c r="J604" s="36"/>
    </row>
    <row r="605" spans="2:10" x14ac:dyDescent="0.25">
      <c r="B605" s="36"/>
      <c r="C605" s="36"/>
      <c r="D605" s="36"/>
      <c r="E605" s="110"/>
      <c r="F605" s="36"/>
      <c r="G605" s="410"/>
      <c r="H605" s="410"/>
      <c r="I605" s="389"/>
      <c r="J605" s="36"/>
    </row>
    <row r="606" spans="2:10" x14ac:dyDescent="0.25">
      <c r="B606" s="36"/>
      <c r="C606" s="36"/>
      <c r="D606" s="36"/>
      <c r="E606" s="110"/>
      <c r="F606" s="36"/>
      <c r="G606" s="410"/>
      <c r="H606" s="410"/>
      <c r="I606" s="389"/>
      <c r="J606" s="36"/>
    </row>
    <row r="607" spans="2:10" x14ac:dyDescent="0.25">
      <c r="B607" s="36"/>
      <c r="C607" s="36"/>
      <c r="D607" s="36"/>
      <c r="E607" s="110"/>
      <c r="F607" s="36"/>
      <c r="G607" s="410"/>
      <c r="H607" s="410"/>
      <c r="I607" s="389"/>
      <c r="J607" s="36"/>
    </row>
    <row r="608" spans="2:10" x14ac:dyDescent="0.25">
      <c r="B608" s="36"/>
      <c r="C608" s="36"/>
      <c r="D608" s="36"/>
      <c r="E608" s="110"/>
      <c r="F608" s="36"/>
      <c r="G608" s="410"/>
      <c r="H608" s="410"/>
      <c r="I608" s="389"/>
      <c r="J608" s="36"/>
    </row>
    <row r="609" spans="2:10" x14ac:dyDescent="0.25">
      <c r="B609" s="36"/>
      <c r="C609" s="36"/>
      <c r="D609" s="36"/>
      <c r="E609" s="110"/>
      <c r="F609" s="36"/>
      <c r="G609" s="410"/>
      <c r="H609" s="410"/>
      <c r="I609" s="389"/>
      <c r="J609" s="36"/>
    </row>
    <row r="610" spans="2:10" x14ac:dyDescent="0.25">
      <c r="B610" s="36"/>
      <c r="C610" s="36"/>
      <c r="D610" s="36"/>
      <c r="E610" s="110"/>
      <c r="F610" s="36"/>
      <c r="G610" s="410"/>
      <c r="H610" s="410"/>
      <c r="I610" s="389"/>
      <c r="J610" s="36"/>
    </row>
    <row r="611" spans="2:10" x14ac:dyDescent="0.25">
      <c r="B611" s="36"/>
      <c r="C611" s="36"/>
      <c r="D611" s="36"/>
      <c r="E611" s="110"/>
      <c r="F611" s="36"/>
      <c r="G611" s="410"/>
      <c r="H611" s="410"/>
      <c r="I611" s="389"/>
      <c r="J611" s="36"/>
    </row>
    <row r="612" spans="2:10" x14ac:dyDescent="0.25">
      <c r="B612" s="36"/>
      <c r="C612" s="36"/>
      <c r="D612" s="36"/>
      <c r="E612" s="110"/>
      <c r="F612" s="36"/>
      <c r="G612" s="410"/>
      <c r="H612" s="410"/>
      <c r="I612" s="389"/>
      <c r="J612" s="36"/>
    </row>
    <row r="613" spans="2:10" x14ac:dyDescent="0.25">
      <c r="B613" s="36"/>
      <c r="C613" s="36"/>
      <c r="D613" s="36"/>
      <c r="E613" s="110"/>
      <c r="F613" s="36"/>
      <c r="G613" s="410"/>
      <c r="H613" s="410"/>
      <c r="I613" s="389"/>
      <c r="J613" s="36"/>
    </row>
    <row r="614" spans="2:10" x14ac:dyDescent="0.25">
      <c r="B614" s="36"/>
      <c r="C614" s="36"/>
      <c r="D614" s="36"/>
      <c r="E614" s="110"/>
      <c r="F614" s="36"/>
      <c r="G614" s="410"/>
      <c r="H614" s="410"/>
      <c r="I614" s="389"/>
      <c r="J614" s="36"/>
    </row>
    <row r="615" spans="2:10" x14ac:dyDescent="0.25">
      <c r="B615" s="36"/>
      <c r="C615" s="36"/>
      <c r="D615" s="36"/>
      <c r="E615" s="110"/>
      <c r="F615" s="36"/>
      <c r="G615" s="410"/>
      <c r="H615" s="410"/>
      <c r="I615" s="389"/>
      <c r="J615" s="36"/>
    </row>
    <row r="616" spans="2:10" x14ac:dyDescent="0.25">
      <c r="B616" s="36"/>
      <c r="C616" s="36"/>
      <c r="D616" s="36"/>
      <c r="E616" s="110"/>
      <c r="F616" s="36"/>
      <c r="G616" s="410"/>
      <c r="H616" s="410"/>
      <c r="I616" s="389"/>
      <c r="J616" s="36"/>
    </row>
    <row r="617" spans="2:10" x14ac:dyDescent="0.25">
      <c r="B617" s="36"/>
      <c r="C617" s="36"/>
      <c r="D617" s="36"/>
      <c r="E617" s="110"/>
      <c r="F617" s="36"/>
      <c r="G617" s="410"/>
      <c r="H617" s="410"/>
      <c r="I617" s="389"/>
      <c r="J617" s="36"/>
    </row>
    <row r="618" spans="2:10" x14ac:dyDescent="0.25">
      <c r="B618" s="36"/>
      <c r="C618" s="36"/>
      <c r="D618" s="36"/>
      <c r="E618" s="110"/>
      <c r="F618" s="36"/>
      <c r="G618" s="410"/>
      <c r="H618" s="410"/>
      <c r="I618" s="389"/>
      <c r="J618" s="36"/>
    </row>
    <row r="619" spans="2:10" x14ac:dyDescent="0.25">
      <c r="B619" s="36"/>
      <c r="C619" s="36"/>
      <c r="D619" s="36"/>
      <c r="E619" s="110"/>
      <c r="F619" s="36"/>
      <c r="G619" s="410"/>
      <c r="H619" s="410"/>
      <c r="I619" s="389"/>
      <c r="J619" s="36"/>
    </row>
    <row r="620" spans="2:10" x14ac:dyDescent="0.25">
      <c r="B620" s="36"/>
      <c r="C620" s="36"/>
      <c r="D620" s="36"/>
      <c r="E620" s="110"/>
      <c r="F620" s="36"/>
      <c r="G620" s="410"/>
      <c r="H620" s="410"/>
      <c r="I620" s="389"/>
      <c r="J620" s="36"/>
    </row>
    <row r="621" spans="2:10" x14ac:dyDescent="0.25">
      <c r="B621" s="36"/>
      <c r="C621" s="36"/>
      <c r="D621" s="36"/>
      <c r="E621" s="110"/>
      <c r="F621" s="36"/>
      <c r="G621" s="410"/>
      <c r="H621" s="410"/>
      <c r="I621" s="389"/>
      <c r="J621" s="36"/>
    </row>
    <row r="622" spans="2:10" x14ac:dyDescent="0.25">
      <c r="B622" s="36"/>
      <c r="C622" s="36"/>
      <c r="D622" s="36"/>
      <c r="E622" s="110"/>
      <c r="F622" s="36"/>
      <c r="G622" s="410"/>
      <c r="H622" s="410"/>
      <c r="I622" s="389"/>
      <c r="J622" s="36"/>
    </row>
    <row r="623" spans="2:10" x14ac:dyDescent="0.25">
      <c r="B623" s="36"/>
      <c r="C623" s="36"/>
      <c r="D623" s="36"/>
      <c r="E623" s="110"/>
      <c r="F623" s="36"/>
      <c r="G623" s="410"/>
      <c r="H623" s="410"/>
      <c r="I623" s="389"/>
      <c r="J623" s="36"/>
    </row>
    <row r="624" spans="2:10" x14ac:dyDescent="0.25">
      <c r="B624" s="36"/>
      <c r="C624" s="36"/>
      <c r="D624" s="36"/>
      <c r="E624" s="110"/>
      <c r="F624" s="36"/>
      <c r="G624" s="410"/>
      <c r="H624" s="410"/>
      <c r="I624" s="389"/>
      <c r="J624" s="36"/>
    </row>
    <row r="625" spans="2:10" x14ac:dyDescent="0.25">
      <c r="B625" s="36"/>
      <c r="C625" s="36"/>
      <c r="D625" s="36"/>
      <c r="E625" s="110"/>
      <c r="F625" s="36"/>
      <c r="G625" s="410"/>
      <c r="H625" s="410"/>
      <c r="I625" s="389"/>
      <c r="J625" s="36"/>
    </row>
    <row r="626" spans="2:10" x14ac:dyDescent="0.25">
      <c r="B626" s="36"/>
      <c r="C626" s="36"/>
      <c r="D626" s="36"/>
      <c r="E626" s="110"/>
      <c r="F626" s="36"/>
      <c r="G626" s="410"/>
      <c r="H626" s="410"/>
      <c r="I626" s="389"/>
      <c r="J626" s="36"/>
    </row>
    <row r="627" spans="2:10" x14ac:dyDescent="0.25">
      <c r="B627" s="36"/>
      <c r="C627" s="36"/>
      <c r="D627" s="36"/>
      <c r="E627" s="110"/>
      <c r="F627" s="36"/>
      <c r="G627" s="410"/>
      <c r="H627" s="410"/>
      <c r="I627" s="389"/>
      <c r="J627" s="36"/>
    </row>
    <row r="628" spans="2:10" x14ac:dyDescent="0.25">
      <c r="B628" s="36"/>
      <c r="C628" s="36"/>
      <c r="D628" s="36"/>
      <c r="E628" s="110"/>
      <c r="F628" s="36"/>
      <c r="G628" s="410"/>
      <c r="H628" s="410"/>
      <c r="I628" s="389"/>
      <c r="J628" s="36"/>
    </row>
    <row r="629" spans="2:10" x14ac:dyDescent="0.25">
      <c r="B629" s="36"/>
      <c r="C629" s="36"/>
      <c r="D629" s="36"/>
      <c r="E629" s="110"/>
      <c r="F629" s="36"/>
      <c r="G629" s="410"/>
      <c r="H629" s="410"/>
      <c r="I629" s="389"/>
      <c r="J629" s="36"/>
    </row>
    <row r="630" spans="2:10" x14ac:dyDescent="0.25">
      <c r="B630" s="36"/>
      <c r="C630" s="36"/>
      <c r="D630" s="36"/>
      <c r="E630" s="110"/>
      <c r="F630" s="36"/>
      <c r="G630" s="410"/>
      <c r="H630" s="410"/>
      <c r="I630" s="389"/>
      <c r="J630" s="36"/>
    </row>
    <row r="631" spans="2:10" x14ac:dyDescent="0.25">
      <c r="B631" s="36"/>
      <c r="C631" s="36"/>
      <c r="D631" s="36"/>
      <c r="E631" s="110"/>
      <c r="F631" s="36"/>
      <c r="G631" s="410"/>
      <c r="H631" s="410"/>
      <c r="I631" s="389"/>
      <c r="J631" s="36"/>
    </row>
    <row r="632" spans="2:10" x14ac:dyDescent="0.25">
      <c r="B632" s="36"/>
      <c r="C632" s="36"/>
      <c r="D632" s="36"/>
      <c r="E632" s="110"/>
      <c r="F632" s="36"/>
      <c r="G632" s="410"/>
      <c r="H632" s="410"/>
      <c r="I632" s="389"/>
      <c r="J632" s="36"/>
    </row>
    <row r="633" spans="2:10" x14ac:dyDescent="0.25">
      <c r="B633" s="36"/>
      <c r="C633" s="36"/>
      <c r="D633" s="36"/>
      <c r="E633" s="110"/>
      <c r="F633" s="36"/>
      <c r="G633" s="410"/>
      <c r="H633" s="410"/>
      <c r="I633" s="389"/>
      <c r="J633" s="36"/>
    </row>
    <row r="634" spans="2:10" x14ac:dyDescent="0.25">
      <c r="B634" s="36"/>
      <c r="C634" s="36"/>
      <c r="D634" s="36"/>
      <c r="E634" s="110"/>
      <c r="F634" s="36"/>
      <c r="G634" s="410"/>
      <c r="H634" s="410"/>
      <c r="I634" s="389"/>
      <c r="J634" s="36"/>
    </row>
    <row r="635" spans="2:10" x14ac:dyDescent="0.25">
      <c r="B635" s="36"/>
      <c r="C635" s="36"/>
      <c r="D635" s="36"/>
      <c r="E635" s="110"/>
      <c r="F635" s="36"/>
      <c r="G635" s="410"/>
      <c r="H635" s="410"/>
      <c r="I635" s="389"/>
      <c r="J635" s="36"/>
    </row>
    <row r="636" spans="2:10" x14ac:dyDescent="0.25">
      <c r="B636" s="36"/>
      <c r="C636" s="36"/>
      <c r="D636" s="36"/>
      <c r="E636" s="110"/>
      <c r="F636" s="36"/>
      <c r="G636" s="410"/>
      <c r="H636" s="410"/>
      <c r="I636" s="389"/>
      <c r="J636" s="36"/>
    </row>
    <row r="637" spans="2:10" x14ac:dyDescent="0.25">
      <c r="B637" s="36"/>
      <c r="C637" s="36"/>
      <c r="D637" s="36"/>
      <c r="E637" s="110"/>
      <c r="F637" s="36"/>
      <c r="G637" s="410"/>
      <c r="H637" s="410"/>
      <c r="I637" s="389"/>
      <c r="J637" s="36"/>
    </row>
    <row r="638" spans="2:10" x14ac:dyDescent="0.25">
      <c r="B638" s="36"/>
      <c r="C638" s="36"/>
      <c r="D638" s="36"/>
      <c r="E638" s="110"/>
      <c r="F638" s="36"/>
      <c r="G638" s="410"/>
      <c r="H638" s="410"/>
      <c r="I638" s="389"/>
      <c r="J638" s="36"/>
    </row>
    <row r="639" spans="2:10" x14ac:dyDescent="0.25">
      <c r="B639" s="36"/>
      <c r="C639" s="36"/>
      <c r="D639" s="36"/>
      <c r="E639" s="110"/>
      <c r="F639" s="36"/>
      <c r="G639" s="410"/>
      <c r="H639" s="410"/>
      <c r="I639" s="389"/>
      <c r="J639" s="36"/>
    </row>
    <row r="640" spans="2:10" x14ac:dyDescent="0.25">
      <c r="B640" s="36"/>
      <c r="C640" s="36"/>
      <c r="D640" s="36"/>
      <c r="E640" s="110"/>
      <c r="F640" s="36"/>
      <c r="G640" s="410"/>
      <c r="H640" s="410"/>
      <c r="I640" s="389"/>
      <c r="J640" s="36"/>
    </row>
    <row r="641" spans="2:10" x14ac:dyDescent="0.25">
      <c r="B641" s="36"/>
      <c r="C641" s="36"/>
      <c r="D641" s="36"/>
      <c r="E641" s="110"/>
      <c r="F641" s="36"/>
      <c r="G641" s="410"/>
      <c r="H641" s="410"/>
      <c r="I641" s="389"/>
      <c r="J641" s="36"/>
    </row>
    <row r="642" spans="2:10" x14ac:dyDescent="0.25">
      <c r="B642" s="36"/>
      <c r="C642" s="36"/>
      <c r="D642" s="36"/>
      <c r="E642" s="110"/>
      <c r="F642" s="36"/>
      <c r="G642" s="410"/>
      <c r="H642" s="410"/>
      <c r="I642" s="389"/>
      <c r="J642" s="36"/>
    </row>
    <row r="643" spans="2:10" x14ac:dyDescent="0.25">
      <c r="B643" s="36"/>
      <c r="C643" s="36"/>
      <c r="D643" s="36"/>
      <c r="E643" s="110"/>
      <c r="F643" s="36"/>
      <c r="G643" s="410"/>
      <c r="H643" s="410"/>
      <c r="I643" s="389"/>
      <c r="J643" s="36"/>
    </row>
    <row r="644" spans="2:10" x14ac:dyDescent="0.25">
      <c r="B644" s="36"/>
      <c r="C644" s="36"/>
      <c r="D644" s="36"/>
      <c r="E644" s="110"/>
      <c r="F644" s="36"/>
      <c r="G644" s="410"/>
      <c r="H644" s="410"/>
      <c r="I644" s="389"/>
      <c r="J644" s="36"/>
    </row>
    <row r="645" spans="2:10" x14ac:dyDescent="0.25">
      <c r="B645" s="36"/>
      <c r="C645" s="36"/>
      <c r="D645" s="36"/>
      <c r="E645" s="110"/>
      <c r="F645" s="36"/>
      <c r="G645" s="410"/>
      <c r="H645" s="410"/>
      <c r="I645" s="389"/>
      <c r="J645" s="36"/>
    </row>
    <row r="646" spans="2:10" x14ac:dyDescent="0.25">
      <c r="B646" s="36"/>
      <c r="C646" s="36"/>
      <c r="D646" s="36"/>
      <c r="E646" s="110"/>
      <c r="F646" s="36"/>
      <c r="G646" s="410"/>
      <c r="H646" s="410"/>
      <c r="I646" s="389"/>
      <c r="J646" s="36"/>
    </row>
    <row r="647" spans="2:10" x14ac:dyDescent="0.25">
      <c r="B647" s="36"/>
      <c r="C647" s="36"/>
      <c r="D647" s="36"/>
      <c r="E647" s="110"/>
      <c r="F647" s="36"/>
      <c r="G647" s="410"/>
      <c r="H647" s="410"/>
      <c r="I647" s="389"/>
      <c r="J647" s="36"/>
    </row>
    <row r="648" spans="2:10" x14ac:dyDescent="0.25">
      <c r="B648" s="36"/>
      <c r="C648" s="36"/>
      <c r="D648" s="36"/>
      <c r="E648" s="110"/>
      <c r="F648" s="36"/>
      <c r="G648" s="410"/>
      <c r="H648" s="410"/>
      <c r="I648" s="389"/>
      <c r="J648" s="36"/>
    </row>
    <row r="649" spans="2:10" x14ac:dyDescent="0.25">
      <c r="B649" s="36"/>
      <c r="C649" s="36"/>
      <c r="D649" s="36"/>
      <c r="E649" s="110"/>
      <c r="F649" s="36"/>
      <c r="G649" s="410"/>
      <c r="H649" s="410"/>
      <c r="I649" s="389"/>
      <c r="J649" s="36"/>
    </row>
    <row r="650" spans="2:10" x14ac:dyDescent="0.25">
      <c r="B650" s="36"/>
      <c r="C650" s="36"/>
      <c r="D650" s="36"/>
      <c r="E650" s="110"/>
      <c r="F650" s="36"/>
      <c r="G650" s="410"/>
      <c r="H650" s="410"/>
      <c r="I650" s="389"/>
      <c r="J650" s="36"/>
    </row>
    <row r="651" spans="2:10" x14ac:dyDescent="0.25">
      <c r="B651" s="36"/>
      <c r="C651" s="36"/>
      <c r="D651" s="36"/>
      <c r="E651" s="110"/>
      <c r="F651" s="36"/>
      <c r="G651" s="410"/>
      <c r="H651" s="410"/>
      <c r="I651" s="389"/>
      <c r="J651" s="36"/>
    </row>
    <row r="652" spans="2:10" x14ac:dyDescent="0.25">
      <c r="B652" s="36"/>
      <c r="C652" s="36"/>
      <c r="D652" s="36"/>
      <c r="E652" s="110"/>
      <c r="F652" s="36"/>
      <c r="G652" s="410"/>
      <c r="H652" s="410"/>
      <c r="I652" s="389"/>
      <c r="J652" s="36"/>
    </row>
    <row r="653" spans="2:10" x14ac:dyDescent="0.25">
      <c r="B653" s="36"/>
      <c r="C653" s="36"/>
      <c r="D653" s="36"/>
      <c r="E653" s="110"/>
      <c r="F653" s="36"/>
      <c r="G653" s="410"/>
      <c r="H653" s="410"/>
      <c r="I653" s="389"/>
      <c r="J653" s="36"/>
    </row>
    <row r="654" spans="2:10" x14ac:dyDescent="0.25">
      <c r="B654" s="36"/>
      <c r="C654" s="36"/>
      <c r="D654" s="36"/>
      <c r="E654" s="110"/>
      <c r="F654" s="36"/>
      <c r="G654" s="410"/>
      <c r="H654" s="410"/>
      <c r="I654" s="389"/>
      <c r="J654" s="36"/>
    </row>
    <row r="655" spans="2:10" x14ac:dyDescent="0.25">
      <c r="B655" s="36"/>
      <c r="C655" s="36"/>
      <c r="D655" s="36"/>
      <c r="E655" s="110"/>
      <c r="F655" s="36"/>
      <c r="G655" s="410"/>
      <c r="H655" s="410"/>
      <c r="I655" s="389"/>
      <c r="J655" s="36"/>
    </row>
    <row r="656" spans="2:10" x14ac:dyDescent="0.25">
      <c r="B656" s="36"/>
      <c r="C656" s="36"/>
      <c r="D656" s="36"/>
      <c r="E656" s="110"/>
      <c r="F656" s="36"/>
      <c r="G656" s="410"/>
      <c r="H656" s="410"/>
      <c r="I656" s="389"/>
      <c r="J656" s="36"/>
    </row>
    <row r="657" spans="2:10" x14ac:dyDescent="0.25">
      <c r="B657" s="36"/>
      <c r="C657" s="36"/>
      <c r="D657" s="36"/>
      <c r="E657" s="110"/>
      <c r="F657" s="36"/>
      <c r="G657" s="410"/>
      <c r="H657" s="410"/>
      <c r="I657" s="389"/>
      <c r="J657" s="36"/>
    </row>
    <row r="658" spans="2:10" x14ac:dyDescent="0.25">
      <c r="B658" s="36"/>
      <c r="C658" s="36"/>
      <c r="D658" s="36"/>
      <c r="E658" s="110"/>
      <c r="F658" s="36"/>
      <c r="G658" s="410"/>
      <c r="H658" s="410"/>
      <c r="I658" s="389"/>
      <c r="J658" s="36"/>
    </row>
    <row r="659" spans="2:10" x14ac:dyDescent="0.25">
      <c r="B659" s="36"/>
      <c r="C659" s="36"/>
      <c r="D659" s="36"/>
      <c r="E659" s="110"/>
      <c r="F659" s="36"/>
      <c r="G659" s="410"/>
      <c r="H659" s="410"/>
      <c r="I659" s="389"/>
      <c r="J659" s="36"/>
    </row>
    <row r="660" spans="2:10" x14ac:dyDescent="0.25">
      <c r="B660" s="36"/>
      <c r="C660" s="36"/>
      <c r="D660" s="36"/>
      <c r="E660" s="110"/>
      <c r="F660" s="36"/>
      <c r="G660" s="410"/>
      <c r="H660" s="410"/>
      <c r="I660" s="389"/>
      <c r="J660" s="36"/>
    </row>
    <row r="661" spans="2:10" x14ac:dyDescent="0.25">
      <c r="B661" s="36"/>
      <c r="C661" s="36"/>
      <c r="D661" s="36"/>
      <c r="E661" s="110"/>
      <c r="F661" s="36"/>
      <c r="G661" s="410"/>
      <c r="H661" s="410"/>
      <c r="I661" s="389"/>
      <c r="J661" s="36"/>
    </row>
    <row r="662" spans="2:10" x14ac:dyDescent="0.25">
      <c r="B662" s="36"/>
      <c r="C662" s="36"/>
      <c r="D662" s="36"/>
      <c r="E662" s="110"/>
      <c r="F662" s="36"/>
      <c r="G662" s="410"/>
      <c r="H662" s="410"/>
      <c r="I662" s="389"/>
      <c r="J662" s="36"/>
    </row>
    <row r="663" spans="2:10" x14ac:dyDescent="0.25">
      <c r="B663" s="36"/>
      <c r="C663" s="36"/>
      <c r="D663" s="36"/>
      <c r="E663" s="110"/>
      <c r="F663" s="36"/>
      <c r="G663" s="410"/>
      <c r="H663" s="410"/>
      <c r="I663" s="389"/>
      <c r="J663" s="36"/>
    </row>
    <row r="664" spans="2:10" x14ac:dyDescent="0.25">
      <c r="B664" s="36"/>
      <c r="C664" s="36"/>
      <c r="D664" s="36"/>
      <c r="E664" s="110"/>
      <c r="F664" s="36"/>
      <c r="G664" s="410"/>
      <c r="H664" s="410"/>
      <c r="I664" s="389"/>
      <c r="J664" s="36"/>
    </row>
    <row r="665" spans="2:10" x14ac:dyDescent="0.25">
      <c r="B665" s="36"/>
      <c r="C665" s="36"/>
      <c r="D665" s="36"/>
      <c r="E665" s="110"/>
      <c r="F665" s="36"/>
      <c r="G665" s="410"/>
      <c r="H665" s="410"/>
      <c r="I665" s="389"/>
      <c r="J665" s="36"/>
    </row>
    <row r="666" spans="2:10" x14ac:dyDescent="0.25">
      <c r="B666" s="36"/>
      <c r="C666" s="36"/>
      <c r="D666" s="36"/>
      <c r="E666" s="110"/>
      <c r="F666" s="36"/>
      <c r="G666" s="410"/>
      <c r="H666" s="410"/>
      <c r="I666" s="389"/>
      <c r="J666" s="36"/>
    </row>
    <row r="667" spans="2:10" x14ac:dyDescent="0.25">
      <c r="B667" s="36"/>
      <c r="C667" s="36"/>
      <c r="D667" s="36"/>
      <c r="E667" s="110"/>
      <c r="F667" s="36"/>
      <c r="G667" s="410"/>
      <c r="H667" s="410"/>
      <c r="I667" s="389"/>
      <c r="J667" s="36"/>
    </row>
    <row r="668" spans="2:10" x14ac:dyDescent="0.25">
      <c r="B668" s="36"/>
      <c r="C668" s="36"/>
      <c r="D668" s="36"/>
      <c r="E668" s="110"/>
      <c r="F668" s="36"/>
      <c r="G668" s="410"/>
      <c r="H668" s="410"/>
      <c r="I668" s="389"/>
      <c r="J668" s="36"/>
    </row>
    <row r="669" spans="2:10" x14ac:dyDescent="0.25">
      <c r="B669" s="36"/>
      <c r="C669" s="36"/>
      <c r="D669" s="36"/>
      <c r="E669" s="110"/>
      <c r="F669" s="36"/>
      <c r="G669" s="410"/>
      <c r="H669" s="410"/>
      <c r="I669" s="389"/>
      <c r="J669" s="36"/>
    </row>
    <row r="670" spans="2:10" x14ac:dyDescent="0.25">
      <c r="B670" s="36"/>
      <c r="C670" s="36"/>
      <c r="D670" s="36"/>
      <c r="E670" s="110"/>
      <c r="F670" s="36"/>
      <c r="G670" s="410"/>
      <c r="H670" s="410"/>
      <c r="I670" s="389"/>
      <c r="J670" s="36"/>
    </row>
    <row r="671" spans="2:10" x14ac:dyDescent="0.25">
      <c r="B671" s="36"/>
      <c r="C671" s="36"/>
      <c r="D671" s="36"/>
      <c r="E671" s="110"/>
      <c r="F671" s="36"/>
      <c r="G671" s="410"/>
      <c r="H671" s="410"/>
      <c r="I671" s="389"/>
      <c r="J671" s="36"/>
    </row>
    <row r="672" spans="2:10" x14ac:dyDescent="0.25">
      <c r="B672" s="36"/>
      <c r="C672" s="36"/>
      <c r="D672" s="36"/>
      <c r="E672" s="110"/>
      <c r="F672" s="36"/>
      <c r="G672" s="410"/>
      <c r="H672" s="410"/>
      <c r="I672" s="389"/>
      <c r="J672" s="36"/>
    </row>
    <row r="673" spans="2:10" x14ac:dyDescent="0.25">
      <c r="B673" s="36"/>
      <c r="C673" s="36"/>
      <c r="D673" s="36"/>
      <c r="E673" s="110"/>
      <c r="F673" s="36"/>
      <c r="G673" s="410"/>
      <c r="H673" s="410"/>
      <c r="I673" s="389"/>
      <c r="J673" s="36"/>
    </row>
    <row r="674" spans="2:10" x14ac:dyDescent="0.25">
      <c r="B674" s="36"/>
      <c r="C674" s="36"/>
      <c r="D674" s="36"/>
      <c r="E674" s="110"/>
      <c r="F674" s="36"/>
      <c r="G674" s="410"/>
      <c r="H674" s="410"/>
      <c r="I674" s="389"/>
      <c r="J674" s="36"/>
    </row>
    <row r="675" spans="2:10" x14ac:dyDescent="0.25">
      <c r="B675" s="36"/>
      <c r="C675" s="36"/>
      <c r="D675" s="36"/>
      <c r="E675" s="110"/>
      <c r="F675" s="36"/>
      <c r="G675" s="410"/>
      <c r="H675" s="410"/>
      <c r="I675" s="389"/>
      <c r="J675" s="36"/>
    </row>
    <row r="676" spans="2:10" x14ac:dyDescent="0.25">
      <c r="B676" s="36"/>
      <c r="C676" s="36"/>
      <c r="D676" s="36"/>
      <c r="E676" s="110"/>
      <c r="F676" s="36"/>
      <c r="G676" s="410"/>
      <c r="H676" s="410"/>
      <c r="I676" s="389"/>
      <c r="J676" s="36"/>
    </row>
    <row r="677" spans="2:10" x14ac:dyDescent="0.25">
      <c r="B677" s="36"/>
      <c r="C677" s="36"/>
      <c r="D677" s="36"/>
      <c r="E677" s="110"/>
      <c r="F677" s="36"/>
      <c r="G677" s="410"/>
      <c r="H677" s="410"/>
      <c r="I677" s="389"/>
      <c r="J677" s="36"/>
    </row>
    <row r="678" spans="2:10" x14ac:dyDescent="0.25">
      <c r="B678" s="36"/>
      <c r="C678" s="36"/>
      <c r="D678" s="36"/>
      <c r="E678" s="110"/>
      <c r="F678" s="36"/>
      <c r="G678" s="410"/>
      <c r="H678" s="410"/>
      <c r="I678" s="389"/>
      <c r="J678" s="36"/>
    </row>
    <row r="679" spans="2:10" x14ac:dyDescent="0.25">
      <c r="B679" s="36"/>
      <c r="C679" s="36"/>
      <c r="D679" s="36"/>
      <c r="E679" s="110"/>
      <c r="F679" s="36"/>
      <c r="G679" s="410"/>
      <c r="H679" s="410"/>
      <c r="I679" s="389"/>
      <c r="J679" s="36"/>
    </row>
    <row r="680" spans="2:10" x14ac:dyDescent="0.25">
      <c r="B680" s="36"/>
      <c r="C680" s="36"/>
      <c r="D680" s="36"/>
      <c r="E680" s="110"/>
      <c r="F680" s="36"/>
      <c r="G680" s="410"/>
      <c r="H680" s="410"/>
      <c r="I680" s="389"/>
      <c r="J680" s="36"/>
    </row>
    <row r="681" spans="2:10" x14ac:dyDescent="0.25">
      <c r="B681" s="36"/>
      <c r="C681" s="36"/>
      <c r="D681" s="36"/>
      <c r="E681" s="110"/>
      <c r="F681" s="36"/>
      <c r="G681" s="410"/>
      <c r="H681" s="410"/>
      <c r="I681" s="389"/>
      <c r="J681" s="36"/>
    </row>
    <row r="682" spans="2:10" x14ac:dyDescent="0.25">
      <c r="B682" s="36"/>
      <c r="C682" s="36"/>
      <c r="D682" s="36"/>
      <c r="E682" s="110"/>
      <c r="F682" s="36"/>
      <c r="G682" s="410"/>
      <c r="H682" s="410"/>
      <c r="I682" s="389"/>
      <c r="J682" s="36"/>
    </row>
    <row r="683" spans="2:10" x14ac:dyDescent="0.25">
      <c r="B683" s="36"/>
      <c r="C683" s="36"/>
      <c r="D683" s="36"/>
      <c r="E683" s="110"/>
      <c r="F683" s="36"/>
      <c r="G683" s="410"/>
      <c r="H683" s="410"/>
      <c r="I683" s="389"/>
      <c r="J683" s="36"/>
    </row>
    <row r="684" spans="2:10" x14ac:dyDescent="0.25">
      <c r="B684" s="36"/>
      <c r="C684" s="36"/>
      <c r="D684" s="36"/>
      <c r="E684" s="110"/>
      <c r="F684" s="36"/>
      <c r="G684" s="410"/>
      <c r="H684" s="410"/>
      <c r="I684" s="389"/>
      <c r="J684" s="36"/>
    </row>
    <row r="685" spans="2:10" x14ac:dyDescent="0.25">
      <c r="B685" s="36"/>
      <c r="C685" s="36"/>
      <c r="D685" s="36"/>
      <c r="E685" s="110"/>
      <c r="F685" s="36"/>
      <c r="G685" s="410"/>
      <c r="H685" s="410"/>
      <c r="I685" s="389"/>
      <c r="J685" s="36"/>
    </row>
    <row r="686" spans="2:10" x14ac:dyDescent="0.25">
      <c r="B686" s="36"/>
      <c r="C686" s="36"/>
      <c r="D686" s="36"/>
      <c r="E686" s="110"/>
      <c r="F686" s="36"/>
      <c r="G686" s="410"/>
      <c r="H686" s="410"/>
      <c r="I686" s="389"/>
      <c r="J686" s="36"/>
    </row>
    <row r="687" spans="2:10" x14ac:dyDescent="0.25">
      <c r="B687" s="36"/>
      <c r="C687" s="36"/>
      <c r="D687" s="36"/>
      <c r="E687" s="110"/>
      <c r="F687" s="36"/>
      <c r="G687" s="410"/>
      <c r="H687" s="410"/>
      <c r="I687" s="389"/>
      <c r="J687" s="36"/>
    </row>
    <row r="688" spans="2:10" x14ac:dyDescent="0.25">
      <c r="B688" s="36"/>
      <c r="C688" s="36"/>
      <c r="D688" s="36"/>
      <c r="E688" s="110"/>
      <c r="F688" s="36"/>
      <c r="G688" s="410"/>
      <c r="H688" s="410"/>
      <c r="I688" s="389"/>
      <c r="J688" s="36"/>
    </row>
    <row r="689" spans="2:10" x14ac:dyDescent="0.25">
      <c r="B689" s="36"/>
      <c r="C689" s="36"/>
      <c r="D689" s="36"/>
      <c r="E689" s="110"/>
      <c r="F689" s="36"/>
      <c r="G689" s="410"/>
      <c r="H689" s="410"/>
      <c r="I689" s="389"/>
      <c r="J689" s="36"/>
    </row>
    <row r="690" spans="2:10" x14ac:dyDescent="0.25">
      <c r="B690" s="36"/>
      <c r="C690" s="36"/>
      <c r="D690" s="36"/>
      <c r="E690" s="110"/>
      <c r="F690" s="36"/>
      <c r="G690" s="410"/>
      <c r="H690" s="410"/>
      <c r="I690" s="389"/>
      <c r="J690" s="36"/>
    </row>
    <row r="691" spans="2:10" x14ac:dyDescent="0.25">
      <c r="B691" s="36"/>
      <c r="C691" s="36"/>
      <c r="D691" s="36"/>
      <c r="E691" s="110"/>
      <c r="F691" s="36"/>
      <c r="G691" s="410"/>
      <c r="H691" s="410"/>
      <c r="I691" s="389"/>
      <c r="J691" s="36"/>
    </row>
    <row r="692" spans="2:10" x14ac:dyDescent="0.25">
      <c r="B692" s="36"/>
      <c r="C692" s="36"/>
      <c r="D692" s="36"/>
      <c r="E692" s="110"/>
      <c r="F692" s="36"/>
      <c r="G692" s="410"/>
      <c r="H692" s="410"/>
      <c r="I692" s="389"/>
      <c r="J692" s="36"/>
    </row>
    <row r="693" spans="2:10" x14ac:dyDescent="0.25">
      <c r="B693" s="36"/>
      <c r="C693" s="36"/>
      <c r="D693" s="36"/>
      <c r="E693" s="110"/>
      <c r="F693" s="36"/>
      <c r="G693" s="410"/>
      <c r="H693" s="410"/>
      <c r="I693" s="389"/>
      <c r="J693" s="36"/>
    </row>
    <row r="694" spans="2:10" x14ac:dyDescent="0.25">
      <c r="B694" s="36"/>
      <c r="C694" s="36"/>
      <c r="D694" s="36"/>
      <c r="E694" s="110"/>
      <c r="F694" s="36"/>
      <c r="G694" s="410"/>
      <c r="H694" s="410"/>
      <c r="I694" s="389"/>
      <c r="J694" s="36"/>
    </row>
    <row r="695" spans="2:10" x14ac:dyDescent="0.25">
      <c r="B695" s="36"/>
      <c r="C695" s="36"/>
      <c r="D695" s="36"/>
      <c r="E695" s="110"/>
      <c r="F695" s="36"/>
      <c r="G695" s="410"/>
      <c r="H695" s="410"/>
      <c r="I695" s="389"/>
      <c r="J695" s="36"/>
    </row>
    <row r="696" spans="2:10" x14ac:dyDescent="0.25">
      <c r="B696" s="36"/>
      <c r="C696" s="36"/>
      <c r="D696" s="36"/>
      <c r="E696" s="110"/>
      <c r="F696" s="36"/>
      <c r="G696" s="410"/>
      <c r="H696" s="410"/>
      <c r="I696" s="389"/>
      <c r="J696" s="36"/>
    </row>
    <row r="697" spans="2:10" x14ac:dyDescent="0.25">
      <c r="B697" s="36"/>
      <c r="C697" s="36"/>
      <c r="D697" s="36"/>
      <c r="E697" s="110"/>
      <c r="F697" s="36"/>
      <c r="G697" s="410"/>
      <c r="H697" s="410"/>
      <c r="I697" s="389"/>
      <c r="J697" s="36"/>
    </row>
    <row r="698" spans="2:10" x14ac:dyDescent="0.25">
      <c r="B698" s="36"/>
      <c r="C698" s="36"/>
      <c r="D698" s="36"/>
      <c r="E698" s="110"/>
      <c r="F698" s="36"/>
      <c r="G698" s="410"/>
      <c r="H698" s="410"/>
      <c r="I698" s="389"/>
      <c r="J698" s="36"/>
    </row>
    <row r="699" spans="2:10" x14ac:dyDescent="0.25">
      <c r="B699" s="36"/>
      <c r="C699" s="36"/>
      <c r="D699" s="36"/>
      <c r="E699" s="110"/>
      <c r="F699" s="36"/>
      <c r="G699" s="410"/>
      <c r="H699" s="410"/>
      <c r="I699" s="389"/>
      <c r="J699" s="36"/>
    </row>
    <row r="700" spans="2:10" x14ac:dyDescent="0.25">
      <c r="B700" s="36"/>
      <c r="C700" s="36"/>
      <c r="D700" s="36"/>
      <c r="E700" s="110"/>
      <c r="F700" s="36"/>
      <c r="G700" s="410"/>
      <c r="H700" s="410"/>
      <c r="I700" s="389"/>
      <c r="J700" s="36"/>
    </row>
    <row r="701" spans="2:10" x14ac:dyDescent="0.25">
      <c r="B701" s="36"/>
      <c r="C701" s="36"/>
      <c r="D701" s="36"/>
      <c r="E701" s="110"/>
      <c r="F701" s="36"/>
      <c r="G701" s="410"/>
      <c r="H701" s="410"/>
      <c r="I701" s="389"/>
      <c r="J701" s="36"/>
    </row>
    <row r="702" spans="2:10" x14ac:dyDescent="0.25">
      <c r="B702" s="36"/>
      <c r="C702" s="36"/>
      <c r="D702" s="36"/>
      <c r="E702" s="110"/>
      <c r="F702" s="36"/>
      <c r="G702" s="410"/>
      <c r="H702" s="410"/>
      <c r="I702" s="389"/>
      <c r="J702" s="36"/>
    </row>
    <row r="703" spans="2:10" x14ac:dyDescent="0.25">
      <c r="B703" s="36"/>
      <c r="C703" s="36"/>
      <c r="D703" s="36"/>
      <c r="E703" s="110"/>
      <c r="F703" s="36"/>
      <c r="G703" s="410"/>
      <c r="H703" s="410"/>
      <c r="I703" s="389"/>
      <c r="J703" s="36"/>
    </row>
    <row r="704" spans="2:10" x14ac:dyDescent="0.25">
      <c r="B704" s="36"/>
      <c r="C704" s="36"/>
      <c r="D704" s="36"/>
      <c r="E704" s="110"/>
      <c r="F704" s="36"/>
      <c r="G704" s="410"/>
      <c r="H704" s="410"/>
      <c r="I704" s="389"/>
      <c r="J704" s="36"/>
    </row>
    <row r="705" spans="2:10" x14ac:dyDescent="0.25">
      <c r="B705" s="36"/>
      <c r="C705" s="36"/>
      <c r="D705" s="36"/>
      <c r="E705" s="110"/>
      <c r="F705" s="36"/>
      <c r="G705" s="410"/>
      <c r="H705" s="410"/>
      <c r="I705" s="389"/>
      <c r="J705" s="36"/>
    </row>
    <row r="706" spans="2:10" x14ac:dyDescent="0.25">
      <c r="B706" s="36"/>
      <c r="C706" s="36"/>
      <c r="D706" s="36"/>
      <c r="E706" s="110"/>
      <c r="F706" s="36"/>
      <c r="G706" s="410"/>
      <c r="H706" s="410"/>
      <c r="I706" s="389"/>
      <c r="J706" s="36"/>
    </row>
    <row r="707" spans="2:10" x14ac:dyDescent="0.25">
      <c r="B707" s="36"/>
      <c r="C707" s="36"/>
      <c r="D707" s="36"/>
      <c r="E707" s="110"/>
      <c r="F707" s="36"/>
      <c r="G707" s="410"/>
      <c r="H707" s="410"/>
      <c r="I707" s="389"/>
      <c r="J707" s="36"/>
    </row>
    <row r="708" spans="2:10" x14ac:dyDescent="0.25">
      <c r="B708" s="36"/>
      <c r="C708" s="36"/>
      <c r="D708" s="36"/>
      <c r="E708" s="110"/>
      <c r="F708" s="36"/>
      <c r="G708" s="410"/>
      <c r="H708" s="410"/>
      <c r="I708" s="389"/>
      <c r="J708" s="36"/>
    </row>
    <row r="709" spans="2:10" x14ac:dyDescent="0.25">
      <c r="B709" s="36"/>
      <c r="C709" s="36"/>
      <c r="D709" s="36"/>
      <c r="E709" s="110"/>
      <c r="F709" s="36"/>
      <c r="G709" s="410"/>
      <c r="H709" s="410"/>
      <c r="I709" s="389"/>
      <c r="J709" s="36"/>
    </row>
    <row r="710" spans="2:10" x14ac:dyDescent="0.25">
      <c r="B710" s="36"/>
      <c r="C710" s="36"/>
      <c r="D710" s="36"/>
      <c r="E710" s="110"/>
      <c r="F710" s="36"/>
      <c r="G710" s="410"/>
      <c r="H710" s="410"/>
      <c r="I710" s="389"/>
      <c r="J710" s="36"/>
    </row>
    <row r="711" spans="2:10" x14ac:dyDescent="0.25">
      <c r="B711" s="36"/>
      <c r="C711" s="36"/>
      <c r="D711" s="36"/>
      <c r="E711" s="110"/>
      <c r="F711" s="36"/>
      <c r="G711" s="410"/>
      <c r="H711" s="410"/>
      <c r="I711" s="389"/>
      <c r="J711" s="36"/>
    </row>
    <row r="712" spans="2:10" x14ac:dyDescent="0.25">
      <c r="B712" s="36"/>
      <c r="C712" s="36"/>
      <c r="D712" s="36"/>
      <c r="E712" s="110"/>
      <c r="F712" s="36"/>
      <c r="G712" s="410"/>
      <c r="H712" s="410"/>
      <c r="I712" s="389"/>
      <c r="J712" s="36"/>
    </row>
    <row r="713" spans="2:10" x14ac:dyDescent="0.25">
      <c r="B713" s="36"/>
      <c r="C713" s="36"/>
      <c r="D713" s="36"/>
      <c r="E713" s="110"/>
      <c r="F713" s="36"/>
      <c r="G713" s="410"/>
      <c r="H713" s="410"/>
      <c r="I713" s="389"/>
      <c r="J713" s="36"/>
    </row>
    <row r="714" spans="2:10" x14ac:dyDescent="0.25">
      <c r="B714" s="36"/>
      <c r="C714" s="36"/>
      <c r="D714" s="36"/>
      <c r="E714" s="110"/>
      <c r="F714" s="36"/>
      <c r="G714" s="410"/>
      <c r="H714" s="410"/>
      <c r="I714" s="389"/>
      <c r="J714" s="36"/>
    </row>
    <row r="715" spans="2:10" x14ac:dyDescent="0.25">
      <c r="B715" s="36"/>
      <c r="C715" s="36"/>
      <c r="D715" s="36"/>
      <c r="E715" s="110"/>
      <c r="F715" s="36"/>
      <c r="G715" s="410"/>
      <c r="H715" s="410"/>
      <c r="I715" s="389"/>
      <c r="J715" s="36"/>
    </row>
    <row r="716" spans="2:10" x14ac:dyDescent="0.25">
      <c r="B716" s="36"/>
      <c r="C716" s="36"/>
      <c r="D716" s="36"/>
      <c r="E716" s="110"/>
      <c r="F716" s="36"/>
      <c r="G716" s="410"/>
      <c r="H716" s="410"/>
      <c r="I716" s="389"/>
      <c r="J716" s="36"/>
    </row>
    <row r="717" spans="2:10" x14ac:dyDescent="0.25">
      <c r="B717" s="36"/>
      <c r="C717" s="36"/>
      <c r="D717" s="36"/>
      <c r="E717" s="110"/>
      <c r="F717" s="36"/>
      <c r="G717" s="410"/>
      <c r="H717" s="410"/>
      <c r="I717" s="389"/>
      <c r="J717" s="36"/>
    </row>
    <row r="718" spans="2:10" x14ac:dyDescent="0.25">
      <c r="B718" s="36"/>
      <c r="C718" s="36"/>
      <c r="D718" s="36"/>
      <c r="E718" s="110"/>
      <c r="F718" s="36"/>
      <c r="G718" s="410"/>
      <c r="H718" s="410"/>
      <c r="I718" s="389"/>
      <c r="J718" s="36"/>
    </row>
    <row r="719" spans="2:10" x14ac:dyDescent="0.25">
      <c r="B719" s="36"/>
      <c r="C719" s="36"/>
      <c r="D719" s="36"/>
      <c r="E719" s="110"/>
      <c r="F719" s="36"/>
      <c r="G719" s="410"/>
      <c r="H719" s="410"/>
      <c r="I719" s="389"/>
      <c r="J719" s="36"/>
    </row>
    <row r="720" spans="2:10" x14ac:dyDescent="0.25">
      <c r="B720" s="36"/>
      <c r="C720" s="36"/>
      <c r="D720" s="36"/>
      <c r="E720" s="110"/>
      <c r="F720" s="36"/>
      <c r="G720" s="410"/>
      <c r="H720" s="410"/>
      <c r="I720" s="389"/>
      <c r="J720" s="36"/>
    </row>
    <row r="721" spans="2:10" x14ac:dyDescent="0.25">
      <c r="B721" s="36"/>
      <c r="C721" s="36"/>
      <c r="D721" s="36"/>
      <c r="E721" s="110"/>
      <c r="F721" s="36"/>
      <c r="G721" s="410"/>
      <c r="H721" s="410"/>
      <c r="I721" s="389"/>
      <c r="J721" s="36"/>
    </row>
    <row r="722" spans="2:10" x14ac:dyDescent="0.25">
      <c r="B722" s="36"/>
      <c r="C722" s="36"/>
      <c r="D722" s="36"/>
      <c r="E722" s="110"/>
      <c r="F722" s="36"/>
      <c r="G722" s="410"/>
      <c r="H722" s="410"/>
      <c r="I722" s="389"/>
      <c r="J722" s="36"/>
    </row>
    <row r="723" spans="2:10" x14ac:dyDescent="0.25">
      <c r="B723" s="36"/>
      <c r="C723" s="36"/>
      <c r="D723" s="36"/>
      <c r="E723" s="110"/>
      <c r="F723" s="36"/>
      <c r="G723" s="410"/>
      <c r="H723" s="410"/>
      <c r="I723" s="389"/>
      <c r="J723" s="36"/>
    </row>
    <row r="724" spans="2:10" x14ac:dyDescent="0.25">
      <c r="B724" s="36"/>
      <c r="C724" s="36"/>
      <c r="D724" s="36"/>
      <c r="E724" s="110"/>
      <c r="F724" s="36"/>
      <c r="G724" s="410"/>
      <c r="H724" s="410"/>
      <c r="I724" s="389"/>
      <c r="J724" s="36"/>
    </row>
    <row r="725" spans="2:10" x14ac:dyDescent="0.25">
      <c r="B725" s="36"/>
      <c r="C725" s="36"/>
      <c r="D725" s="36"/>
      <c r="E725" s="110"/>
      <c r="F725" s="36"/>
      <c r="G725" s="410"/>
      <c r="H725" s="410"/>
      <c r="I725" s="389"/>
      <c r="J725" s="36"/>
    </row>
    <row r="726" spans="2:10" x14ac:dyDescent="0.25">
      <c r="B726" s="36"/>
      <c r="C726" s="36"/>
      <c r="D726" s="36"/>
      <c r="E726" s="110"/>
      <c r="F726" s="36"/>
      <c r="G726" s="410"/>
      <c r="H726" s="410"/>
      <c r="I726" s="389"/>
      <c r="J726" s="36"/>
    </row>
    <row r="727" spans="2:10" x14ac:dyDescent="0.25">
      <c r="B727" s="36"/>
      <c r="C727" s="36"/>
      <c r="D727" s="36"/>
      <c r="E727" s="110"/>
      <c r="F727" s="36"/>
      <c r="G727" s="410"/>
      <c r="H727" s="410"/>
      <c r="I727" s="389"/>
      <c r="J727" s="36"/>
    </row>
    <row r="728" spans="2:10" x14ac:dyDescent="0.25">
      <c r="B728" s="36"/>
      <c r="C728" s="36"/>
      <c r="D728" s="36"/>
      <c r="E728" s="110"/>
      <c r="F728" s="36"/>
      <c r="G728" s="410"/>
      <c r="H728" s="410"/>
      <c r="I728" s="389"/>
      <c r="J728" s="36"/>
    </row>
    <row r="729" spans="2:10" x14ac:dyDescent="0.25">
      <c r="B729" s="36"/>
      <c r="C729" s="36"/>
      <c r="D729" s="36"/>
      <c r="E729" s="110"/>
      <c r="F729" s="36"/>
      <c r="G729" s="410"/>
      <c r="H729" s="410"/>
      <c r="I729" s="389"/>
      <c r="J729" s="36"/>
    </row>
    <row r="730" spans="2:10" x14ac:dyDescent="0.25">
      <c r="B730" s="36"/>
      <c r="C730" s="36"/>
      <c r="D730" s="36"/>
      <c r="E730" s="110"/>
      <c r="F730" s="36"/>
      <c r="G730" s="410"/>
      <c r="H730" s="410"/>
      <c r="I730" s="389"/>
      <c r="J730" s="36"/>
    </row>
    <row r="731" spans="2:10" x14ac:dyDescent="0.25">
      <c r="B731" s="36"/>
      <c r="C731" s="36"/>
      <c r="D731" s="36"/>
      <c r="E731" s="110"/>
      <c r="F731" s="36"/>
      <c r="G731" s="410"/>
      <c r="H731" s="410"/>
      <c r="I731" s="389"/>
      <c r="J731" s="36"/>
    </row>
    <row r="732" spans="2:10" x14ac:dyDescent="0.25">
      <c r="B732" s="36"/>
      <c r="C732" s="36"/>
      <c r="D732" s="36"/>
      <c r="E732" s="110"/>
      <c r="F732" s="36"/>
      <c r="G732" s="410"/>
      <c r="H732" s="410"/>
      <c r="I732" s="389"/>
      <c r="J732" s="36"/>
    </row>
    <row r="733" spans="2:10" x14ac:dyDescent="0.25">
      <c r="B733" s="36"/>
      <c r="C733" s="36"/>
      <c r="D733" s="36"/>
      <c r="E733" s="110"/>
      <c r="F733" s="36"/>
      <c r="G733" s="410"/>
      <c r="H733" s="410"/>
      <c r="I733" s="389"/>
      <c r="J733" s="36"/>
    </row>
    <row r="734" spans="2:10" x14ac:dyDescent="0.25">
      <c r="B734" s="36"/>
      <c r="C734" s="36"/>
      <c r="D734" s="36"/>
      <c r="E734" s="110"/>
      <c r="F734" s="36"/>
      <c r="G734" s="410"/>
      <c r="H734" s="410"/>
      <c r="I734" s="389"/>
      <c r="J734" s="36"/>
    </row>
    <row r="735" spans="2:10" x14ac:dyDescent="0.25">
      <c r="B735" s="36"/>
      <c r="C735" s="36"/>
      <c r="D735" s="36"/>
      <c r="E735" s="110"/>
      <c r="F735" s="36"/>
      <c r="G735" s="410"/>
      <c r="H735" s="410"/>
      <c r="I735" s="389"/>
      <c r="J735" s="36"/>
    </row>
    <row r="736" spans="2:10" x14ac:dyDescent="0.25">
      <c r="B736" s="36"/>
      <c r="C736" s="36"/>
      <c r="D736" s="36"/>
      <c r="E736" s="110"/>
      <c r="F736" s="36"/>
      <c r="G736" s="410"/>
      <c r="H736" s="410"/>
      <c r="I736" s="389"/>
      <c r="J736" s="36"/>
    </row>
    <row r="737" spans="2:10" x14ac:dyDescent="0.25">
      <c r="B737" s="36"/>
      <c r="C737" s="36"/>
      <c r="D737" s="36"/>
      <c r="E737" s="110"/>
      <c r="F737" s="36"/>
      <c r="G737" s="410"/>
      <c r="H737" s="410"/>
      <c r="I737" s="389"/>
      <c r="J737" s="36"/>
    </row>
    <row r="738" spans="2:10" x14ac:dyDescent="0.25">
      <c r="B738" s="36"/>
      <c r="C738" s="36"/>
      <c r="D738" s="36"/>
      <c r="E738" s="110"/>
      <c r="F738" s="36"/>
      <c r="G738" s="410"/>
      <c r="H738" s="410"/>
      <c r="I738" s="389"/>
      <c r="J738" s="36"/>
    </row>
    <row r="739" spans="2:10" x14ac:dyDescent="0.25">
      <c r="B739" s="36"/>
      <c r="C739" s="36"/>
      <c r="D739" s="36"/>
      <c r="E739" s="110"/>
      <c r="F739" s="36"/>
      <c r="G739" s="410"/>
      <c r="H739" s="410"/>
      <c r="I739" s="389"/>
      <c r="J739" s="36"/>
    </row>
    <row r="740" spans="2:10" x14ac:dyDescent="0.25">
      <c r="B740" s="36"/>
      <c r="C740" s="36"/>
      <c r="D740" s="36"/>
      <c r="E740" s="110"/>
      <c r="F740" s="36"/>
      <c r="G740" s="410"/>
      <c r="H740" s="410"/>
      <c r="I740" s="389"/>
      <c r="J740" s="36"/>
    </row>
    <row r="741" spans="2:10" x14ac:dyDescent="0.25">
      <c r="B741" s="36"/>
      <c r="C741" s="36"/>
      <c r="D741" s="36"/>
      <c r="E741" s="110"/>
      <c r="F741" s="36"/>
      <c r="G741" s="410"/>
      <c r="H741" s="410"/>
      <c r="I741" s="389"/>
      <c r="J741" s="36"/>
    </row>
    <row r="742" spans="2:10" x14ac:dyDescent="0.25">
      <c r="B742" s="36"/>
      <c r="C742" s="36"/>
      <c r="D742" s="36"/>
      <c r="E742" s="110"/>
      <c r="F742" s="36"/>
      <c r="G742" s="410"/>
      <c r="H742" s="410"/>
      <c r="I742" s="389"/>
      <c r="J742" s="36"/>
    </row>
    <row r="743" spans="2:10" x14ac:dyDescent="0.25">
      <c r="B743" s="36"/>
      <c r="C743" s="36"/>
      <c r="D743" s="36"/>
      <c r="E743" s="110"/>
      <c r="F743" s="36"/>
      <c r="G743" s="410"/>
      <c r="H743" s="410"/>
      <c r="I743" s="389"/>
      <c r="J743" s="36"/>
    </row>
    <row r="744" spans="2:10" x14ac:dyDescent="0.25">
      <c r="B744" s="36"/>
      <c r="C744" s="36"/>
      <c r="D744" s="36"/>
      <c r="E744" s="110"/>
      <c r="F744" s="36"/>
      <c r="G744" s="410"/>
      <c r="H744" s="410"/>
      <c r="I744" s="389"/>
      <c r="J744" s="36"/>
    </row>
    <row r="745" spans="2:10" x14ac:dyDescent="0.25">
      <c r="B745" s="36"/>
      <c r="C745" s="36"/>
      <c r="D745" s="36"/>
      <c r="E745" s="110"/>
      <c r="F745" s="36"/>
      <c r="G745" s="410"/>
      <c r="H745" s="410"/>
      <c r="I745" s="389"/>
      <c r="J745" s="36"/>
    </row>
    <row r="746" spans="2:10" x14ac:dyDescent="0.25">
      <c r="B746" s="36"/>
      <c r="C746" s="36"/>
      <c r="D746" s="36"/>
      <c r="E746" s="110"/>
      <c r="F746" s="36"/>
      <c r="G746" s="410"/>
      <c r="H746" s="410"/>
      <c r="I746" s="389"/>
      <c r="J746" s="36"/>
    </row>
    <row r="747" spans="2:10" x14ac:dyDescent="0.25">
      <c r="B747" s="36"/>
      <c r="C747" s="36"/>
      <c r="D747" s="36"/>
      <c r="E747" s="110"/>
      <c r="F747" s="36"/>
      <c r="G747" s="410"/>
      <c r="H747" s="410"/>
      <c r="I747" s="389"/>
      <c r="J747" s="36"/>
    </row>
    <row r="748" spans="2:10" x14ac:dyDescent="0.25">
      <c r="B748" s="36"/>
      <c r="C748" s="36"/>
      <c r="D748" s="36"/>
      <c r="E748" s="110"/>
      <c r="F748" s="36"/>
      <c r="G748" s="410"/>
      <c r="H748" s="410"/>
      <c r="I748" s="389"/>
      <c r="J748" s="36"/>
    </row>
    <row r="749" spans="2:10" x14ac:dyDescent="0.25">
      <c r="B749" s="36"/>
      <c r="C749" s="36"/>
      <c r="D749" s="36"/>
      <c r="E749" s="110"/>
      <c r="F749" s="36"/>
      <c r="G749" s="410"/>
      <c r="H749" s="410"/>
      <c r="I749" s="389"/>
      <c r="J749" s="36"/>
    </row>
    <row r="750" spans="2:10" x14ac:dyDescent="0.25">
      <c r="B750" s="36"/>
      <c r="C750" s="36"/>
      <c r="D750" s="36"/>
      <c r="E750" s="110"/>
      <c r="F750" s="36"/>
      <c r="G750" s="410"/>
      <c r="H750" s="410"/>
      <c r="I750" s="389"/>
      <c r="J750" s="36"/>
    </row>
    <row r="751" spans="2:10" x14ac:dyDescent="0.25">
      <c r="B751" s="36"/>
      <c r="C751" s="36"/>
      <c r="D751" s="36"/>
      <c r="E751" s="110"/>
      <c r="F751" s="36"/>
      <c r="G751" s="410"/>
      <c r="H751" s="410"/>
      <c r="I751" s="389"/>
      <c r="J751" s="36"/>
    </row>
    <row r="752" spans="2:10" x14ac:dyDescent="0.25">
      <c r="B752" s="36"/>
      <c r="C752" s="36"/>
      <c r="D752" s="36"/>
      <c r="E752" s="110"/>
      <c r="F752" s="36"/>
      <c r="G752" s="410"/>
      <c r="H752" s="410"/>
      <c r="I752" s="389"/>
      <c r="J752" s="36"/>
    </row>
    <row r="753" spans="2:10" x14ac:dyDescent="0.25">
      <c r="B753" s="36"/>
      <c r="C753" s="36"/>
      <c r="D753" s="36"/>
      <c r="E753" s="110"/>
      <c r="F753" s="36"/>
      <c r="G753" s="410"/>
      <c r="H753" s="410"/>
      <c r="I753" s="389"/>
      <c r="J753" s="36"/>
    </row>
    <row r="754" spans="2:10" x14ac:dyDescent="0.25">
      <c r="B754" s="36"/>
      <c r="C754" s="36"/>
      <c r="D754" s="36"/>
      <c r="E754" s="110"/>
      <c r="F754" s="36"/>
      <c r="G754" s="410"/>
      <c r="H754" s="410"/>
      <c r="I754" s="389"/>
      <c r="J754" s="36"/>
    </row>
    <row r="755" spans="2:10" x14ac:dyDescent="0.25">
      <c r="B755" s="36"/>
      <c r="C755" s="36"/>
      <c r="D755" s="36"/>
      <c r="E755" s="110"/>
      <c r="F755" s="36"/>
      <c r="G755" s="410"/>
      <c r="H755" s="410"/>
      <c r="I755" s="389"/>
      <c r="J755" s="36"/>
    </row>
    <row r="756" spans="2:10" x14ac:dyDescent="0.25">
      <c r="B756" s="36"/>
      <c r="C756" s="36"/>
      <c r="D756" s="36"/>
      <c r="E756" s="110"/>
      <c r="F756" s="36"/>
      <c r="G756" s="410"/>
      <c r="H756" s="410"/>
      <c r="I756" s="389"/>
      <c r="J756" s="36"/>
    </row>
    <row r="757" spans="2:10" x14ac:dyDescent="0.25">
      <c r="B757" s="36"/>
      <c r="C757" s="36"/>
      <c r="D757" s="36"/>
      <c r="E757" s="110"/>
      <c r="F757" s="36"/>
      <c r="G757" s="410"/>
      <c r="H757" s="410"/>
      <c r="I757" s="389"/>
      <c r="J757" s="36"/>
    </row>
    <row r="758" spans="2:10" x14ac:dyDescent="0.25">
      <c r="B758" s="36"/>
      <c r="C758" s="36"/>
      <c r="D758" s="36"/>
      <c r="E758" s="110"/>
      <c r="F758" s="36"/>
      <c r="G758" s="410"/>
      <c r="H758" s="410"/>
      <c r="I758" s="389"/>
      <c r="J758" s="36"/>
    </row>
    <row r="759" spans="2:10" x14ac:dyDescent="0.25">
      <c r="B759" s="36"/>
      <c r="C759" s="36"/>
      <c r="D759" s="36"/>
      <c r="E759" s="110"/>
      <c r="F759" s="36"/>
      <c r="G759" s="410"/>
      <c r="H759" s="410"/>
      <c r="I759" s="389"/>
      <c r="J759" s="36"/>
    </row>
    <row r="760" spans="2:10" x14ac:dyDescent="0.25">
      <c r="B760" s="36"/>
      <c r="C760" s="36"/>
      <c r="D760" s="36"/>
      <c r="E760" s="110"/>
      <c r="F760" s="36"/>
      <c r="G760" s="410"/>
      <c r="H760" s="410"/>
      <c r="I760" s="389"/>
      <c r="J760" s="36"/>
    </row>
    <row r="761" spans="2:10" x14ac:dyDescent="0.25">
      <c r="B761" s="36"/>
      <c r="C761" s="36"/>
      <c r="D761" s="36"/>
      <c r="E761" s="110"/>
      <c r="F761" s="36"/>
      <c r="G761" s="410"/>
      <c r="H761" s="410"/>
      <c r="I761" s="389"/>
      <c r="J761" s="36"/>
    </row>
    <row r="762" spans="2:10" x14ac:dyDescent="0.25">
      <c r="B762" s="36"/>
      <c r="C762" s="36"/>
      <c r="D762" s="36"/>
      <c r="E762" s="110"/>
      <c r="F762" s="36"/>
      <c r="G762" s="410"/>
      <c r="H762" s="410"/>
      <c r="I762" s="389"/>
      <c r="J762" s="36"/>
    </row>
    <row r="763" spans="2:10" x14ac:dyDescent="0.25">
      <c r="B763" s="36"/>
      <c r="C763" s="36"/>
      <c r="D763" s="36"/>
      <c r="E763" s="110"/>
      <c r="F763" s="36"/>
      <c r="G763" s="410"/>
      <c r="H763" s="410"/>
      <c r="I763" s="389"/>
      <c r="J763" s="36"/>
    </row>
    <row r="764" spans="2:10" x14ac:dyDescent="0.25">
      <c r="B764" s="36"/>
      <c r="C764" s="36"/>
      <c r="D764" s="36"/>
      <c r="E764" s="110"/>
      <c r="F764" s="36"/>
      <c r="G764" s="410"/>
      <c r="H764" s="410"/>
      <c r="I764" s="389"/>
      <c r="J764" s="36"/>
    </row>
    <row r="765" spans="2:10" x14ac:dyDescent="0.25">
      <c r="B765" s="36"/>
      <c r="C765" s="36"/>
      <c r="D765" s="36"/>
      <c r="E765" s="110"/>
      <c r="F765" s="36"/>
      <c r="G765" s="410"/>
      <c r="H765" s="410"/>
      <c r="I765" s="389"/>
      <c r="J765" s="36"/>
    </row>
    <row r="766" spans="2:10" x14ac:dyDescent="0.25">
      <c r="B766" s="36"/>
      <c r="C766" s="36"/>
      <c r="D766" s="36"/>
      <c r="E766" s="110"/>
      <c r="F766" s="36"/>
      <c r="G766" s="410"/>
      <c r="H766" s="410"/>
      <c r="I766" s="389"/>
      <c r="J766" s="36"/>
    </row>
    <row r="767" spans="2:10" x14ac:dyDescent="0.25">
      <c r="B767" s="36"/>
      <c r="C767" s="36"/>
      <c r="D767" s="36"/>
      <c r="E767" s="110"/>
      <c r="F767" s="36"/>
      <c r="G767" s="410"/>
      <c r="H767" s="410"/>
      <c r="I767" s="389"/>
      <c r="J767" s="36"/>
    </row>
    <row r="768" spans="2:10" x14ac:dyDescent="0.25">
      <c r="B768" s="36"/>
      <c r="C768" s="36"/>
      <c r="D768" s="36"/>
      <c r="E768" s="110"/>
      <c r="F768" s="36"/>
      <c r="G768" s="410"/>
      <c r="H768" s="410"/>
      <c r="I768" s="389"/>
      <c r="J768" s="36"/>
    </row>
    <row r="769" spans="2:10" x14ac:dyDescent="0.25">
      <c r="B769" s="36"/>
      <c r="C769" s="36"/>
      <c r="D769" s="36"/>
      <c r="E769" s="110"/>
      <c r="F769" s="36"/>
      <c r="G769" s="410"/>
      <c r="H769" s="410"/>
      <c r="I769" s="389"/>
      <c r="J769" s="36"/>
    </row>
    <row r="770" spans="2:10" x14ac:dyDescent="0.25">
      <c r="B770" s="36"/>
      <c r="C770" s="36"/>
      <c r="D770" s="36"/>
      <c r="E770" s="110"/>
      <c r="F770" s="36"/>
      <c r="G770" s="410"/>
      <c r="H770" s="410"/>
      <c r="I770" s="389"/>
      <c r="J770" s="36"/>
    </row>
    <row r="771" spans="2:10" x14ac:dyDescent="0.25">
      <c r="B771" s="36"/>
      <c r="C771" s="36"/>
      <c r="D771" s="36"/>
      <c r="E771" s="110"/>
      <c r="F771" s="36"/>
      <c r="G771" s="410"/>
      <c r="H771" s="410"/>
      <c r="I771" s="389"/>
      <c r="J771" s="36"/>
    </row>
    <row r="772" spans="2:10" x14ac:dyDescent="0.25">
      <c r="B772" s="36"/>
      <c r="C772" s="36"/>
      <c r="D772" s="36"/>
      <c r="E772" s="110"/>
      <c r="F772" s="36"/>
      <c r="G772" s="410"/>
      <c r="H772" s="410"/>
      <c r="I772" s="389"/>
      <c r="J772" s="36"/>
    </row>
    <row r="773" spans="2:10" x14ac:dyDescent="0.25">
      <c r="B773" s="36"/>
      <c r="C773" s="36"/>
      <c r="D773" s="36"/>
      <c r="E773" s="110"/>
      <c r="F773" s="36"/>
      <c r="G773" s="410"/>
      <c r="H773" s="410"/>
      <c r="I773" s="389"/>
      <c r="J773" s="36"/>
    </row>
    <row r="774" spans="2:10" x14ac:dyDescent="0.25">
      <c r="B774" s="36"/>
      <c r="C774" s="36"/>
      <c r="D774" s="36"/>
      <c r="E774" s="110"/>
      <c r="F774" s="36"/>
      <c r="G774" s="410"/>
      <c r="H774" s="410"/>
      <c r="I774" s="389"/>
      <c r="J774" s="36"/>
    </row>
    <row r="775" spans="2:10" x14ac:dyDescent="0.25">
      <c r="B775" s="36"/>
      <c r="C775" s="36"/>
      <c r="D775" s="36"/>
      <c r="E775" s="110"/>
      <c r="F775" s="36"/>
      <c r="G775" s="410"/>
      <c r="H775" s="410"/>
      <c r="I775" s="389"/>
      <c r="J775" s="36"/>
    </row>
    <row r="776" spans="2:10" x14ac:dyDescent="0.25">
      <c r="B776" s="36"/>
      <c r="C776" s="36"/>
      <c r="D776" s="36"/>
      <c r="E776" s="110"/>
      <c r="F776" s="36"/>
      <c r="G776" s="410"/>
      <c r="H776" s="410"/>
      <c r="I776" s="389"/>
      <c r="J776" s="36"/>
    </row>
    <row r="777" spans="2:10" x14ac:dyDescent="0.25">
      <c r="B777" s="36"/>
      <c r="C777" s="36"/>
      <c r="D777" s="36"/>
      <c r="E777" s="110"/>
      <c r="F777" s="36"/>
      <c r="G777" s="410"/>
      <c r="H777" s="410"/>
      <c r="I777" s="389"/>
      <c r="J777" s="36"/>
    </row>
    <row r="778" spans="2:10" x14ac:dyDescent="0.25">
      <c r="B778" s="36"/>
      <c r="C778" s="36"/>
      <c r="D778" s="36"/>
      <c r="E778" s="110"/>
      <c r="F778" s="36"/>
      <c r="G778" s="410"/>
      <c r="H778" s="410"/>
      <c r="I778" s="389"/>
      <c r="J778" s="36"/>
    </row>
    <row r="779" spans="2:10" x14ac:dyDescent="0.25">
      <c r="B779" s="36"/>
      <c r="C779" s="36"/>
      <c r="D779" s="36"/>
      <c r="E779" s="110"/>
      <c r="F779" s="36"/>
      <c r="G779" s="410"/>
      <c r="H779" s="410"/>
      <c r="I779" s="389"/>
      <c r="J779" s="36"/>
    </row>
    <row r="780" spans="2:10" x14ac:dyDescent="0.25">
      <c r="B780" s="36"/>
      <c r="C780" s="36"/>
      <c r="D780" s="36"/>
      <c r="E780" s="110"/>
      <c r="F780" s="36"/>
      <c r="G780" s="410"/>
      <c r="H780" s="410"/>
      <c r="I780" s="389"/>
      <c r="J780" s="36"/>
    </row>
    <row r="781" spans="2:10" x14ac:dyDescent="0.25">
      <c r="B781" s="36"/>
      <c r="C781" s="36"/>
      <c r="D781" s="36"/>
      <c r="E781" s="110"/>
      <c r="F781" s="36"/>
      <c r="G781" s="410"/>
      <c r="H781" s="410"/>
      <c r="I781" s="389"/>
      <c r="J781" s="36"/>
    </row>
    <row r="782" spans="2:10" x14ac:dyDescent="0.25">
      <c r="B782" s="36"/>
      <c r="C782" s="36"/>
      <c r="D782" s="36"/>
      <c r="E782" s="110"/>
      <c r="F782" s="36"/>
      <c r="G782" s="410"/>
      <c r="H782" s="410"/>
      <c r="I782" s="389"/>
      <c r="J782" s="36"/>
    </row>
    <row r="783" spans="2:10" x14ac:dyDescent="0.25">
      <c r="B783" s="36"/>
      <c r="C783" s="36"/>
      <c r="D783" s="36"/>
      <c r="E783" s="110"/>
      <c r="F783" s="36"/>
      <c r="G783" s="410"/>
      <c r="H783" s="410"/>
      <c r="I783" s="389"/>
      <c r="J783" s="36"/>
    </row>
    <row r="784" spans="2:10" x14ac:dyDescent="0.25">
      <c r="B784" s="36"/>
      <c r="C784" s="36"/>
      <c r="D784" s="36"/>
      <c r="E784" s="110"/>
      <c r="F784" s="36"/>
      <c r="G784" s="410"/>
      <c r="H784" s="410"/>
      <c r="I784" s="389"/>
      <c r="J784" s="36"/>
    </row>
    <row r="785" spans="2:10" x14ac:dyDescent="0.25">
      <c r="B785" s="36"/>
      <c r="C785" s="36"/>
      <c r="D785" s="36"/>
      <c r="E785" s="110"/>
      <c r="F785" s="36"/>
      <c r="G785" s="410"/>
      <c r="H785" s="410"/>
      <c r="I785" s="389"/>
      <c r="J785" s="36"/>
    </row>
    <row r="786" spans="2:10" x14ac:dyDescent="0.25">
      <c r="B786" s="36"/>
      <c r="C786" s="36"/>
      <c r="D786" s="36"/>
      <c r="E786" s="110"/>
      <c r="F786" s="36"/>
      <c r="G786" s="410"/>
      <c r="H786" s="410"/>
      <c r="I786" s="389"/>
      <c r="J786" s="36"/>
    </row>
    <row r="787" spans="2:10" x14ac:dyDescent="0.25">
      <c r="B787" s="36"/>
      <c r="C787" s="36"/>
      <c r="D787" s="36"/>
      <c r="E787" s="110"/>
      <c r="F787" s="36"/>
      <c r="G787" s="410"/>
      <c r="H787" s="410"/>
      <c r="I787" s="389"/>
      <c r="J787" s="36"/>
    </row>
    <row r="788" spans="2:10" x14ac:dyDescent="0.25">
      <c r="B788" s="36"/>
      <c r="C788" s="36"/>
      <c r="D788" s="36"/>
      <c r="E788" s="110"/>
      <c r="F788" s="36"/>
      <c r="G788" s="410"/>
      <c r="H788" s="410"/>
      <c r="I788" s="389"/>
      <c r="J788" s="36"/>
    </row>
    <row r="789" spans="2:10" x14ac:dyDescent="0.25">
      <c r="B789" s="36"/>
      <c r="C789" s="36"/>
      <c r="D789" s="36"/>
      <c r="E789" s="110"/>
      <c r="F789" s="36"/>
      <c r="G789" s="410"/>
      <c r="H789" s="410"/>
      <c r="I789" s="389"/>
      <c r="J789" s="36"/>
    </row>
    <row r="790" spans="2:10" x14ac:dyDescent="0.25">
      <c r="B790" s="36"/>
      <c r="C790" s="36"/>
      <c r="D790" s="36"/>
      <c r="E790" s="110"/>
      <c r="F790" s="36"/>
      <c r="G790" s="410"/>
      <c r="H790" s="410"/>
      <c r="I790" s="389"/>
      <c r="J790" s="36"/>
    </row>
    <row r="791" spans="2:10" x14ac:dyDescent="0.25">
      <c r="B791" s="36"/>
      <c r="C791" s="36"/>
      <c r="D791" s="36"/>
      <c r="E791" s="110"/>
      <c r="F791" s="36"/>
      <c r="G791" s="410"/>
      <c r="H791" s="410"/>
      <c r="I791" s="389"/>
      <c r="J791" s="36"/>
    </row>
    <row r="792" spans="2:10" x14ac:dyDescent="0.25">
      <c r="B792" s="36"/>
      <c r="C792" s="36"/>
      <c r="D792" s="36"/>
      <c r="E792" s="110"/>
      <c r="F792" s="36"/>
      <c r="G792" s="410"/>
      <c r="H792" s="410"/>
      <c r="I792" s="389"/>
      <c r="J792" s="36"/>
    </row>
    <row r="793" spans="2:10" x14ac:dyDescent="0.25">
      <c r="B793" s="36"/>
      <c r="C793" s="36"/>
      <c r="D793" s="36"/>
      <c r="E793" s="110"/>
      <c r="F793" s="36"/>
      <c r="G793" s="410"/>
      <c r="H793" s="410"/>
      <c r="I793" s="389"/>
      <c r="J793" s="36"/>
    </row>
    <row r="794" spans="2:10" x14ac:dyDescent="0.25">
      <c r="B794" s="36"/>
      <c r="C794" s="36"/>
      <c r="D794" s="36"/>
      <c r="E794" s="110"/>
      <c r="F794" s="36"/>
      <c r="G794" s="410"/>
      <c r="H794" s="410"/>
      <c r="I794" s="389"/>
      <c r="J794" s="36"/>
    </row>
    <row r="795" spans="2:10" x14ac:dyDescent="0.25">
      <c r="B795" s="36"/>
      <c r="C795" s="36"/>
      <c r="D795" s="36"/>
      <c r="E795" s="110"/>
      <c r="F795" s="36"/>
      <c r="G795" s="410"/>
      <c r="H795" s="410"/>
      <c r="I795" s="389"/>
      <c r="J795" s="36"/>
    </row>
    <row r="796" spans="2:10" x14ac:dyDescent="0.25">
      <c r="B796" s="36"/>
      <c r="C796" s="36"/>
      <c r="D796" s="36"/>
      <c r="E796" s="110"/>
      <c r="F796" s="36"/>
      <c r="G796" s="410"/>
      <c r="H796" s="410"/>
      <c r="I796" s="389"/>
      <c r="J796" s="36"/>
    </row>
    <row r="797" spans="2:10" x14ac:dyDescent="0.25">
      <c r="B797" s="36"/>
      <c r="C797" s="36"/>
      <c r="D797" s="36"/>
      <c r="E797" s="110"/>
      <c r="F797" s="36"/>
      <c r="G797" s="410"/>
      <c r="H797" s="410"/>
      <c r="I797" s="389"/>
      <c r="J797" s="36"/>
    </row>
    <row r="798" spans="2:10" x14ac:dyDescent="0.25">
      <c r="B798" s="36"/>
      <c r="C798" s="36"/>
      <c r="D798" s="36"/>
      <c r="E798" s="110"/>
      <c r="F798" s="36"/>
      <c r="G798" s="410"/>
      <c r="H798" s="410"/>
      <c r="I798" s="389"/>
      <c r="J798" s="36"/>
    </row>
    <row r="799" spans="2:10" x14ac:dyDescent="0.25">
      <c r="B799" s="36"/>
      <c r="C799" s="36"/>
      <c r="D799" s="36"/>
      <c r="E799" s="110"/>
      <c r="F799" s="36"/>
      <c r="G799" s="410"/>
      <c r="H799" s="410"/>
      <c r="I799" s="389"/>
      <c r="J799" s="36"/>
    </row>
    <row r="800" spans="2:10" x14ac:dyDescent="0.25">
      <c r="B800" s="36"/>
      <c r="C800" s="36"/>
      <c r="D800" s="36"/>
      <c r="E800" s="110"/>
      <c r="F800" s="36"/>
      <c r="G800" s="410"/>
      <c r="H800" s="410"/>
      <c r="I800" s="389"/>
      <c r="J800" s="36"/>
    </row>
    <row r="801" spans="2:10" x14ac:dyDescent="0.25">
      <c r="B801" s="36"/>
      <c r="C801" s="36"/>
      <c r="D801" s="36"/>
      <c r="E801" s="110"/>
      <c r="F801" s="36"/>
      <c r="G801" s="410"/>
      <c r="H801" s="410"/>
      <c r="I801" s="389"/>
      <c r="J801" s="36"/>
    </row>
    <row r="802" spans="2:10" x14ac:dyDescent="0.25">
      <c r="B802" s="36"/>
      <c r="C802" s="36"/>
      <c r="D802" s="36"/>
      <c r="E802" s="110"/>
      <c r="F802" s="36"/>
      <c r="G802" s="410"/>
      <c r="H802" s="410"/>
      <c r="I802" s="389"/>
      <c r="J802" s="36"/>
    </row>
    <row r="803" spans="2:10" x14ac:dyDescent="0.25">
      <c r="B803" s="36"/>
      <c r="C803" s="36"/>
      <c r="D803" s="36"/>
      <c r="E803" s="110"/>
      <c r="F803" s="36"/>
      <c r="G803" s="410"/>
      <c r="H803" s="410"/>
      <c r="I803" s="389"/>
      <c r="J803" s="36"/>
    </row>
    <row r="804" spans="2:10" x14ac:dyDescent="0.25">
      <c r="B804" s="36"/>
      <c r="C804" s="36"/>
      <c r="D804" s="36"/>
      <c r="E804" s="110"/>
      <c r="F804" s="36"/>
      <c r="G804" s="410"/>
      <c r="H804" s="410"/>
      <c r="I804" s="389"/>
      <c r="J804" s="36"/>
    </row>
    <row r="805" spans="2:10" x14ac:dyDescent="0.25">
      <c r="B805" s="36"/>
      <c r="C805" s="36"/>
      <c r="D805" s="36"/>
      <c r="E805" s="110"/>
      <c r="F805" s="36"/>
      <c r="G805" s="410"/>
      <c r="H805" s="410"/>
      <c r="I805" s="389"/>
      <c r="J805" s="36"/>
    </row>
    <row r="806" spans="2:10" x14ac:dyDescent="0.25">
      <c r="B806" s="36"/>
      <c r="C806" s="36"/>
      <c r="D806" s="36"/>
      <c r="E806" s="110"/>
      <c r="F806" s="36"/>
      <c r="G806" s="410"/>
      <c r="H806" s="410"/>
      <c r="I806" s="389"/>
      <c r="J806" s="36"/>
    </row>
    <row r="807" spans="2:10" x14ac:dyDescent="0.25">
      <c r="B807" s="36"/>
      <c r="C807" s="36"/>
      <c r="D807" s="36"/>
      <c r="E807" s="110"/>
      <c r="F807" s="36"/>
      <c r="G807" s="410"/>
      <c r="H807" s="410"/>
      <c r="I807" s="389"/>
      <c r="J807" s="36"/>
    </row>
    <row r="808" spans="2:10" x14ac:dyDescent="0.25">
      <c r="B808" s="36"/>
      <c r="C808" s="36"/>
      <c r="D808" s="36"/>
      <c r="E808" s="110"/>
      <c r="F808" s="36"/>
      <c r="G808" s="410"/>
      <c r="H808" s="410"/>
      <c r="I808" s="389"/>
      <c r="J808" s="36"/>
    </row>
    <row r="809" spans="2:10" x14ac:dyDescent="0.25">
      <c r="B809" s="36"/>
      <c r="C809" s="36"/>
      <c r="D809" s="36"/>
      <c r="E809" s="110"/>
      <c r="F809" s="36"/>
      <c r="G809" s="410"/>
      <c r="H809" s="410"/>
      <c r="I809" s="389"/>
      <c r="J809" s="36"/>
    </row>
    <row r="810" spans="2:10" x14ac:dyDescent="0.25">
      <c r="B810" s="36"/>
      <c r="C810" s="36"/>
      <c r="D810" s="36"/>
      <c r="E810" s="110"/>
      <c r="F810" s="36"/>
      <c r="G810" s="410"/>
      <c r="H810" s="410"/>
      <c r="I810" s="389"/>
      <c r="J810" s="36"/>
    </row>
    <row r="811" spans="2:10" x14ac:dyDescent="0.25">
      <c r="B811" s="36"/>
      <c r="C811" s="36"/>
      <c r="D811" s="36"/>
      <c r="E811" s="110"/>
      <c r="F811" s="36"/>
      <c r="G811" s="410"/>
      <c r="H811" s="410"/>
      <c r="I811" s="389"/>
      <c r="J811" s="36"/>
    </row>
    <row r="812" spans="2:10" x14ac:dyDescent="0.25">
      <c r="B812" s="36"/>
      <c r="C812" s="36"/>
      <c r="D812" s="36"/>
      <c r="E812" s="110"/>
      <c r="F812" s="36"/>
      <c r="G812" s="410"/>
      <c r="H812" s="410"/>
      <c r="I812" s="389"/>
      <c r="J812" s="36"/>
    </row>
    <row r="813" spans="2:10" x14ac:dyDescent="0.25">
      <c r="B813" s="36"/>
      <c r="C813" s="36"/>
      <c r="D813" s="36"/>
      <c r="E813" s="110"/>
      <c r="F813" s="36"/>
      <c r="G813" s="410"/>
      <c r="H813" s="410"/>
      <c r="I813" s="389"/>
      <c r="J813" s="36"/>
    </row>
    <row r="814" spans="2:10" x14ac:dyDescent="0.25">
      <c r="B814" s="36"/>
      <c r="C814" s="36"/>
      <c r="D814" s="36"/>
      <c r="E814" s="110"/>
      <c r="F814" s="36"/>
      <c r="G814" s="410"/>
      <c r="H814" s="410"/>
      <c r="I814" s="389"/>
      <c r="J814" s="36"/>
    </row>
    <row r="815" spans="2:10" x14ac:dyDescent="0.25">
      <c r="B815" s="36"/>
      <c r="C815" s="36"/>
      <c r="D815" s="36"/>
      <c r="E815" s="110"/>
      <c r="F815" s="36"/>
      <c r="G815" s="410"/>
      <c r="H815" s="410"/>
      <c r="I815" s="389"/>
      <c r="J815" s="36"/>
    </row>
    <row r="816" spans="2:10" x14ac:dyDescent="0.25">
      <c r="B816" s="36"/>
      <c r="C816" s="36"/>
      <c r="D816" s="36"/>
      <c r="E816" s="110"/>
      <c r="F816" s="36"/>
      <c r="G816" s="410"/>
      <c r="H816" s="410"/>
      <c r="I816" s="389"/>
      <c r="J816" s="36"/>
    </row>
    <row r="817" spans="2:10" x14ac:dyDescent="0.25">
      <c r="B817" s="36"/>
      <c r="C817" s="36"/>
      <c r="D817" s="36"/>
      <c r="E817" s="110"/>
      <c r="F817" s="36"/>
      <c r="G817" s="410"/>
      <c r="H817" s="410"/>
      <c r="I817" s="389"/>
      <c r="J817" s="36"/>
    </row>
    <row r="818" spans="2:10" x14ac:dyDescent="0.25">
      <c r="B818" s="36"/>
      <c r="C818" s="36"/>
      <c r="D818" s="36"/>
      <c r="E818" s="110"/>
      <c r="F818" s="36"/>
      <c r="G818" s="410"/>
      <c r="H818" s="410"/>
      <c r="I818" s="389"/>
      <c r="J818" s="36"/>
    </row>
    <row r="819" spans="2:10" x14ac:dyDescent="0.25">
      <c r="B819" s="36"/>
      <c r="C819" s="36"/>
      <c r="D819" s="36"/>
      <c r="E819" s="110"/>
      <c r="F819" s="36"/>
      <c r="G819" s="410"/>
      <c r="H819" s="410"/>
      <c r="I819" s="389"/>
      <c r="J819" s="36"/>
    </row>
    <row r="820" spans="2:10" x14ac:dyDescent="0.25">
      <c r="B820" s="36"/>
      <c r="C820" s="36"/>
      <c r="D820" s="36"/>
      <c r="E820" s="110"/>
      <c r="F820" s="36"/>
      <c r="G820" s="410"/>
      <c r="H820" s="410"/>
      <c r="I820" s="389"/>
      <c r="J820" s="36"/>
    </row>
    <row r="821" spans="2:10" x14ac:dyDescent="0.25">
      <c r="B821" s="36"/>
      <c r="C821" s="36"/>
      <c r="D821" s="36"/>
      <c r="E821" s="110"/>
      <c r="F821" s="36"/>
      <c r="G821" s="410"/>
      <c r="H821" s="410"/>
      <c r="I821" s="389"/>
      <c r="J821" s="36"/>
    </row>
    <row r="822" spans="2:10" x14ac:dyDescent="0.25">
      <c r="B822" s="36"/>
      <c r="C822" s="36"/>
      <c r="D822" s="36"/>
      <c r="E822" s="110"/>
      <c r="F822" s="36"/>
      <c r="G822" s="410"/>
      <c r="H822" s="410"/>
      <c r="I822" s="389"/>
      <c r="J822" s="36"/>
    </row>
    <row r="823" spans="2:10" x14ac:dyDescent="0.25">
      <c r="B823" s="36"/>
      <c r="C823" s="36"/>
      <c r="D823" s="36"/>
      <c r="E823" s="110"/>
      <c r="F823" s="36"/>
      <c r="G823" s="410"/>
      <c r="H823" s="410"/>
      <c r="I823" s="389"/>
      <c r="J823" s="36"/>
    </row>
    <row r="824" spans="2:10" x14ac:dyDescent="0.25">
      <c r="B824" s="36"/>
      <c r="C824" s="36"/>
      <c r="D824" s="36"/>
      <c r="E824" s="110"/>
      <c r="F824" s="36"/>
      <c r="G824" s="410"/>
      <c r="H824" s="410"/>
      <c r="I824" s="389"/>
      <c r="J824" s="36"/>
    </row>
    <row r="825" spans="2:10" x14ac:dyDescent="0.25">
      <c r="B825" s="36"/>
      <c r="C825" s="36"/>
      <c r="D825" s="36"/>
      <c r="E825" s="110"/>
      <c r="F825" s="36"/>
      <c r="G825" s="410"/>
      <c r="H825" s="410"/>
      <c r="I825" s="389"/>
      <c r="J825" s="36"/>
    </row>
    <row r="826" spans="2:10" x14ac:dyDescent="0.25">
      <c r="B826" s="36"/>
      <c r="C826" s="36"/>
      <c r="D826" s="36"/>
      <c r="E826" s="110"/>
      <c r="F826" s="36"/>
      <c r="G826" s="410"/>
      <c r="H826" s="410"/>
      <c r="I826" s="389"/>
      <c r="J826" s="36"/>
    </row>
    <row r="827" spans="2:10" x14ac:dyDescent="0.25">
      <c r="B827" s="36"/>
      <c r="C827" s="36"/>
      <c r="D827" s="36"/>
      <c r="E827" s="110"/>
      <c r="F827" s="36"/>
      <c r="G827" s="410"/>
      <c r="H827" s="410"/>
      <c r="I827" s="389"/>
      <c r="J827" s="36"/>
    </row>
    <row r="828" spans="2:10" x14ac:dyDescent="0.25">
      <c r="B828" s="36"/>
      <c r="C828" s="36"/>
      <c r="D828" s="36"/>
      <c r="E828" s="110"/>
      <c r="F828" s="36"/>
      <c r="G828" s="410"/>
      <c r="H828" s="410"/>
      <c r="I828" s="389"/>
      <c r="J828" s="36"/>
    </row>
    <row r="829" spans="2:10" x14ac:dyDescent="0.25">
      <c r="B829" s="36"/>
      <c r="C829" s="36"/>
      <c r="D829" s="36"/>
      <c r="E829" s="110"/>
      <c r="F829" s="36"/>
      <c r="G829" s="410"/>
      <c r="H829" s="410"/>
      <c r="I829" s="389"/>
      <c r="J829" s="36"/>
    </row>
    <row r="830" spans="2:10" x14ac:dyDescent="0.25">
      <c r="B830" s="36"/>
      <c r="C830" s="36"/>
      <c r="D830" s="36"/>
      <c r="E830" s="110"/>
      <c r="F830" s="36"/>
      <c r="G830" s="410"/>
      <c r="H830" s="410"/>
      <c r="I830" s="389"/>
      <c r="J830" s="36"/>
    </row>
    <row r="831" spans="2:10" x14ac:dyDescent="0.25">
      <c r="B831" s="36"/>
      <c r="C831" s="36"/>
      <c r="D831" s="36"/>
      <c r="E831" s="110"/>
      <c r="F831" s="36"/>
      <c r="G831" s="410"/>
      <c r="H831" s="410"/>
      <c r="I831" s="389"/>
      <c r="J831" s="36"/>
    </row>
    <row r="832" spans="2:10" x14ac:dyDescent="0.25">
      <c r="B832" s="36"/>
      <c r="C832" s="36"/>
      <c r="D832" s="36"/>
      <c r="E832" s="110"/>
      <c r="F832" s="36"/>
      <c r="G832" s="410"/>
      <c r="H832" s="410"/>
      <c r="I832" s="389"/>
      <c r="J832" s="36"/>
    </row>
    <row r="833" spans="2:10" x14ac:dyDescent="0.25">
      <c r="B833" s="36"/>
      <c r="C833" s="36"/>
      <c r="D833" s="36"/>
      <c r="E833" s="110"/>
      <c r="F833" s="36"/>
      <c r="G833" s="410"/>
      <c r="H833" s="410"/>
      <c r="I833" s="389"/>
      <c r="J833" s="36"/>
    </row>
    <row r="834" spans="2:10" x14ac:dyDescent="0.25">
      <c r="B834" s="36"/>
      <c r="C834" s="36"/>
      <c r="D834" s="36"/>
      <c r="E834" s="110"/>
      <c r="F834" s="36"/>
      <c r="G834" s="410"/>
      <c r="H834" s="410"/>
      <c r="I834" s="389"/>
      <c r="J834" s="36"/>
    </row>
    <row r="835" spans="2:10" x14ac:dyDescent="0.25">
      <c r="B835" s="36"/>
      <c r="C835" s="36"/>
      <c r="D835" s="36"/>
      <c r="E835" s="110"/>
      <c r="F835" s="36"/>
      <c r="G835" s="410"/>
      <c r="H835" s="410"/>
      <c r="I835" s="389"/>
      <c r="J835" s="36"/>
    </row>
    <row r="836" spans="2:10" x14ac:dyDescent="0.25">
      <c r="B836" s="36"/>
      <c r="C836" s="36"/>
      <c r="D836" s="36"/>
      <c r="E836" s="110"/>
      <c r="F836" s="36"/>
      <c r="G836" s="410"/>
      <c r="H836" s="410"/>
      <c r="I836" s="389"/>
      <c r="J836" s="36"/>
    </row>
    <row r="837" spans="2:10" x14ac:dyDescent="0.25">
      <c r="B837" s="36"/>
      <c r="C837" s="36"/>
      <c r="D837" s="36"/>
      <c r="E837" s="110"/>
      <c r="F837" s="36"/>
      <c r="G837" s="410"/>
      <c r="H837" s="410"/>
      <c r="I837" s="389"/>
      <c r="J837" s="36"/>
    </row>
    <row r="838" spans="2:10" x14ac:dyDescent="0.25">
      <c r="B838" s="36"/>
      <c r="C838" s="36"/>
      <c r="D838" s="36"/>
      <c r="E838" s="110"/>
      <c r="F838" s="36"/>
      <c r="G838" s="410"/>
      <c r="H838" s="410"/>
      <c r="I838" s="389"/>
      <c r="J838" s="36"/>
    </row>
    <row r="839" spans="2:10" x14ac:dyDescent="0.25">
      <c r="B839" s="36"/>
      <c r="C839" s="36"/>
      <c r="D839" s="36"/>
      <c r="E839" s="110"/>
      <c r="F839" s="36"/>
      <c r="G839" s="410"/>
      <c r="H839" s="410"/>
      <c r="I839" s="389"/>
      <c r="J839" s="36"/>
    </row>
    <row r="840" spans="2:10" x14ac:dyDescent="0.25">
      <c r="B840" s="36"/>
      <c r="C840" s="36"/>
      <c r="D840" s="36"/>
      <c r="E840" s="110"/>
      <c r="F840" s="36"/>
      <c r="G840" s="410"/>
      <c r="H840" s="410"/>
      <c r="I840" s="389"/>
      <c r="J840" s="36"/>
    </row>
    <row r="841" spans="2:10" x14ac:dyDescent="0.25">
      <c r="B841" s="36"/>
      <c r="C841" s="36"/>
      <c r="D841" s="36"/>
      <c r="E841" s="110"/>
      <c r="F841" s="36"/>
      <c r="G841" s="410"/>
      <c r="H841" s="410"/>
      <c r="I841" s="389"/>
      <c r="J841" s="36"/>
    </row>
    <row r="842" spans="2:10" x14ac:dyDescent="0.25">
      <c r="B842" s="36"/>
      <c r="C842" s="36"/>
      <c r="D842" s="36"/>
      <c r="E842" s="110"/>
      <c r="F842" s="36"/>
      <c r="G842" s="410"/>
      <c r="H842" s="410"/>
      <c r="I842" s="389"/>
      <c r="J842" s="36"/>
    </row>
    <row r="843" spans="2:10" x14ac:dyDescent="0.25">
      <c r="B843" s="36"/>
      <c r="C843" s="36"/>
      <c r="D843" s="36"/>
      <c r="E843" s="110"/>
      <c r="F843" s="36"/>
      <c r="G843" s="410"/>
      <c r="H843" s="410"/>
      <c r="I843" s="389"/>
      <c r="J843" s="36"/>
    </row>
    <row r="844" spans="2:10" x14ac:dyDescent="0.25">
      <c r="B844" s="36"/>
      <c r="C844" s="36"/>
      <c r="D844" s="36"/>
      <c r="E844" s="110"/>
      <c r="F844" s="36"/>
      <c r="G844" s="410"/>
      <c r="H844" s="410"/>
      <c r="I844" s="389"/>
      <c r="J844" s="36"/>
    </row>
    <row r="845" spans="2:10" x14ac:dyDescent="0.25">
      <c r="B845" s="36"/>
      <c r="C845" s="36"/>
      <c r="D845" s="36"/>
      <c r="E845" s="110"/>
      <c r="F845" s="36"/>
      <c r="G845" s="410"/>
      <c r="H845" s="410"/>
      <c r="I845" s="389"/>
      <c r="J845" s="36"/>
    </row>
    <row r="846" spans="2:10" x14ac:dyDescent="0.25">
      <c r="B846" s="36"/>
      <c r="C846" s="36"/>
      <c r="D846" s="36"/>
      <c r="E846" s="110"/>
      <c r="F846" s="36"/>
      <c r="G846" s="410"/>
      <c r="H846" s="410"/>
      <c r="I846" s="389"/>
      <c r="J846" s="36"/>
    </row>
    <row r="847" spans="2:10" x14ac:dyDescent="0.25">
      <c r="B847" s="36"/>
      <c r="C847" s="36"/>
      <c r="D847" s="36"/>
      <c r="E847" s="110"/>
      <c r="F847" s="36"/>
      <c r="G847" s="410"/>
      <c r="H847" s="410"/>
      <c r="I847" s="389"/>
      <c r="J847" s="36"/>
    </row>
    <row r="848" spans="2:10" x14ac:dyDescent="0.25">
      <c r="B848" s="36"/>
      <c r="C848" s="36"/>
      <c r="D848" s="36"/>
      <c r="E848" s="110"/>
      <c r="F848" s="36"/>
      <c r="G848" s="410"/>
      <c r="H848" s="410"/>
      <c r="I848" s="389"/>
      <c r="J848" s="36"/>
    </row>
    <row r="849" spans="2:10" x14ac:dyDescent="0.25">
      <c r="B849" s="36"/>
      <c r="C849" s="36"/>
      <c r="D849" s="36"/>
      <c r="E849" s="110"/>
      <c r="F849" s="36"/>
      <c r="G849" s="410"/>
      <c r="H849" s="410"/>
      <c r="I849" s="389"/>
      <c r="J849" s="36"/>
    </row>
    <row r="850" spans="2:10" x14ac:dyDescent="0.25">
      <c r="B850" s="36"/>
      <c r="C850" s="36"/>
      <c r="D850" s="36"/>
      <c r="E850" s="110"/>
      <c r="F850" s="36"/>
      <c r="G850" s="410"/>
      <c r="H850" s="410"/>
      <c r="I850" s="389"/>
      <c r="J850" s="36"/>
    </row>
    <row r="851" spans="2:10" x14ac:dyDescent="0.25">
      <c r="B851" s="36"/>
      <c r="C851" s="36"/>
      <c r="D851" s="36"/>
      <c r="E851" s="110"/>
      <c r="F851" s="36"/>
      <c r="G851" s="410"/>
      <c r="H851" s="410"/>
      <c r="I851" s="389"/>
      <c r="J851" s="36"/>
    </row>
    <row r="852" spans="2:10" x14ac:dyDescent="0.25">
      <c r="B852" s="36"/>
      <c r="C852" s="36"/>
      <c r="D852" s="36"/>
      <c r="E852" s="110"/>
      <c r="F852" s="36"/>
      <c r="G852" s="410"/>
      <c r="H852" s="410"/>
      <c r="I852" s="389"/>
      <c r="J852" s="36"/>
    </row>
    <row r="853" spans="2:10" x14ac:dyDescent="0.25">
      <c r="B853" s="36"/>
      <c r="C853" s="36"/>
      <c r="D853" s="36"/>
      <c r="E853" s="110"/>
      <c r="F853" s="36"/>
      <c r="G853" s="410"/>
      <c r="H853" s="410"/>
      <c r="I853" s="389"/>
      <c r="J853" s="36"/>
    </row>
    <row r="854" spans="2:10" x14ac:dyDescent="0.25">
      <c r="B854" s="36"/>
      <c r="C854" s="36"/>
      <c r="D854" s="36"/>
      <c r="E854" s="110"/>
      <c r="F854" s="36"/>
      <c r="G854" s="410"/>
      <c r="H854" s="410"/>
      <c r="I854" s="389"/>
      <c r="J854" s="36"/>
    </row>
    <row r="855" spans="2:10" x14ac:dyDescent="0.25">
      <c r="B855" s="36"/>
      <c r="C855" s="36"/>
      <c r="D855" s="36"/>
      <c r="E855" s="110"/>
      <c r="F855" s="36"/>
      <c r="G855" s="410"/>
      <c r="H855" s="410"/>
      <c r="I855" s="389"/>
      <c r="J855" s="36"/>
    </row>
    <row r="856" spans="2:10" x14ac:dyDescent="0.25">
      <c r="B856" s="36"/>
      <c r="C856" s="36"/>
      <c r="D856" s="36"/>
      <c r="E856" s="110"/>
      <c r="F856" s="36"/>
      <c r="G856" s="410"/>
      <c r="H856" s="410"/>
      <c r="I856" s="389"/>
      <c r="J856" s="36"/>
    </row>
    <row r="857" spans="2:10" x14ac:dyDescent="0.25">
      <c r="B857" s="36"/>
      <c r="C857" s="36"/>
      <c r="D857" s="36"/>
      <c r="E857" s="110"/>
      <c r="F857" s="36"/>
      <c r="G857" s="410"/>
      <c r="H857" s="410"/>
      <c r="I857" s="389"/>
      <c r="J857" s="36"/>
    </row>
    <row r="858" spans="2:10" x14ac:dyDescent="0.25">
      <c r="B858" s="36"/>
      <c r="C858" s="36"/>
      <c r="D858" s="36"/>
      <c r="E858" s="110"/>
      <c r="F858" s="36"/>
      <c r="G858" s="410"/>
      <c r="H858" s="410"/>
      <c r="I858" s="389"/>
      <c r="J858" s="36"/>
    </row>
    <row r="859" spans="2:10" x14ac:dyDescent="0.25">
      <c r="B859" s="36"/>
      <c r="C859" s="36"/>
      <c r="D859" s="36"/>
      <c r="E859" s="110"/>
      <c r="F859" s="36"/>
      <c r="G859" s="410"/>
      <c r="H859" s="410"/>
      <c r="I859" s="389"/>
      <c r="J859" s="36"/>
    </row>
    <row r="860" spans="2:10" x14ac:dyDescent="0.25">
      <c r="B860" s="36"/>
      <c r="C860" s="36"/>
      <c r="D860" s="36"/>
      <c r="E860" s="110"/>
      <c r="F860" s="36"/>
      <c r="G860" s="410"/>
      <c r="H860" s="410"/>
      <c r="I860" s="389"/>
      <c r="J860" s="36"/>
    </row>
    <row r="861" spans="2:10" x14ac:dyDescent="0.25">
      <c r="B861" s="36"/>
      <c r="C861" s="36"/>
      <c r="D861" s="36"/>
      <c r="E861" s="110"/>
      <c r="F861" s="36"/>
      <c r="G861" s="410"/>
      <c r="H861" s="410"/>
      <c r="I861" s="389"/>
      <c r="J861" s="36"/>
    </row>
    <row r="862" spans="2:10" x14ac:dyDescent="0.25">
      <c r="B862" s="36"/>
      <c r="C862" s="36"/>
      <c r="D862" s="36"/>
      <c r="E862" s="110"/>
      <c r="F862" s="36"/>
      <c r="G862" s="410"/>
      <c r="H862" s="410"/>
      <c r="I862" s="389"/>
      <c r="J862" s="36"/>
    </row>
    <row r="863" spans="2:10" x14ac:dyDescent="0.25">
      <c r="B863" s="36"/>
      <c r="C863" s="36"/>
      <c r="D863" s="36"/>
      <c r="E863" s="110"/>
      <c r="F863" s="36"/>
      <c r="G863" s="410"/>
      <c r="H863" s="410"/>
      <c r="I863" s="389"/>
      <c r="J863" s="36"/>
    </row>
    <row r="864" spans="2:10" x14ac:dyDescent="0.25">
      <c r="B864" s="36"/>
      <c r="C864" s="36"/>
      <c r="D864" s="36"/>
      <c r="E864" s="110"/>
      <c r="F864" s="36"/>
      <c r="G864" s="410"/>
      <c r="H864" s="410"/>
      <c r="I864" s="389"/>
      <c r="J864" s="36"/>
    </row>
    <row r="865" spans="2:10" x14ac:dyDescent="0.25">
      <c r="B865" s="36"/>
      <c r="C865" s="36"/>
      <c r="D865" s="36"/>
      <c r="E865" s="110"/>
      <c r="F865" s="36"/>
      <c r="G865" s="410"/>
      <c r="H865" s="410"/>
      <c r="I865" s="389"/>
      <c r="J865" s="36"/>
    </row>
    <row r="866" spans="2:10" x14ac:dyDescent="0.25">
      <c r="B866" s="36"/>
      <c r="C866" s="36"/>
      <c r="D866" s="36"/>
      <c r="E866" s="110"/>
      <c r="F866" s="36"/>
      <c r="G866" s="410"/>
      <c r="H866" s="410"/>
      <c r="I866" s="389"/>
      <c r="J866" s="36"/>
    </row>
    <row r="867" spans="2:10" x14ac:dyDescent="0.25">
      <c r="B867" s="36"/>
      <c r="C867" s="36"/>
      <c r="D867" s="36"/>
      <c r="E867" s="110"/>
      <c r="F867" s="36"/>
      <c r="G867" s="410"/>
      <c r="H867" s="410"/>
      <c r="I867" s="389"/>
      <c r="J867" s="36"/>
    </row>
    <row r="868" spans="2:10" x14ac:dyDescent="0.25">
      <c r="B868" s="36"/>
      <c r="C868" s="36"/>
      <c r="D868" s="36"/>
      <c r="E868" s="110"/>
      <c r="F868" s="36"/>
      <c r="G868" s="410"/>
      <c r="H868" s="410"/>
      <c r="I868" s="389"/>
      <c r="J868" s="36"/>
    </row>
  </sheetData>
  <mergeCells count="3">
    <mergeCell ref="C5:F5"/>
    <mergeCell ref="G5:J5"/>
    <mergeCell ref="B1:J1"/>
  </mergeCells>
  <phoneticPr fontId="0" type="noConversion"/>
  <pageMargins left="0.15748031496062992" right="0.27559055118110237" top="0.59055118110236227" bottom="0.27559055118110237" header="0.15748031496062992" footer="0.23622047244094491"/>
  <pageSetup paperSize="9" scale="6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8">
    <tabColor indexed="46"/>
  </sheetPr>
  <dimension ref="A1:IO368"/>
  <sheetViews>
    <sheetView showZeros="0" topLeftCell="B1" zoomScale="90" zoomScaleNormal="90" zoomScaleSheetLayoutView="85" workbookViewId="0">
      <pane xSplit="1" ySplit="7" topLeftCell="C276" activePane="bottomRight" state="frozen"/>
      <selection activeCell="B1" sqref="B1"/>
      <selection pane="topRight" activeCell="C1" sqref="C1"/>
      <selection pane="bottomLeft" activeCell="B8" sqref="B8"/>
      <selection pane="bottomRight" activeCell="IQ282" sqref="IQ282"/>
    </sheetView>
  </sheetViews>
  <sheetFormatPr defaultColWidth="9.140625" defaultRowHeight="15" x14ac:dyDescent="0.25"/>
  <cols>
    <col min="1" max="1" width="5.5703125" style="9" hidden="1" customWidth="1"/>
    <col min="2" max="2" width="42.7109375" style="9" customWidth="1"/>
    <col min="3" max="3" width="13.7109375" style="9" customWidth="1"/>
    <col min="4" max="4" width="14.5703125" style="9" customWidth="1"/>
    <col min="5" max="5" width="13" style="158" customWidth="1"/>
    <col min="6" max="6" width="9.7109375" style="9" customWidth="1"/>
    <col min="7" max="7" width="15" style="9" customWidth="1"/>
    <col min="8" max="8" width="14.42578125" style="9" customWidth="1"/>
    <col min="9" max="9" width="14.28515625" style="158" customWidth="1"/>
    <col min="10" max="10" width="10" style="9" customWidth="1"/>
    <col min="11" max="11" width="9.140625" style="18" customWidth="1"/>
    <col min="12" max="12" width="14.85546875" style="182" customWidth="1"/>
    <col min="13" max="14" width="9.140625" style="18" customWidth="1"/>
    <col min="15" max="249" width="9.140625" style="18"/>
    <col min="250" max="16384" width="9.140625" style="9"/>
  </cols>
  <sheetData>
    <row r="1" spans="1:249" s="54" customFormat="1" ht="36" customHeight="1" x14ac:dyDescent="0.25">
      <c r="B1" s="757" t="str">
        <f>'1 уровень'!B1:J1</f>
        <v>Выполнение планового здания по амбулаторно-поликлинической медицинской помощи в рамках территориальной программы ОМС за январь  2017</v>
      </c>
      <c r="C1" s="758"/>
      <c r="D1" s="758"/>
      <c r="E1" s="758"/>
      <c r="F1" s="758"/>
      <c r="G1" s="758"/>
      <c r="H1" s="758"/>
      <c r="I1" s="758"/>
      <c r="J1" s="758"/>
      <c r="K1" s="130"/>
      <c r="L1" s="733"/>
      <c r="M1" s="130"/>
      <c r="N1" s="130"/>
      <c r="O1" s="130"/>
      <c r="P1" s="130"/>
      <c r="Q1" s="130"/>
      <c r="R1" s="130"/>
      <c r="S1" s="130"/>
      <c r="T1" s="130"/>
      <c r="U1" s="130"/>
      <c r="V1" s="130"/>
      <c r="W1" s="130"/>
      <c r="X1" s="130"/>
      <c r="Y1" s="130"/>
      <c r="Z1" s="130"/>
      <c r="AA1" s="130"/>
      <c r="AB1" s="130"/>
      <c r="AC1" s="130"/>
      <c r="AD1" s="130"/>
      <c r="AE1" s="130"/>
      <c r="AF1" s="130"/>
      <c r="AG1" s="130"/>
      <c r="AH1" s="130"/>
      <c r="AI1" s="130"/>
      <c r="AJ1" s="130"/>
      <c r="AK1" s="130"/>
      <c r="AL1" s="130"/>
      <c r="AM1" s="130"/>
      <c r="AN1" s="130"/>
      <c r="AO1" s="130"/>
      <c r="AP1" s="130"/>
      <c r="AQ1" s="130"/>
      <c r="AR1" s="130"/>
      <c r="AS1" s="130"/>
      <c r="AT1" s="130"/>
      <c r="AU1" s="130"/>
      <c r="AV1" s="130"/>
      <c r="AW1" s="130"/>
      <c r="AX1" s="130"/>
      <c r="AY1" s="130"/>
      <c r="AZ1" s="130"/>
      <c r="BA1" s="130"/>
      <c r="BB1" s="130"/>
      <c r="BC1" s="130"/>
      <c r="BD1" s="130"/>
      <c r="BE1" s="130"/>
      <c r="BF1" s="130"/>
      <c r="BG1" s="130"/>
      <c r="BH1" s="130"/>
      <c r="BI1" s="130"/>
      <c r="BJ1" s="130"/>
      <c r="BK1" s="130"/>
      <c r="BL1" s="130"/>
      <c r="BM1" s="130"/>
      <c r="BN1" s="130"/>
      <c r="BO1" s="130"/>
      <c r="BP1" s="130"/>
      <c r="BQ1" s="130"/>
      <c r="BR1" s="130"/>
      <c r="BS1" s="130"/>
      <c r="BT1" s="130"/>
      <c r="BU1" s="130"/>
      <c r="BV1" s="130"/>
      <c r="BW1" s="130"/>
      <c r="BX1" s="130"/>
      <c r="BY1" s="130"/>
      <c r="BZ1" s="130"/>
      <c r="CA1" s="130"/>
      <c r="CB1" s="130"/>
      <c r="CC1" s="130"/>
      <c r="CD1" s="130"/>
      <c r="CE1" s="130"/>
      <c r="CF1" s="130"/>
      <c r="CG1" s="130"/>
      <c r="CH1" s="130"/>
      <c r="CI1" s="130"/>
      <c r="CJ1" s="130"/>
      <c r="CK1" s="130"/>
      <c r="CL1" s="130"/>
      <c r="CM1" s="130"/>
      <c r="CN1" s="130"/>
      <c r="CO1" s="130"/>
      <c r="CP1" s="130"/>
      <c r="CQ1" s="130"/>
      <c r="CR1" s="130"/>
      <c r="CS1" s="130"/>
      <c r="CT1" s="130"/>
      <c r="CU1" s="130"/>
      <c r="CV1" s="130"/>
      <c r="CW1" s="130"/>
      <c r="CX1" s="130"/>
      <c r="CY1" s="130"/>
      <c r="CZ1" s="130"/>
      <c r="DA1" s="130"/>
      <c r="DB1" s="130"/>
      <c r="DC1" s="130"/>
      <c r="DD1" s="130"/>
      <c r="DE1" s="130"/>
      <c r="DF1" s="130"/>
      <c r="DG1" s="130"/>
      <c r="DH1" s="130"/>
      <c r="DI1" s="130"/>
      <c r="DJ1" s="130"/>
      <c r="DK1" s="130"/>
      <c r="DL1" s="130"/>
      <c r="DM1" s="130"/>
      <c r="DN1" s="130"/>
      <c r="DO1" s="130"/>
      <c r="DP1" s="130"/>
      <c r="DQ1" s="130"/>
      <c r="DR1" s="130"/>
      <c r="DS1" s="130"/>
      <c r="DT1" s="130"/>
      <c r="DU1" s="130"/>
      <c r="DV1" s="130"/>
      <c r="DW1" s="130"/>
      <c r="DX1" s="130"/>
      <c r="DY1" s="130"/>
      <c r="DZ1" s="130"/>
      <c r="EA1" s="130"/>
      <c r="EB1" s="130"/>
      <c r="EC1" s="130"/>
      <c r="ED1" s="130"/>
      <c r="EE1" s="130"/>
      <c r="EF1" s="130"/>
      <c r="EG1" s="130"/>
      <c r="EH1" s="130"/>
      <c r="EI1" s="130"/>
      <c r="EJ1" s="130"/>
      <c r="EK1" s="130"/>
      <c r="EL1" s="130"/>
      <c r="EM1" s="130"/>
      <c r="EN1" s="130"/>
      <c r="EO1" s="130"/>
      <c r="EP1" s="130"/>
      <c r="EQ1" s="130"/>
      <c r="ER1" s="130"/>
      <c r="ES1" s="130"/>
      <c r="ET1" s="130"/>
      <c r="EU1" s="130"/>
      <c r="EV1" s="130"/>
      <c r="EW1" s="130"/>
      <c r="EX1" s="130"/>
      <c r="EY1" s="130"/>
      <c r="EZ1" s="130"/>
      <c r="FA1" s="130"/>
      <c r="FB1" s="130"/>
      <c r="FC1" s="130"/>
      <c r="FD1" s="130"/>
      <c r="FE1" s="130"/>
      <c r="FF1" s="130"/>
      <c r="FG1" s="130"/>
      <c r="FH1" s="130"/>
      <c r="FI1" s="130"/>
      <c r="FJ1" s="130"/>
      <c r="FK1" s="130"/>
      <c r="FL1" s="130"/>
      <c r="FM1" s="130"/>
      <c r="FN1" s="130"/>
      <c r="FO1" s="130"/>
      <c r="FP1" s="130"/>
      <c r="FQ1" s="130"/>
      <c r="FR1" s="130"/>
      <c r="FS1" s="130"/>
      <c r="FT1" s="130"/>
      <c r="FU1" s="130"/>
      <c r="FV1" s="130"/>
      <c r="FW1" s="130"/>
      <c r="FX1" s="130"/>
      <c r="FY1" s="130"/>
      <c r="FZ1" s="130"/>
      <c r="GA1" s="130"/>
      <c r="GB1" s="130"/>
      <c r="GC1" s="130"/>
      <c r="GD1" s="130"/>
      <c r="GE1" s="130"/>
      <c r="GF1" s="130"/>
      <c r="GG1" s="130"/>
      <c r="GH1" s="130"/>
      <c r="GI1" s="130"/>
      <c r="GJ1" s="130"/>
      <c r="GK1" s="130"/>
      <c r="GL1" s="130"/>
      <c r="GM1" s="130"/>
      <c r="GN1" s="130"/>
      <c r="GO1" s="130"/>
      <c r="GP1" s="130"/>
      <c r="GQ1" s="130"/>
      <c r="GR1" s="130"/>
      <c r="GS1" s="130"/>
      <c r="GT1" s="130"/>
      <c r="GU1" s="130"/>
      <c r="GV1" s="130"/>
      <c r="GW1" s="130"/>
      <c r="GX1" s="130"/>
      <c r="GY1" s="130"/>
      <c r="GZ1" s="130"/>
      <c r="HA1" s="130"/>
      <c r="HB1" s="130"/>
      <c r="HC1" s="130"/>
      <c r="HD1" s="130"/>
      <c r="HE1" s="130"/>
      <c r="HF1" s="130"/>
      <c r="HG1" s="130"/>
      <c r="HH1" s="130"/>
      <c r="HI1" s="130"/>
      <c r="HJ1" s="130"/>
      <c r="HK1" s="130"/>
      <c r="HL1" s="130"/>
      <c r="HM1" s="130"/>
      <c r="HN1" s="130"/>
      <c r="HO1" s="130"/>
      <c r="HP1" s="130"/>
      <c r="HQ1" s="130"/>
      <c r="HR1" s="130"/>
      <c r="HS1" s="130"/>
      <c r="HT1" s="130"/>
      <c r="HU1" s="130"/>
      <c r="HV1" s="130"/>
      <c r="HW1" s="130"/>
      <c r="HX1" s="130"/>
      <c r="HY1" s="130"/>
      <c r="HZ1" s="130"/>
      <c r="IA1" s="130"/>
      <c r="IB1" s="130"/>
      <c r="IC1" s="130"/>
      <c r="ID1" s="130"/>
      <c r="IE1" s="130"/>
      <c r="IF1" s="130"/>
      <c r="IG1" s="130"/>
      <c r="IH1" s="130"/>
      <c r="II1" s="130"/>
      <c r="IJ1" s="130"/>
      <c r="IK1" s="130"/>
      <c r="IL1" s="130"/>
      <c r="IM1" s="130"/>
      <c r="IN1" s="130"/>
      <c r="IO1" s="130"/>
    </row>
    <row r="2" spans="1:249" s="54" customFormat="1" ht="12" customHeight="1" x14ac:dyDescent="0.25">
      <c r="B2" s="757"/>
      <c r="C2" s="757"/>
      <c r="D2" s="757"/>
      <c r="E2" s="757"/>
      <c r="F2" s="757"/>
      <c r="G2" s="757"/>
      <c r="H2" s="757"/>
      <c r="I2" s="757"/>
      <c r="J2" s="757"/>
      <c r="K2" s="130"/>
      <c r="L2" s="733"/>
      <c r="M2" s="130"/>
      <c r="N2" s="130"/>
      <c r="O2" s="130"/>
      <c r="P2" s="130"/>
      <c r="Q2" s="130"/>
      <c r="R2" s="130"/>
      <c r="S2" s="130"/>
      <c r="T2" s="130"/>
      <c r="U2" s="130"/>
      <c r="V2" s="130"/>
      <c r="W2" s="130"/>
      <c r="X2" s="130"/>
      <c r="Y2" s="130"/>
      <c r="Z2" s="130"/>
      <c r="AA2" s="130"/>
      <c r="AB2" s="130"/>
      <c r="AC2" s="130"/>
      <c r="AD2" s="130"/>
      <c r="AE2" s="130"/>
      <c r="AF2" s="130"/>
      <c r="AG2" s="130"/>
      <c r="AH2" s="130"/>
      <c r="AI2" s="130"/>
      <c r="AJ2" s="130"/>
      <c r="AK2" s="130"/>
      <c r="AL2" s="130"/>
      <c r="AM2" s="130"/>
      <c r="AN2" s="130"/>
      <c r="AO2" s="130"/>
      <c r="AP2" s="130"/>
      <c r="AQ2" s="130"/>
      <c r="AR2" s="130"/>
      <c r="AS2" s="130"/>
      <c r="AT2" s="130"/>
      <c r="AU2" s="130"/>
      <c r="AV2" s="130"/>
      <c r="AW2" s="130"/>
      <c r="AX2" s="130"/>
      <c r="AY2" s="130"/>
      <c r="AZ2" s="130"/>
      <c r="BA2" s="130"/>
      <c r="BB2" s="130"/>
      <c r="BC2" s="130"/>
      <c r="BD2" s="130"/>
      <c r="BE2" s="130"/>
      <c r="BF2" s="130"/>
      <c r="BG2" s="130"/>
      <c r="BH2" s="130"/>
      <c r="BI2" s="130"/>
      <c r="BJ2" s="130"/>
      <c r="BK2" s="130"/>
      <c r="BL2" s="130"/>
      <c r="BM2" s="130"/>
      <c r="BN2" s="130"/>
      <c r="BO2" s="130"/>
      <c r="BP2" s="130"/>
      <c r="BQ2" s="130"/>
      <c r="BR2" s="130"/>
      <c r="BS2" s="130"/>
      <c r="BT2" s="130"/>
      <c r="BU2" s="130"/>
      <c r="BV2" s="130"/>
      <c r="BW2" s="130"/>
      <c r="BX2" s="130"/>
      <c r="BY2" s="130"/>
      <c r="BZ2" s="130"/>
      <c r="CA2" s="130"/>
      <c r="CB2" s="130"/>
      <c r="CC2" s="130"/>
      <c r="CD2" s="130"/>
      <c r="CE2" s="130"/>
      <c r="CF2" s="130"/>
      <c r="CG2" s="130"/>
      <c r="CH2" s="130"/>
      <c r="CI2" s="130"/>
      <c r="CJ2" s="130"/>
      <c r="CK2" s="130"/>
      <c r="CL2" s="130"/>
      <c r="CM2" s="130"/>
      <c r="CN2" s="130"/>
      <c r="CO2" s="130"/>
      <c r="CP2" s="130"/>
      <c r="CQ2" s="130"/>
      <c r="CR2" s="130"/>
      <c r="CS2" s="130"/>
      <c r="CT2" s="130"/>
      <c r="CU2" s="130"/>
      <c r="CV2" s="130"/>
      <c r="CW2" s="130"/>
      <c r="CX2" s="130"/>
      <c r="CY2" s="130"/>
      <c r="CZ2" s="130"/>
      <c r="DA2" s="130"/>
      <c r="DB2" s="130"/>
      <c r="DC2" s="130"/>
      <c r="DD2" s="130"/>
      <c r="DE2" s="130"/>
      <c r="DF2" s="130"/>
      <c r="DG2" s="130"/>
      <c r="DH2" s="130"/>
      <c r="DI2" s="130"/>
      <c r="DJ2" s="130"/>
      <c r="DK2" s="130"/>
      <c r="DL2" s="130"/>
      <c r="DM2" s="130"/>
      <c r="DN2" s="130"/>
      <c r="DO2" s="130"/>
      <c r="DP2" s="130"/>
      <c r="DQ2" s="130"/>
      <c r="DR2" s="130"/>
      <c r="DS2" s="130"/>
      <c r="DT2" s="130"/>
      <c r="DU2" s="130"/>
      <c r="DV2" s="130"/>
      <c r="DW2" s="130"/>
      <c r="DX2" s="130"/>
      <c r="DY2" s="130"/>
      <c r="DZ2" s="130"/>
      <c r="EA2" s="130"/>
      <c r="EB2" s="130"/>
      <c r="EC2" s="130"/>
      <c r="ED2" s="130"/>
      <c r="EE2" s="130"/>
      <c r="EF2" s="130"/>
      <c r="EG2" s="130"/>
      <c r="EH2" s="130"/>
      <c r="EI2" s="130"/>
      <c r="EJ2" s="130"/>
      <c r="EK2" s="130"/>
      <c r="EL2" s="130"/>
      <c r="EM2" s="130"/>
      <c r="EN2" s="130"/>
      <c r="EO2" s="130"/>
      <c r="EP2" s="130"/>
      <c r="EQ2" s="130"/>
      <c r="ER2" s="130"/>
      <c r="ES2" s="130"/>
      <c r="ET2" s="130"/>
      <c r="EU2" s="130"/>
      <c r="EV2" s="130"/>
      <c r="EW2" s="130"/>
      <c r="EX2" s="130"/>
      <c r="EY2" s="130"/>
      <c r="EZ2" s="130"/>
      <c r="FA2" s="130"/>
      <c r="FB2" s="130"/>
      <c r="FC2" s="130"/>
      <c r="FD2" s="130"/>
      <c r="FE2" s="130"/>
      <c r="FF2" s="130"/>
      <c r="FG2" s="130"/>
      <c r="FH2" s="130"/>
      <c r="FI2" s="130"/>
      <c r="FJ2" s="130"/>
      <c r="FK2" s="130"/>
      <c r="FL2" s="130"/>
      <c r="FM2" s="130"/>
      <c r="FN2" s="130"/>
      <c r="FO2" s="130"/>
      <c r="FP2" s="130"/>
      <c r="FQ2" s="130"/>
      <c r="FR2" s="130"/>
      <c r="FS2" s="130"/>
      <c r="FT2" s="130"/>
      <c r="FU2" s="130"/>
      <c r="FV2" s="130"/>
      <c r="FW2" s="130"/>
      <c r="FX2" s="130"/>
      <c r="FY2" s="130"/>
      <c r="FZ2" s="130"/>
      <c r="GA2" s="130"/>
      <c r="GB2" s="130"/>
      <c r="GC2" s="130"/>
      <c r="GD2" s="130"/>
      <c r="GE2" s="130"/>
      <c r="GF2" s="130"/>
      <c r="GG2" s="130"/>
      <c r="GH2" s="130"/>
      <c r="GI2" s="130"/>
      <c r="GJ2" s="130"/>
      <c r="GK2" s="130"/>
      <c r="GL2" s="130"/>
      <c r="GM2" s="130"/>
      <c r="GN2" s="130"/>
      <c r="GO2" s="130"/>
      <c r="GP2" s="130"/>
      <c r="GQ2" s="130"/>
      <c r="GR2" s="130"/>
      <c r="GS2" s="130"/>
      <c r="GT2" s="130"/>
      <c r="GU2" s="130"/>
      <c r="GV2" s="130"/>
      <c r="GW2" s="130"/>
      <c r="GX2" s="130"/>
      <c r="GY2" s="130"/>
      <c r="GZ2" s="130"/>
      <c r="HA2" s="130"/>
      <c r="HB2" s="130"/>
      <c r="HC2" s="130"/>
      <c r="HD2" s="130"/>
      <c r="HE2" s="130"/>
      <c r="HF2" s="130"/>
      <c r="HG2" s="130"/>
      <c r="HH2" s="130"/>
      <c r="HI2" s="130"/>
      <c r="HJ2" s="130"/>
      <c r="HK2" s="130"/>
      <c r="HL2" s="130"/>
      <c r="HM2" s="130"/>
      <c r="HN2" s="130"/>
      <c r="HO2" s="130"/>
      <c r="HP2" s="130"/>
      <c r="HQ2" s="130"/>
      <c r="HR2" s="130"/>
      <c r="HS2" s="130"/>
      <c r="HT2" s="130"/>
      <c r="HU2" s="130"/>
      <c r="HV2" s="130"/>
      <c r="HW2" s="130"/>
      <c r="HX2" s="130"/>
      <c r="HY2" s="130"/>
      <c r="HZ2" s="130"/>
      <c r="IA2" s="130"/>
      <c r="IB2" s="130"/>
      <c r="IC2" s="130"/>
      <c r="ID2" s="130"/>
      <c r="IE2" s="130"/>
      <c r="IF2" s="130"/>
      <c r="IG2" s="130"/>
      <c r="IH2" s="130"/>
      <c r="II2" s="130"/>
      <c r="IJ2" s="130"/>
      <c r="IK2" s="130"/>
      <c r="IL2" s="130"/>
      <c r="IM2" s="130"/>
      <c r="IN2" s="130"/>
      <c r="IO2" s="130"/>
    </row>
    <row r="3" spans="1:249" ht="15.75" customHeight="1" x14ac:dyDescent="0.25">
      <c r="B3" s="157">
        <v>1</v>
      </c>
    </row>
    <row r="4" spans="1:249" ht="15.75" customHeight="1" thickBot="1" x14ac:dyDescent="0.3">
      <c r="B4" s="157"/>
    </row>
    <row r="5" spans="1:249" ht="20.25" customHeight="1" thickBot="1" x14ac:dyDescent="0.3">
      <c r="B5" s="39" t="s">
        <v>0</v>
      </c>
      <c r="C5" s="754" t="s">
        <v>104</v>
      </c>
      <c r="D5" s="755"/>
      <c r="E5" s="755"/>
      <c r="F5" s="756"/>
      <c r="G5" s="754" t="s">
        <v>103</v>
      </c>
      <c r="H5" s="755"/>
      <c r="I5" s="755"/>
      <c r="J5" s="756"/>
    </row>
    <row r="6" spans="1:249" ht="72.75" customHeight="1" thickBot="1" x14ac:dyDescent="0.3">
      <c r="B6" s="40"/>
      <c r="C6" s="309" t="s">
        <v>131</v>
      </c>
      <c r="D6" s="309" t="s">
        <v>132</v>
      </c>
      <c r="E6" s="310" t="s">
        <v>105</v>
      </c>
      <c r="F6" s="98" t="s">
        <v>35</v>
      </c>
      <c r="G6" s="309" t="s">
        <v>133</v>
      </c>
      <c r="H6" s="309" t="s">
        <v>134</v>
      </c>
      <c r="I6" s="310" t="s">
        <v>106</v>
      </c>
      <c r="J6" s="98" t="s">
        <v>35</v>
      </c>
    </row>
    <row r="7" spans="1:249" s="18" customFormat="1" ht="15.75" thickBot="1" x14ac:dyDescent="0.3">
      <c r="B7" s="56">
        <v>1</v>
      </c>
      <c r="C7" s="56">
        <v>2</v>
      </c>
      <c r="D7" s="56">
        <v>3</v>
      </c>
      <c r="E7" s="56">
        <v>4</v>
      </c>
      <c r="F7" s="56">
        <v>5</v>
      </c>
      <c r="G7" s="56">
        <v>6</v>
      </c>
      <c r="H7" s="56">
        <v>7</v>
      </c>
      <c r="I7" s="56">
        <v>8</v>
      </c>
      <c r="J7" s="56">
        <v>9</v>
      </c>
      <c r="L7" s="182"/>
    </row>
    <row r="8" spans="1:249" s="18" customFormat="1" ht="19.149999999999999" customHeight="1" x14ac:dyDescent="0.25">
      <c r="A8" s="18">
        <v>1</v>
      </c>
      <c r="B8" s="87" t="s">
        <v>2</v>
      </c>
      <c r="C8" s="17"/>
      <c r="D8" s="17"/>
      <c r="E8" s="159"/>
      <c r="F8" s="17"/>
      <c r="G8" s="15"/>
      <c r="H8" s="15"/>
      <c r="I8" s="123"/>
      <c r="J8" s="15"/>
      <c r="L8" s="182"/>
    </row>
    <row r="9" spans="1:249" ht="31.5" customHeight="1" x14ac:dyDescent="0.25">
      <c r="A9" s="18">
        <v>1</v>
      </c>
      <c r="B9" s="176" t="s">
        <v>71</v>
      </c>
      <c r="C9" s="141"/>
      <c r="D9" s="141"/>
      <c r="E9" s="141"/>
      <c r="F9" s="141"/>
      <c r="G9" s="479"/>
      <c r="H9" s="479"/>
      <c r="I9" s="479"/>
      <c r="J9" s="479"/>
    </row>
    <row r="10" spans="1:249" s="36" customFormat="1" ht="30" x14ac:dyDescent="0.25">
      <c r="A10" s="18">
        <v>1</v>
      </c>
      <c r="B10" s="205" t="s">
        <v>122</v>
      </c>
      <c r="C10" s="118">
        <f>SUM(C11:C14)</f>
        <v>12199</v>
      </c>
      <c r="D10" s="118">
        <f>SUM(D11:D14)</f>
        <v>1017</v>
      </c>
      <c r="E10" s="118">
        <f>SUM(E11:E14)</f>
        <v>445</v>
      </c>
      <c r="F10" s="123">
        <f t="shared" ref="F10:F18" si="0">E10/D10*100</f>
        <v>43.756145526057033</v>
      </c>
      <c r="G10" s="488">
        <f>SUM(G11:G14)</f>
        <v>30337.368907407406</v>
      </c>
      <c r="H10" s="488">
        <f>SUM(H11:H14)</f>
        <v>2528</v>
      </c>
      <c r="I10" s="488">
        <f>SUM(I11:I14)</f>
        <v>933.65248999999994</v>
      </c>
      <c r="J10" s="480">
        <f>I10/H10*100</f>
        <v>36.932456091772146</v>
      </c>
      <c r="L10" s="110"/>
    </row>
    <row r="11" spans="1:249" s="36" customFormat="1" ht="30" x14ac:dyDescent="0.25">
      <c r="A11" s="18">
        <v>1</v>
      </c>
      <c r="B11" s="72" t="s">
        <v>79</v>
      </c>
      <c r="C11" s="118">
        <v>9139</v>
      </c>
      <c r="D11" s="111">
        <f t="shared" ref="D11:D18" si="1">ROUND(C11/12*$B$3,0)</f>
        <v>762</v>
      </c>
      <c r="E11" s="118">
        <v>425</v>
      </c>
      <c r="F11" s="123">
        <f t="shared" si="0"/>
        <v>55.774278215223092</v>
      </c>
      <c r="G11" s="488">
        <v>23519.766532407404</v>
      </c>
      <c r="H11" s="663">
        <f>ROUND(G11/12*$B$3,0)</f>
        <v>1960</v>
      </c>
      <c r="I11" s="481">
        <v>907.43839999999989</v>
      </c>
      <c r="J11" s="480">
        <f>I11/H11*100</f>
        <v>46.297877551020399</v>
      </c>
      <c r="L11" s="110"/>
    </row>
    <row r="12" spans="1:249" s="36" customFormat="1" ht="30" x14ac:dyDescent="0.25">
      <c r="A12" s="18">
        <v>1</v>
      </c>
      <c r="B12" s="72" t="s">
        <v>80</v>
      </c>
      <c r="C12" s="118">
        <v>2742</v>
      </c>
      <c r="D12" s="111">
        <f t="shared" si="1"/>
        <v>229</v>
      </c>
      <c r="E12" s="118">
        <v>20</v>
      </c>
      <c r="F12" s="123">
        <f t="shared" si="0"/>
        <v>8.7336244541484707</v>
      </c>
      <c r="G12" s="488">
        <v>4730.8068750000002</v>
      </c>
      <c r="H12" s="663">
        <f t="shared" ref="H12:H18" si="2">ROUND(G12/12*$B$3,0)</f>
        <v>394</v>
      </c>
      <c r="I12" s="481">
        <v>26.214089999999999</v>
      </c>
      <c r="J12" s="480">
        <f t="shared" ref="J12:J21" si="3">I12/H12*100</f>
        <v>6.6533223350253801</v>
      </c>
      <c r="L12" s="110"/>
    </row>
    <row r="13" spans="1:249" s="36" customFormat="1" ht="45" x14ac:dyDescent="0.25">
      <c r="A13" s="18">
        <v>1</v>
      </c>
      <c r="B13" s="72" t="s">
        <v>116</v>
      </c>
      <c r="C13" s="118">
        <v>49</v>
      </c>
      <c r="D13" s="111">
        <f t="shared" si="1"/>
        <v>4</v>
      </c>
      <c r="E13" s="118"/>
      <c r="F13" s="123">
        <f t="shared" si="0"/>
        <v>0</v>
      </c>
      <c r="G13" s="488">
        <v>321.55025000000001</v>
      </c>
      <c r="H13" s="663">
        <f t="shared" si="2"/>
        <v>27</v>
      </c>
      <c r="I13" s="481"/>
      <c r="J13" s="480">
        <f t="shared" si="3"/>
        <v>0</v>
      </c>
      <c r="L13" s="110"/>
    </row>
    <row r="14" spans="1:249" s="36" customFormat="1" ht="30" x14ac:dyDescent="0.25">
      <c r="A14" s="18">
        <v>1</v>
      </c>
      <c r="B14" s="72" t="s">
        <v>117</v>
      </c>
      <c r="C14" s="118">
        <v>269</v>
      </c>
      <c r="D14" s="111">
        <f t="shared" si="1"/>
        <v>22</v>
      </c>
      <c r="E14" s="118"/>
      <c r="F14" s="123">
        <f t="shared" si="0"/>
        <v>0</v>
      </c>
      <c r="G14" s="488">
        <v>1765.2452499999999</v>
      </c>
      <c r="H14" s="663">
        <f t="shared" si="2"/>
        <v>147</v>
      </c>
      <c r="I14" s="481"/>
      <c r="J14" s="480">
        <f t="shared" si="3"/>
        <v>0</v>
      </c>
      <c r="L14" s="110"/>
    </row>
    <row r="15" spans="1:249" s="36" customFormat="1" ht="44.25" customHeight="1" x14ac:dyDescent="0.25">
      <c r="A15" s="18">
        <v>1</v>
      </c>
      <c r="B15" s="205" t="s">
        <v>114</v>
      </c>
      <c r="C15" s="118">
        <f>SUM(C16:C18)</f>
        <v>16728</v>
      </c>
      <c r="D15" s="118">
        <f>SUM(D16:D18)</f>
        <v>1394</v>
      </c>
      <c r="E15" s="118">
        <f>SUM(E16:E18)</f>
        <v>1382</v>
      </c>
      <c r="F15" s="123">
        <f t="shared" si="0"/>
        <v>99.139167862266859</v>
      </c>
      <c r="G15" s="481">
        <f>SUM(G16:G18)</f>
        <v>31340.416959999999</v>
      </c>
      <c r="H15" s="481">
        <f>SUM(H16:H18)</f>
        <v>2611</v>
      </c>
      <c r="I15" s="481">
        <f>SUM(I16:I18)</f>
        <v>2068.9566</v>
      </c>
      <c r="J15" s="480">
        <f t="shared" si="3"/>
        <v>79.240007659900428</v>
      </c>
      <c r="L15" s="110"/>
    </row>
    <row r="16" spans="1:249" s="36" customFormat="1" ht="30" x14ac:dyDescent="0.25">
      <c r="A16" s="18">
        <v>1</v>
      </c>
      <c r="B16" s="72" t="s">
        <v>110</v>
      </c>
      <c r="C16" s="118">
        <v>1008</v>
      </c>
      <c r="D16" s="111">
        <f t="shared" si="1"/>
        <v>84</v>
      </c>
      <c r="E16" s="118">
        <v>20</v>
      </c>
      <c r="F16" s="123">
        <f t="shared" si="0"/>
        <v>23.809523809523807</v>
      </c>
      <c r="G16" s="488">
        <v>1767.9009599999999</v>
      </c>
      <c r="H16" s="663">
        <f t="shared" si="2"/>
        <v>147</v>
      </c>
      <c r="I16" s="488">
        <v>34.132959999999997</v>
      </c>
      <c r="J16" s="480">
        <f t="shared" si="3"/>
        <v>23.219700680272108</v>
      </c>
      <c r="L16" s="110"/>
    </row>
    <row r="17" spans="1:249" s="36" customFormat="1" ht="60" customHeight="1" x14ac:dyDescent="0.25">
      <c r="A17" s="18">
        <v>1</v>
      </c>
      <c r="B17" s="72" t="s">
        <v>121</v>
      </c>
      <c r="C17" s="118">
        <v>14392</v>
      </c>
      <c r="D17" s="111">
        <f t="shared" si="1"/>
        <v>1199</v>
      </c>
      <c r="E17" s="118">
        <v>717</v>
      </c>
      <c r="F17" s="123">
        <f t="shared" si="0"/>
        <v>59.799833194328613</v>
      </c>
      <c r="G17" s="488">
        <v>28229.907999999999</v>
      </c>
      <c r="H17" s="663">
        <f t="shared" si="2"/>
        <v>2352</v>
      </c>
      <c r="I17" s="481">
        <v>1422.64381</v>
      </c>
      <c r="J17" s="480">
        <f t="shared" si="3"/>
        <v>60.486556547619053</v>
      </c>
      <c r="L17" s="110"/>
    </row>
    <row r="18" spans="1:249" s="36" customFormat="1" ht="45" x14ac:dyDescent="0.25">
      <c r="A18" s="18">
        <v>1</v>
      </c>
      <c r="B18" s="72" t="s">
        <v>111</v>
      </c>
      <c r="C18" s="118">
        <v>1328</v>
      </c>
      <c r="D18" s="111">
        <f t="shared" si="1"/>
        <v>111</v>
      </c>
      <c r="E18" s="118">
        <v>645</v>
      </c>
      <c r="F18" s="123">
        <f t="shared" si="0"/>
        <v>581.08108108108104</v>
      </c>
      <c r="G18" s="488">
        <v>1342.6079999999999</v>
      </c>
      <c r="H18" s="663">
        <f t="shared" si="2"/>
        <v>112</v>
      </c>
      <c r="I18" s="481">
        <v>612.17982999999992</v>
      </c>
      <c r="J18" s="480">
        <f t="shared" si="3"/>
        <v>546.5891339285713</v>
      </c>
      <c r="L18" s="110"/>
    </row>
    <row r="19" spans="1:249" s="36" customFormat="1" ht="30" x14ac:dyDescent="0.25">
      <c r="A19" s="18">
        <v>1</v>
      </c>
      <c r="B19" s="683" t="s">
        <v>125</v>
      </c>
      <c r="C19" s="118">
        <v>24350</v>
      </c>
      <c r="D19" s="111">
        <f>ROUND(C19/12*$B$3,0)</f>
        <v>2029</v>
      </c>
      <c r="E19" s="118">
        <v>2321</v>
      </c>
      <c r="F19" s="123">
        <v>975.2100840336135</v>
      </c>
      <c r="G19" s="488"/>
      <c r="H19" s="663">
        <v>0</v>
      </c>
      <c r="I19" s="481">
        <v>1837.1</v>
      </c>
      <c r="J19" s="480" t="e">
        <f>I19/H19*100</f>
        <v>#DIV/0!</v>
      </c>
      <c r="K19" s="753"/>
      <c r="L19" s="110"/>
    </row>
    <row r="20" spans="1:249" s="36" customFormat="1" ht="24" customHeight="1" thickBot="1" x14ac:dyDescent="0.3">
      <c r="A20" s="18">
        <v>1</v>
      </c>
      <c r="B20" s="683" t="s">
        <v>127</v>
      </c>
      <c r="C20" s="118">
        <v>2861</v>
      </c>
      <c r="D20" s="111">
        <f>ROUND(C20/12*$B$3,0)</f>
        <v>238</v>
      </c>
      <c r="E20" s="118">
        <v>404</v>
      </c>
      <c r="F20" s="123"/>
      <c r="G20" s="488"/>
      <c r="H20" s="663"/>
      <c r="I20" s="481">
        <v>302.16687000000002</v>
      </c>
      <c r="J20" s="480"/>
      <c r="L20" s="110"/>
    </row>
    <row r="21" spans="1:249" s="13" customFormat="1" ht="15.75" thickBot="1" x14ac:dyDescent="0.3">
      <c r="A21" s="18">
        <v>1</v>
      </c>
      <c r="B21" s="115" t="s">
        <v>3</v>
      </c>
      <c r="C21" s="443"/>
      <c r="D21" s="443"/>
      <c r="E21" s="443"/>
      <c r="F21" s="444"/>
      <c r="G21" s="483">
        <f>G10+G15+G19</f>
        <v>61677.785867407409</v>
      </c>
      <c r="H21" s="483">
        <f>H10+H15+H19</f>
        <v>5139</v>
      </c>
      <c r="I21" s="483">
        <f>I10+I15+I19</f>
        <v>4839.7090900000003</v>
      </c>
      <c r="J21" s="484">
        <f t="shared" si="3"/>
        <v>94.176086592722328</v>
      </c>
      <c r="L21" s="734"/>
    </row>
    <row r="22" spans="1:249" ht="14.25" customHeight="1" x14ac:dyDescent="0.25">
      <c r="A22" s="18">
        <v>1</v>
      </c>
      <c r="B22" s="79"/>
      <c r="C22" s="160"/>
      <c r="D22" s="160"/>
      <c r="E22" s="160"/>
      <c r="F22" s="160"/>
      <c r="G22" s="485"/>
      <c r="H22" s="485"/>
      <c r="I22" s="485"/>
      <c r="J22" s="485"/>
    </row>
    <row r="23" spans="1:249" s="21" customFormat="1" ht="27.75" customHeight="1" x14ac:dyDescent="0.25">
      <c r="A23" s="18">
        <v>1</v>
      </c>
      <c r="B23" s="176" t="s">
        <v>72</v>
      </c>
      <c r="C23" s="161"/>
      <c r="D23" s="161"/>
      <c r="E23" s="161"/>
      <c r="F23" s="161"/>
      <c r="G23" s="479"/>
      <c r="H23" s="479"/>
      <c r="I23" s="479"/>
      <c r="J23" s="479"/>
      <c r="K23" s="18"/>
      <c r="L23" s="182"/>
      <c r="M23" s="18"/>
      <c r="N23" s="18"/>
      <c r="O23" s="18"/>
      <c r="P23" s="18"/>
      <c r="Q23" s="18"/>
      <c r="R23" s="18"/>
      <c r="S23" s="18"/>
      <c r="T23" s="18"/>
      <c r="U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  <c r="AH23" s="18"/>
      <c r="AI23" s="18"/>
      <c r="AJ23" s="18"/>
      <c r="AK23" s="18"/>
      <c r="AL23" s="18"/>
      <c r="AM23" s="18"/>
      <c r="AN23" s="18"/>
      <c r="AO23" s="18"/>
      <c r="AP23" s="18"/>
      <c r="AQ23" s="18"/>
      <c r="AR23" s="18"/>
      <c r="AS23" s="18"/>
      <c r="AT23" s="18"/>
      <c r="AU23" s="18"/>
      <c r="AV23" s="18"/>
      <c r="AW23" s="18"/>
      <c r="AX23" s="18"/>
      <c r="AY23" s="18"/>
      <c r="AZ23" s="18"/>
      <c r="BA23" s="18"/>
      <c r="BB23" s="18"/>
      <c r="BC23" s="18"/>
      <c r="BD23" s="18"/>
      <c r="BE23" s="18"/>
      <c r="BF23" s="18"/>
      <c r="BG23" s="18"/>
      <c r="BH23" s="18"/>
      <c r="BI23" s="18"/>
      <c r="BJ23" s="18"/>
      <c r="BK23" s="18"/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8"/>
      <c r="CD23" s="18"/>
      <c r="CE23" s="18"/>
      <c r="CF23" s="18"/>
      <c r="CG23" s="18"/>
      <c r="CH23" s="18"/>
      <c r="CI23" s="18"/>
      <c r="CJ23" s="18"/>
      <c r="CK23" s="18"/>
      <c r="CL23" s="18"/>
      <c r="CM23" s="18"/>
      <c r="CN23" s="18"/>
      <c r="CO23" s="18"/>
      <c r="CP23" s="18"/>
      <c r="CQ23" s="18"/>
      <c r="CR23" s="18"/>
      <c r="CS23" s="18"/>
      <c r="CT23" s="18"/>
      <c r="CU23" s="18"/>
      <c r="CV23" s="18"/>
      <c r="CW23" s="18"/>
      <c r="CX23" s="18"/>
      <c r="CY23" s="18"/>
      <c r="CZ23" s="18"/>
      <c r="DA23" s="18"/>
      <c r="DB23" s="18"/>
      <c r="DC23" s="18"/>
      <c r="DD23" s="18"/>
      <c r="DE23" s="18"/>
      <c r="DF23" s="18"/>
      <c r="DG23" s="18"/>
      <c r="DH23" s="18"/>
      <c r="DI23" s="18"/>
      <c r="DJ23" s="18"/>
      <c r="DK23" s="18"/>
      <c r="DL23" s="18"/>
      <c r="DM23" s="18"/>
      <c r="DN23" s="18"/>
      <c r="DO23" s="18"/>
      <c r="DP23" s="18"/>
      <c r="DQ23" s="18"/>
      <c r="DR23" s="18"/>
      <c r="DS23" s="18"/>
      <c r="DT23" s="18"/>
      <c r="DU23" s="18"/>
      <c r="DV23" s="18"/>
      <c r="DW23" s="18"/>
      <c r="DX23" s="18"/>
      <c r="DY23" s="18"/>
      <c r="DZ23" s="18"/>
      <c r="EA23" s="18"/>
      <c r="EB23" s="18"/>
      <c r="EC23" s="18"/>
      <c r="ED23" s="18"/>
      <c r="EE23" s="18"/>
      <c r="EF23" s="18"/>
      <c r="EG23" s="18"/>
      <c r="EH23" s="18"/>
      <c r="EI23" s="18"/>
      <c r="EJ23" s="18"/>
      <c r="EK23" s="18"/>
      <c r="EL23" s="18"/>
      <c r="EM23" s="18"/>
      <c r="EN23" s="18"/>
      <c r="EO23" s="18"/>
      <c r="EP23" s="18"/>
      <c r="EQ23" s="18"/>
      <c r="ER23" s="18"/>
      <c r="ES23" s="18"/>
      <c r="ET23" s="18"/>
      <c r="EU23" s="18"/>
      <c r="EV23" s="18"/>
      <c r="EW23" s="18"/>
      <c r="EX23" s="18"/>
      <c r="EY23" s="18"/>
      <c r="EZ23" s="18"/>
      <c r="FA23" s="18"/>
      <c r="FB23" s="18"/>
      <c r="FC23" s="18"/>
      <c r="FD23" s="18"/>
      <c r="FE23" s="18"/>
      <c r="FF23" s="18"/>
      <c r="FG23" s="18"/>
      <c r="FH23" s="18"/>
      <c r="FI23" s="18"/>
      <c r="FJ23" s="18"/>
      <c r="FK23" s="18"/>
      <c r="FL23" s="18"/>
      <c r="FM23" s="18"/>
      <c r="FN23" s="18"/>
      <c r="FO23" s="18"/>
      <c r="FP23" s="18"/>
      <c r="FQ23" s="18"/>
      <c r="FR23" s="18"/>
      <c r="FS23" s="18"/>
      <c r="FT23" s="18"/>
      <c r="FU23" s="18"/>
      <c r="FV23" s="18"/>
      <c r="FW23" s="18"/>
      <c r="FX23" s="18"/>
      <c r="FY23" s="18"/>
      <c r="FZ23" s="18"/>
      <c r="GA23" s="18"/>
      <c r="GB23" s="18"/>
      <c r="GC23" s="18"/>
      <c r="GD23" s="18"/>
      <c r="GE23" s="18"/>
      <c r="GF23" s="18"/>
      <c r="GG23" s="18"/>
      <c r="GH23" s="18"/>
      <c r="GI23" s="18"/>
      <c r="GJ23" s="18"/>
      <c r="GK23" s="18"/>
      <c r="GL23" s="18"/>
      <c r="GM23" s="18"/>
      <c r="GN23" s="18"/>
      <c r="GO23" s="18"/>
      <c r="GP23" s="18"/>
      <c r="GQ23" s="18"/>
      <c r="GR23" s="18"/>
      <c r="GS23" s="18"/>
      <c r="GT23" s="18"/>
      <c r="GU23" s="18"/>
      <c r="GV23" s="18"/>
      <c r="GW23" s="18"/>
      <c r="GX23" s="18"/>
      <c r="GY23" s="18"/>
      <c r="GZ23" s="18"/>
      <c r="HA23" s="18"/>
      <c r="HB23" s="18"/>
      <c r="HC23" s="18"/>
      <c r="HD23" s="18"/>
      <c r="HE23" s="18"/>
      <c r="HF23" s="18"/>
      <c r="HG23" s="18"/>
      <c r="HH23" s="18"/>
      <c r="HI23" s="18"/>
      <c r="HJ23" s="18"/>
      <c r="HK23" s="18"/>
      <c r="HL23" s="18"/>
      <c r="HM23" s="18"/>
      <c r="HN23" s="18"/>
      <c r="HO23" s="18"/>
      <c r="HP23" s="18"/>
      <c r="HQ23" s="18"/>
      <c r="HR23" s="18"/>
      <c r="HS23" s="18"/>
      <c r="HT23" s="18"/>
      <c r="HU23" s="18"/>
      <c r="HV23" s="18"/>
      <c r="HW23" s="18"/>
      <c r="HX23" s="18"/>
      <c r="HY23" s="18"/>
      <c r="HZ23" s="18"/>
      <c r="IA23" s="18"/>
      <c r="IB23" s="18"/>
      <c r="IC23" s="18"/>
      <c r="ID23" s="18"/>
      <c r="IE23" s="18"/>
      <c r="IF23" s="18"/>
      <c r="IG23" s="18"/>
      <c r="IH23" s="18"/>
      <c r="II23" s="18"/>
      <c r="IJ23" s="18"/>
      <c r="IK23" s="18"/>
      <c r="IL23" s="18"/>
      <c r="IM23" s="18"/>
      <c r="IN23" s="18"/>
      <c r="IO23" s="18"/>
    </row>
    <row r="24" spans="1:249" s="36" customFormat="1" ht="45" customHeight="1" x14ac:dyDescent="0.25">
      <c r="A24" s="18">
        <v>1</v>
      </c>
      <c r="B24" s="205" t="s">
        <v>122</v>
      </c>
      <c r="C24" s="118">
        <f>SUM(C25:C28)</f>
        <v>7044</v>
      </c>
      <c r="D24" s="118">
        <f>SUM(D25:D28)</f>
        <v>587</v>
      </c>
      <c r="E24" s="118">
        <f>SUM(E25:E28)</f>
        <v>570</v>
      </c>
      <c r="F24" s="123">
        <f>E24/D24*100</f>
        <v>97.103918228279383</v>
      </c>
      <c r="G24" s="488">
        <f>SUM(G25:G28)</f>
        <v>17012.918381944444</v>
      </c>
      <c r="H24" s="488">
        <f>SUM(H25:H28)</f>
        <v>1418</v>
      </c>
      <c r="I24" s="488">
        <f>SUM(I25:I28)</f>
        <v>1221.6081800000002</v>
      </c>
      <c r="J24" s="480">
        <f>I24/H24*100</f>
        <v>86.150083215796911</v>
      </c>
      <c r="L24" s="110"/>
    </row>
    <row r="25" spans="1:249" s="36" customFormat="1" ht="30" x14ac:dyDescent="0.25">
      <c r="A25" s="18">
        <v>1</v>
      </c>
      <c r="B25" s="72" t="s">
        <v>79</v>
      </c>
      <c r="C25" s="118">
        <v>5370</v>
      </c>
      <c r="D25" s="111">
        <f>ROUND(C25/12*$B$3,0)</f>
        <v>448</v>
      </c>
      <c r="E25" s="118">
        <v>466</v>
      </c>
      <c r="F25" s="123">
        <f>E25/D25*100</f>
        <v>104.01785714285714</v>
      </c>
      <c r="G25" s="488">
        <v>13820.018194444445</v>
      </c>
      <c r="H25" s="663">
        <f>ROUND(G25/12*$B$3,0)</f>
        <v>1152</v>
      </c>
      <c r="I25" s="481">
        <v>1025.9971700000001</v>
      </c>
      <c r="J25" s="480">
        <f>I25/H25*100</f>
        <v>89.062254340277789</v>
      </c>
      <c r="L25" s="110"/>
    </row>
    <row r="26" spans="1:249" s="36" customFormat="1" ht="30" x14ac:dyDescent="0.25">
      <c r="A26" s="18">
        <v>1</v>
      </c>
      <c r="B26" s="72" t="s">
        <v>80</v>
      </c>
      <c r="C26" s="118">
        <v>1611</v>
      </c>
      <c r="D26" s="111">
        <f>ROUND(C26/12*$B$3,0)</f>
        <v>134</v>
      </c>
      <c r="E26" s="118">
        <v>104</v>
      </c>
      <c r="F26" s="123">
        <f>E26/D26*100</f>
        <v>77.611940298507463</v>
      </c>
      <c r="G26" s="488">
        <v>2779.4784374999999</v>
      </c>
      <c r="H26" s="663">
        <f t="shared" ref="H26:H32" si="4">ROUND(G26/12*$B$3,0)</f>
        <v>232</v>
      </c>
      <c r="I26" s="481">
        <v>195.61101000000002</v>
      </c>
      <c r="J26" s="480">
        <f t="shared" ref="J26:J35" si="5">I26/H26*100</f>
        <v>84.315090517241387</v>
      </c>
      <c r="L26" s="110"/>
    </row>
    <row r="27" spans="1:249" s="36" customFormat="1" ht="45" x14ac:dyDescent="0.25">
      <c r="A27" s="18">
        <v>1</v>
      </c>
      <c r="B27" s="72" t="s">
        <v>116</v>
      </c>
      <c r="C27" s="118"/>
      <c r="D27" s="111">
        <f>ROUND(C27/12*$B$3,0)</f>
        <v>0</v>
      </c>
      <c r="E27" s="118"/>
      <c r="F27" s="123"/>
      <c r="G27" s="488"/>
      <c r="H27" s="663">
        <f t="shared" si="4"/>
        <v>0</v>
      </c>
      <c r="I27" s="481"/>
      <c r="J27" s="480"/>
      <c r="L27" s="110"/>
    </row>
    <row r="28" spans="1:249" s="36" customFormat="1" ht="30" x14ac:dyDescent="0.25">
      <c r="A28" s="18">
        <v>1</v>
      </c>
      <c r="B28" s="72" t="s">
        <v>117</v>
      </c>
      <c r="C28" s="118">
        <v>63</v>
      </c>
      <c r="D28" s="111">
        <f>ROUND(C28/12*$B$3,0)</f>
        <v>5</v>
      </c>
      <c r="E28" s="118"/>
      <c r="F28" s="123">
        <f t="shared" ref="F28:F32" si="6">E28/D28*100</f>
        <v>0</v>
      </c>
      <c r="G28" s="488">
        <v>413.42174999999997</v>
      </c>
      <c r="H28" s="663">
        <f t="shared" si="4"/>
        <v>34</v>
      </c>
      <c r="I28" s="481"/>
      <c r="J28" s="480">
        <f t="shared" si="5"/>
        <v>0</v>
      </c>
      <c r="L28" s="735"/>
    </row>
    <row r="29" spans="1:249" s="36" customFormat="1" ht="30" x14ac:dyDescent="0.25">
      <c r="A29" s="18">
        <v>1</v>
      </c>
      <c r="B29" s="205" t="s">
        <v>114</v>
      </c>
      <c r="C29" s="118">
        <f>SUM(C30:C32)</f>
        <v>6356</v>
      </c>
      <c r="D29" s="118">
        <f>SUM(D30:D32)</f>
        <v>530</v>
      </c>
      <c r="E29" s="118">
        <f>SUM(E30:E32)</f>
        <v>603</v>
      </c>
      <c r="F29" s="123">
        <f t="shared" si="6"/>
        <v>113.77358490566039</v>
      </c>
      <c r="G29" s="481">
        <f>SUM(G30:G32)</f>
        <v>9953.0110000000004</v>
      </c>
      <c r="H29" s="481">
        <f>SUM(H30:H32)</f>
        <v>830</v>
      </c>
      <c r="I29" s="481">
        <f>SUM(I30:I32)</f>
        <v>1409.1735699999999</v>
      </c>
      <c r="J29" s="480">
        <f t="shared" si="5"/>
        <v>169.77994819277106</v>
      </c>
      <c r="L29" s="110"/>
    </row>
    <row r="30" spans="1:249" s="36" customFormat="1" ht="30" x14ac:dyDescent="0.25">
      <c r="A30" s="18">
        <v>1</v>
      </c>
      <c r="B30" s="72" t="s">
        <v>110</v>
      </c>
      <c r="C30" s="118">
        <v>500</v>
      </c>
      <c r="D30" s="111">
        <f t="shared" ref="D30:D34" si="7">ROUND(C30/12*$B$3,0)</f>
        <v>42</v>
      </c>
      <c r="E30" s="118">
        <v>8</v>
      </c>
      <c r="F30" s="123">
        <f t="shared" si="6"/>
        <v>19.047619047619047</v>
      </c>
      <c r="G30" s="488">
        <v>876.93499999999995</v>
      </c>
      <c r="H30" s="663">
        <f t="shared" si="4"/>
        <v>73</v>
      </c>
      <c r="I30" s="488">
        <v>13.848840000000001</v>
      </c>
      <c r="J30" s="480">
        <f t="shared" si="5"/>
        <v>18.971013698630138</v>
      </c>
      <c r="L30" s="110"/>
    </row>
    <row r="31" spans="1:249" s="36" customFormat="1" ht="61.5" customHeight="1" x14ac:dyDescent="0.25">
      <c r="A31" s="18">
        <v>1</v>
      </c>
      <c r="B31" s="72" t="s">
        <v>121</v>
      </c>
      <c r="C31" s="118">
        <v>3320</v>
      </c>
      <c r="D31" s="111">
        <f t="shared" si="7"/>
        <v>277</v>
      </c>
      <c r="E31" s="118">
        <v>156</v>
      </c>
      <c r="F31" s="123">
        <f t="shared" si="6"/>
        <v>56.317689530685925</v>
      </c>
      <c r="G31" s="488">
        <v>6512.18</v>
      </c>
      <c r="H31" s="663">
        <f t="shared" si="4"/>
        <v>543</v>
      </c>
      <c r="I31" s="481">
        <v>153.34148000000002</v>
      </c>
      <c r="J31" s="480">
        <f t="shared" si="5"/>
        <v>28.239683241252305</v>
      </c>
      <c r="L31" s="110"/>
    </row>
    <row r="32" spans="1:249" s="36" customFormat="1" ht="45" x14ac:dyDescent="0.25">
      <c r="A32" s="18">
        <v>1</v>
      </c>
      <c r="B32" s="72" t="s">
        <v>111</v>
      </c>
      <c r="C32" s="118">
        <v>2536</v>
      </c>
      <c r="D32" s="111">
        <f t="shared" si="7"/>
        <v>211</v>
      </c>
      <c r="E32" s="118">
        <v>439</v>
      </c>
      <c r="F32" s="123">
        <f t="shared" si="6"/>
        <v>208.0568720379147</v>
      </c>
      <c r="G32" s="488">
        <v>2563.8960000000002</v>
      </c>
      <c r="H32" s="663">
        <f t="shared" si="4"/>
        <v>214</v>
      </c>
      <c r="I32" s="481">
        <v>1241.98325</v>
      </c>
      <c r="J32" s="480">
        <f t="shared" si="5"/>
        <v>580.36600467289713</v>
      </c>
      <c r="L32" s="110"/>
    </row>
    <row r="33" spans="1:249" s="36" customFormat="1" ht="30" x14ac:dyDescent="0.25">
      <c r="A33" s="18">
        <v>1</v>
      </c>
      <c r="B33" s="683" t="s">
        <v>125</v>
      </c>
      <c r="C33" s="118">
        <v>13125</v>
      </c>
      <c r="D33" s="111">
        <f t="shared" si="7"/>
        <v>1094</v>
      </c>
      <c r="E33" s="118">
        <v>1059</v>
      </c>
      <c r="F33" s="123">
        <f>E33/D33*100</f>
        <v>96.800731261425966</v>
      </c>
      <c r="G33" s="488">
        <v>10619.30625</v>
      </c>
      <c r="H33" s="663">
        <f>ROUND(G33/12*$B$3,0)</f>
        <v>885</v>
      </c>
      <c r="I33" s="481">
        <v>854.1</v>
      </c>
      <c r="J33" s="480">
        <f>I33/H33*100</f>
        <v>96.508474576271183</v>
      </c>
      <c r="L33" s="110"/>
    </row>
    <row r="34" spans="1:249" s="36" customFormat="1" ht="30.75" thickBot="1" x14ac:dyDescent="0.3">
      <c r="A34" s="18">
        <v>1</v>
      </c>
      <c r="B34" s="683" t="s">
        <v>127</v>
      </c>
      <c r="C34" s="118">
        <v>50</v>
      </c>
      <c r="D34" s="111">
        <f t="shared" si="7"/>
        <v>4</v>
      </c>
      <c r="E34" s="118">
        <v>3</v>
      </c>
      <c r="F34" s="123">
        <f>E34/D34*100</f>
        <v>75</v>
      </c>
      <c r="G34" s="488"/>
      <c r="H34" s="663">
        <f>ROUND(G34/12*$B$3,0)</f>
        <v>0</v>
      </c>
      <c r="I34" s="481">
        <v>2.42727</v>
      </c>
      <c r="J34" s="480"/>
      <c r="L34" s="110"/>
    </row>
    <row r="35" spans="1:249" s="36" customFormat="1" ht="17.25" customHeight="1" thickBot="1" x14ac:dyDescent="0.3">
      <c r="A35" s="18">
        <v>1</v>
      </c>
      <c r="B35" s="115" t="s">
        <v>3</v>
      </c>
      <c r="C35" s="443"/>
      <c r="D35" s="443"/>
      <c r="E35" s="443"/>
      <c r="F35" s="444"/>
      <c r="G35" s="483">
        <f>G29+G24+G33</f>
        <v>37585.235631944444</v>
      </c>
      <c r="H35" s="483">
        <f>H29+H24+H33</f>
        <v>3133</v>
      </c>
      <c r="I35" s="483">
        <f>I29+I24+I33</f>
        <v>3484.88175</v>
      </c>
      <c r="J35" s="484">
        <f t="shared" si="5"/>
        <v>111.2314634535589</v>
      </c>
      <c r="L35" s="110"/>
    </row>
    <row r="36" spans="1:249" s="33" customFormat="1" ht="15" customHeight="1" x14ac:dyDescent="0.25">
      <c r="A36" s="18">
        <v>1</v>
      </c>
      <c r="B36" s="89"/>
      <c r="C36" s="162"/>
      <c r="D36" s="162"/>
      <c r="E36" s="162"/>
      <c r="F36" s="162"/>
      <c r="G36" s="487"/>
      <c r="H36" s="487"/>
      <c r="I36" s="487"/>
      <c r="J36" s="487"/>
      <c r="K36" s="34"/>
      <c r="L36" s="736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4"/>
      <c r="AS36" s="34"/>
      <c r="AT36" s="34"/>
      <c r="AU36" s="34"/>
      <c r="AV36" s="34"/>
      <c r="AW36" s="34"/>
      <c r="AX36" s="34"/>
      <c r="AY36" s="34"/>
      <c r="AZ36" s="34"/>
      <c r="BA36" s="34"/>
      <c r="BB36" s="34"/>
      <c r="BC36" s="34"/>
      <c r="BD36" s="34"/>
      <c r="BE36" s="34"/>
      <c r="BF36" s="34"/>
      <c r="BG36" s="34"/>
      <c r="BH36" s="34"/>
      <c r="BI36" s="34"/>
      <c r="BJ36" s="34"/>
      <c r="BK36" s="34"/>
      <c r="BL36" s="34"/>
      <c r="BM36" s="34"/>
      <c r="BN36" s="34"/>
      <c r="BO36" s="34"/>
      <c r="BP36" s="34"/>
      <c r="BQ36" s="34"/>
      <c r="BR36" s="34"/>
      <c r="BS36" s="34"/>
      <c r="BT36" s="34"/>
      <c r="BU36" s="34"/>
      <c r="BV36" s="34"/>
      <c r="BW36" s="34"/>
      <c r="BX36" s="34"/>
      <c r="BY36" s="34"/>
      <c r="BZ36" s="34"/>
      <c r="CA36" s="34"/>
      <c r="CB36" s="34"/>
      <c r="CC36" s="34"/>
      <c r="CD36" s="34"/>
      <c r="CE36" s="34"/>
      <c r="CF36" s="34"/>
      <c r="CG36" s="34"/>
      <c r="CH36" s="34"/>
      <c r="CI36" s="34"/>
      <c r="CJ36" s="34"/>
      <c r="CK36" s="34"/>
      <c r="CL36" s="34"/>
      <c r="CM36" s="34"/>
      <c r="CN36" s="34"/>
      <c r="CO36" s="34"/>
      <c r="CP36" s="34"/>
      <c r="CQ36" s="34"/>
      <c r="CR36" s="34"/>
      <c r="CS36" s="34"/>
      <c r="CT36" s="34"/>
      <c r="CU36" s="34"/>
      <c r="CV36" s="34"/>
      <c r="CW36" s="34"/>
      <c r="CX36" s="34"/>
      <c r="CY36" s="34"/>
      <c r="CZ36" s="34"/>
      <c r="DA36" s="34"/>
      <c r="DB36" s="34"/>
      <c r="DC36" s="34"/>
      <c r="DD36" s="34"/>
      <c r="DE36" s="34"/>
      <c r="DF36" s="34"/>
      <c r="DG36" s="34"/>
      <c r="DH36" s="34"/>
      <c r="DI36" s="34"/>
      <c r="DJ36" s="34"/>
      <c r="DK36" s="34"/>
      <c r="DL36" s="34"/>
      <c r="DM36" s="34"/>
      <c r="DN36" s="34"/>
      <c r="DO36" s="34"/>
      <c r="DP36" s="34"/>
      <c r="DQ36" s="34"/>
      <c r="DR36" s="34"/>
      <c r="DS36" s="34"/>
      <c r="DT36" s="34"/>
      <c r="DU36" s="34"/>
      <c r="DV36" s="34"/>
      <c r="DW36" s="34"/>
      <c r="DX36" s="34"/>
      <c r="DY36" s="34"/>
      <c r="DZ36" s="34"/>
      <c r="EA36" s="34"/>
      <c r="EB36" s="34"/>
      <c r="EC36" s="34"/>
      <c r="ED36" s="34"/>
      <c r="EE36" s="34"/>
      <c r="EF36" s="34"/>
      <c r="EG36" s="34"/>
      <c r="EH36" s="34"/>
      <c r="EI36" s="34"/>
      <c r="EJ36" s="34"/>
      <c r="EK36" s="34"/>
      <c r="EL36" s="34"/>
      <c r="EM36" s="34"/>
      <c r="EN36" s="34"/>
      <c r="EO36" s="34"/>
      <c r="EP36" s="34"/>
      <c r="EQ36" s="34"/>
      <c r="ER36" s="34"/>
      <c r="ES36" s="34"/>
      <c r="ET36" s="34"/>
      <c r="EU36" s="34"/>
      <c r="EV36" s="34"/>
      <c r="EW36" s="34"/>
      <c r="EX36" s="34"/>
      <c r="EY36" s="34"/>
      <c r="EZ36" s="34"/>
      <c r="FA36" s="34"/>
      <c r="FB36" s="34"/>
      <c r="FC36" s="34"/>
      <c r="FD36" s="34"/>
      <c r="FE36" s="34"/>
      <c r="FF36" s="34"/>
      <c r="FG36" s="34"/>
      <c r="FH36" s="34"/>
      <c r="FI36" s="34"/>
      <c r="FJ36" s="34"/>
      <c r="FK36" s="34"/>
      <c r="FL36" s="34"/>
      <c r="FM36" s="34"/>
      <c r="FN36" s="34"/>
      <c r="FO36" s="34"/>
      <c r="FP36" s="34"/>
      <c r="FQ36" s="34"/>
      <c r="FR36" s="34"/>
      <c r="FS36" s="34"/>
      <c r="FT36" s="34"/>
      <c r="FU36" s="34"/>
      <c r="FV36" s="34"/>
      <c r="FW36" s="34"/>
      <c r="FX36" s="34"/>
      <c r="FY36" s="34"/>
      <c r="FZ36" s="34"/>
      <c r="GA36" s="34"/>
      <c r="GB36" s="34"/>
      <c r="GC36" s="34"/>
      <c r="GD36" s="34"/>
      <c r="GE36" s="34"/>
      <c r="GF36" s="34"/>
      <c r="GG36" s="34"/>
      <c r="GH36" s="34"/>
      <c r="GI36" s="34"/>
      <c r="GJ36" s="34"/>
      <c r="GK36" s="34"/>
      <c r="GL36" s="34"/>
      <c r="GM36" s="34"/>
      <c r="GN36" s="34"/>
      <c r="GO36" s="34"/>
      <c r="GP36" s="34"/>
      <c r="GQ36" s="34"/>
      <c r="GR36" s="34"/>
      <c r="GS36" s="34"/>
      <c r="GT36" s="34"/>
      <c r="GU36" s="34"/>
      <c r="GV36" s="34"/>
      <c r="GW36" s="34"/>
      <c r="GX36" s="34"/>
      <c r="GY36" s="34"/>
      <c r="GZ36" s="34"/>
      <c r="HA36" s="34"/>
      <c r="HB36" s="34"/>
      <c r="HC36" s="34"/>
      <c r="HD36" s="34"/>
      <c r="HE36" s="34"/>
      <c r="HF36" s="34"/>
      <c r="HG36" s="34"/>
      <c r="HH36" s="34"/>
      <c r="HI36" s="34"/>
      <c r="HJ36" s="34"/>
      <c r="HK36" s="34"/>
      <c r="HL36" s="34"/>
      <c r="HM36" s="34"/>
      <c r="HN36" s="34"/>
      <c r="HO36" s="34"/>
      <c r="HP36" s="34"/>
      <c r="HQ36" s="34"/>
      <c r="HR36" s="34"/>
      <c r="HS36" s="34"/>
      <c r="HT36" s="34"/>
      <c r="HU36" s="34"/>
      <c r="HV36" s="34"/>
      <c r="HW36" s="34"/>
      <c r="HX36" s="34"/>
      <c r="HY36" s="34"/>
      <c r="HZ36" s="34"/>
      <c r="IA36" s="34"/>
      <c r="IB36" s="34"/>
      <c r="IC36" s="34"/>
      <c r="ID36" s="34"/>
      <c r="IE36" s="34"/>
      <c r="IF36" s="34"/>
      <c r="IG36" s="34"/>
      <c r="IH36" s="34"/>
      <c r="II36" s="34"/>
      <c r="IJ36" s="34"/>
      <c r="IK36" s="34"/>
      <c r="IL36" s="34"/>
      <c r="IM36" s="34"/>
      <c r="IN36" s="34"/>
      <c r="IO36" s="34"/>
    </row>
    <row r="37" spans="1:249" s="10" customFormat="1" ht="32.25" customHeight="1" x14ac:dyDescent="0.25">
      <c r="A37" s="18">
        <v>1</v>
      </c>
      <c r="B37" s="176" t="s">
        <v>73</v>
      </c>
      <c r="C37" s="161"/>
      <c r="D37" s="161"/>
      <c r="E37" s="161"/>
      <c r="F37" s="161"/>
      <c r="G37" s="479"/>
      <c r="H37" s="479"/>
      <c r="I37" s="479"/>
      <c r="J37" s="479"/>
      <c r="K37" s="13"/>
      <c r="L37" s="734"/>
      <c r="M37" s="13"/>
      <c r="N37" s="13"/>
      <c r="O37" s="13"/>
      <c r="P37" s="13"/>
      <c r="Q37" s="13"/>
      <c r="R37" s="13"/>
      <c r="S37" s="13"/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3"/>
      <c r="AE37" s="13"/>
      <c r="AF37" s="13"/>
      <c r="AG37" s="13"/>
      <c r="AH37" s="13"/>
      <c r="AI37" s="13"/>
      <c r="AJ37" s="13"/>
      <c r="AK37" s="13"/>
      <c r="AL37" s="13"/>
      <c r="AM37" s="13"/>
      <c r="AN37" s="13"/>
      <c r="AO37" s="13"/>
      <c r="AP37" s="13"/>
      <c r="AQ37" s="13"/>
      <c r="AR37" s="13"/>
      <c r="AS37" s="13"/>
      <c r="AT37" s="13"/>
      <c r="AU37" s="13"/>
      <c r="AV37" s="13"/>
      <c r="AW37" s="13"/>
      <c r="AX37" s="13"/>
      <c r="AY37" s="13"/>
      <c r="AZ37" s="13"/>
      <c r="BA37" s="13"/>
      <c r="BB37" s="13"/>
      <c r="BC37" s="13"/>
      <c r="BD37" s="13"/>
      <c r="BE37" s="13"/>
      <c r="BF37" s="13"/>
      <c r="BG37" s="13"/>
      <c r="BH37" s="13"/>
      <c r="BI37" s="13"/>
      <c r="BJ37" s="13"/>
      <c r="BK37" s="13"/>
      <c r="BL37" s="13"/>
      <c r="BM37" s="13"/>
      <c r="BN37" s="13"/>
      <c r="BO37" s="13"/>
      <c r="BP37" s="13"/>
      <c r="BQ37" s="13"/>
      <c r="BR37" s="13"/>
      <c r="BS37" s="13"/>
      <c r="BT37" s="13"/>
      <c r="BU37" s="13"/>
      <c r="BV37" s="13"/>
      <c r="BW37" s="13"/>
      <c r="BX37" s="13"/>
      <c r="BY37" s="13"/>
      <c r="BZ37" s="13"/>
      <c r="CA37" s="13"/>
      <c r="CB37" s="13"/>
      <c r="CC37" s="13"/>
      <c r="CD37" s="13"/>
      <c r="CE37" s="13"/>
      <c r="CF37" s="13"/>
      <c r="CG37" s="13"/>
      <c r="CH37" s="13"/>
      <c r="CI37" s="13"/>
      <c r="CJ37" s="13"/>
      <c r="CK37" s="13"/>
      <c r="CL37" s="13"/>
      <c r="CM37" s="13"/>
      <c r="CN37" s="13"/>
      <c r="CO37" s="13"/>
      <c r="CP37" s="13"/>
      <c r="CQ37" s="13"/>
      <c r="CR37" s="13"/>
      <c r="CS37" s="13"/>
      <c r="CT37" s="13"/>
      <c r="CU37" s="13"/>
      <c r="CV37" s="13"/>
      <c r="CW37" s="13"/>
      <c r="CX37" s="13"/>
      <c r="CY37" s="13"/>
      <c r="CZ37" s="13"/>
      <c r="DA37" s="13"/>
      <c r="DB37" s="13"/>
      <c r="DC37" s="13"/>
      <c r="DD37" s="13"/>
      <c r="DE37" s="13"/>
      <c r="DF37" s="13"/>
      <c r="DG37" s="13"/>
      <c r="DH37" s="13"/>
      <c r="DI37" s="13"/>
      <c r="DJ37" s="13"/>
      <c r="DK37" s="13"/>
      <c r="DL37" s="13"/>
      <c r="DM37" s="13"/>
      <c r="DN37" s="13"/>
      <c r="DO37" s="13"/>
      <c r="DP37" s="13"/>
      <c r="DQ37" s="13"/>
      <c r="DR37" s="13"/>
      <c r="DS37" s="13"/>
      <c r="DT37" s="13"/>
      <c r="DU37" s="13"/>
      <c r="DV37" s="13"/>
      <c r="DW37" s="13"/>
      <c r="DX37" s="13"/>
      <c r="DY37" s="13"/>
      <c r="DZ37" s="13"/>
      <c r="EA37" s="13"/>
      <c r="EB37" s="13"/>
      <c r="EC37" s="13"/>
      <c r="ED37" s="13"/>
      <c r="EE37" s="13"/>
      <c r="EF37" s="13"/>
      <c r="EG37" s="13"/>
      <c r="EH37" s="13"/>
      <c r="EI37" s="13"/>
      <c r="EJ37" s="13"/>
      <c r="EK37" s="13"/>
      <c r="EL37" s="13"/>
      <c r="EM37" s="13"/>
      <c r="EN37" s="13"/>
      <c r="EO37" s="13"/>
      <c r="EP37" s="13"/>
      <c r="EQ37" s="13"/>
      <c r="ER37" s="13"/>
      <c r="ES37" s="13"/>
      <c r="ET37" s="13"/>
      <c r="EU37" s="13"/>
      <c r="EV37" s="13"/>
      <c r="EW37" s="13"/>
      <c r="EX37" s="13"/>
      <c r="EY37" s="13"/>
      <c r="EZ37" s="13"/>
      <c r="FA37" s="13"/>
      <c r="FB37" s="13"/>
      <c r="FC37" s="13"/>
      <c r="FD37" s="13"/>
      <c r="FE37" s="13"/>
      <c r="FF37" s="13"/>
      <c r="FG37" s="13"/>
      <c r="FH37" s="13"/>
      <c r="FI37" s="13"/>
      <c r="FJ37" s="13"/>
      <c r="FK37" s="13"/>
      <c r="FL37" s="13"/>
      <c r="FM37" s="13"/>
      <c r="FN37" s="13"/>
      <c r="FO37" s="13"/>
      <c r="FP37" s="13"/>
      <c r="FQ37" s="13"/>
      <c r="FR37" s="13"/>
      <c r="FS37" s="13"/>
      <c r="FT37" s="13"/>
      <c r="FU37" s="13"/>
      <c r="FV37" s="13"/>
      <c r="FW37" s="13"/>
      <c r="FX37" s="13"/>
      <c r="FY37" s="13"/>
      <c r="FZ37" s="13"/>
      <c r="GA37" s="13"/>
      <c r="GB37" s="13"/>
      <c r="GC37" s="13"/>
      <c r="GD37" s="13"/>
      <c r="GE37" s="13"/>
      <c r="GF37" s="13"/>
      <c r="GG37" s="13"/>
      <c r="GH37" s="13"/>
      <c r="GI37" s="13"/>
      <c r="GJ37" s="13"/>
      <c r="GK37" s="13"/>
      <c r="GL37" s="13"/>
      <c r="GM37" s="13"/>
      <c r="GN37" s="13"/>
      <c r="GO37" s="13"/>
      <c r="GP37" s="13"/>
      <c r="GQ37" s="13"/>
      <c r="GR37" s="13"/>
      <c r="GS37" s="13"/>
      <c r="GT37" s="13"/>
      <c r="GU37" s="13"/>
      <c r="GV37" s="13"/>
      <c r="GW37" s="13"/>
      <c r="GX37" s="13"/>
      <c r="GY37" s="13"/>
      <c r="GZ37" s="13"/>
      <c r="HA37" s="13"/>
      <c r="HB37" s="13"/>
      <c r="HC37" s="13"/>
      <c r="HD37" s="13"/>
      <c r="HE37" s="13"/>
      <c r="HF37" s="13"/>
      <c r="HG37" s="13"/>
      <c r="HH37" s="13"/>
      <c r="HI37" s="13"/>
      <c r="HJ37" s="13"/>
      <c r="HK37" s="13"/>
      <c r="HL37" s="13"/>
      <c r="HM37" s="13"/>
      <c r="HN37" s="13"/>
      <c r="HO37" s="13"/>
      <c r="HP37" s="13"/>
      <c r="HQ37" s="13"/>
      <c r="HR37" s="13"/>
      <c r="HS37" s="13"/>
      <c r="HT37" s="13"/>
      <c r="HU37" s="13"/>
      <c r="HV37" s="13"/>
      <c r="HW37" s="13"/>
      <c r="HX37" s="13"/>
      <c r="HY37" s="13"/>
      <c r="HZ37" s="13"/>
      <c r="IA37" s="13"/>
      <c r="IB37" s="13"/>
      <c r="IC37" s="13"/>
      <c r="ID37" s="13"/>
      <c r="IE37" s="13"/>
      <c r="IF37" s="13"/>
      <c r="IG37" s="13"/>
      <c r="IH37" s="13"/>
      <c r="II37" s="13"/>
      <c r="IJ37" s="13"/>
      <c r="IK37" s="13"/>
      <c r="IL37" s="13"/>
      <c r="IM37" s="13"/>
      <c r="IN37" s="13"/>
      <c r="IO37" s="13"/>
    </row>
    <row r="38" spans="1:249" s="36" customFormat="1" ht="30" x14ac:dyDescent="0.25">
      <c r="A38" s="18">
        <v>1</v>
      </c>
      <c r="B38" s="205" t="s">
        <v>122</v>
      </c>
      <c r="C38" s="118">
        <f>SUM(C39:C40)</f>
        <v>9156</v>
      </c>
      <c r="D38" s="118">
        <f>SUM(D39:D40)</f>
        <v>763</v>
      </c>
      <c r="E38" s="118">
        <f>SUM(E39:E40)</f>
        <v>348</v>
      </c>
      <c r="F38" s="123">
        <f t="shared" ref="F38:F44" si="8">E38/D38*100</f>
        <v>45.609436435124508</v>
      </c>
      <c r="G38" s="488">
        <f>SUM(G39:G40)</f>
        <v>21770.321449074079</v>
      </c>
      <c r="H38" s="488">
        <f>SUM(H39:H40)</f>
        <v>1814</v>
      </c>
      <c r="I38" s="488">
        <f>SUM(I39:I40)</f>
        <v>767.61911000000009</v>
      </c>
      <c r="J38" s="482">
        <f t="shared" ref="J38:J45" si="9">I38/H38*100</f>
        <v>42.316378721058442</v>
      </c>
      <c r="L38" s="110"/>
    </row>
    <row r="39" spans="1:249" s="36" customFormat="1" ht="30" x14ac:dyDescent="0.25">
      <c r="A39" s="18">
        <v>1</v>
      </c>
      <c r="B39" s="72" t="s">
        <v>79</v>
      </c>
      <c r="C39" s="118">
        <v>7042</v>
      </c>
      <c r="D39" s="111">
        <f>ROUND(C39/12*$B$3,0)</f>
        <v>587</v>
      </c>
      <c r="E39" s="118">
        <v>268</v>
      </c>
      <c r="F39" s="123">
        <f t="shared" si="8"/>
        <v>45.655877342419082</v>
      </c>
      <c r="G39" s="488">
        <v>18123.010824074077</v>
      </c>
      <c r="H39" s="663">
        <f>ROUND(G39/12*$B$3,0)</f>
        <v>1510</v>
      </c>
      <c r="I39" s="488">
        <v>634.37066000000004</v>
      </c>
      <c r="J39" s="482">
        <f t="shared" si="9"/>
        <v>42.011301986754965</v>
      </c>
      <c r="L39" s="110"/>
    </row>
    <row r="40" spans="1:249" s="36" customFormat="1" ht="30" x14ac:dyDescent="0.25">
      <c r="A40" s="18">
        <v>1</v>
      </c>
      <c r="B40" s="72" t="s">
        <v>80</v>
      </c>
      <c r="C40" s="118">
        <v>2114</v>
      </c>
      <c r="D40" s="111">
        <f>ROUND(C40/12*$B$3,0)</f>
        <v>176</v>
      </c>
      <c r="E40" s="118">
        <v>80</v>
      </c>
      <c r="F40" s="123">
        <f t="shared" si="8"/>
        <v>45.454545454545453</v>
      </c>
      <c r="G40" s="488">
        <v>3647.3106250000001</v>
      </c>
      <c r="H40" s="663">
        <f>ROUND(G40/12*$B$3,0)</f>
        <v>304</v>
      </c>
      <c r="I40" s="488">
        <v>133.24845000000002</v>
      </c>
      <c r="J40" s="482">
        <f t="shared" si="9"/>
        <v>43.831726973684212</v>
      </c>
      <c r="L40" s="110"/>
    </row>
    <row r="41" spans="1:249" s="36" customFormat="1" ht="30" x14ac:dyDescent="0.25">
      <c r="A41" s="18">
        <v>1</v>
      </c>
      <c r="B41" s="205" t="s">
        <v>114</v>
      </c>
      <c r="C41" s="118">
        <f>SUM(C42)</f>
        <v>1000</v>
      </c>
      <c r="D41" s="118">
        <f t="shared" ref="D41:I41" si="10">SUM(D42)</f>
        <v>83</v>
      </c>
      <c r="E41" s="118">
        <f t="shared" si="10"/>
        <v>25</v>
      </c>
      <c r="F41" s="123">
        <f t="shared" si="8"/>
        <v>30.120481927710845</v>
      </c>
      <c r="G41" s="481">
        <f t="shared" si="10"/>
        <v>1753.87</v>
      </c>
      <c r="H41" s="481">
        <f t="shared" si="10"/>
        <v>146</v>
      </c>
      <c r="I41" s="481">
        <f t="shared" si="10"/>
        <v>43.399910000000006</v>
      </c>
      <c r="J41" s="482">
        <f t="shared" si="9"/>
        <v>29.72596575342466</v>
      </c>
      <c r="L41" s="110"/>
    </row>
    <row r="42" spans="1:249" s="36" customFormat="1" ht="30" x14ac:dyDescent="0.25">
      <c r="A42" s="18">
        <v>1</v>
      </c>
      <c r="B42" s="297" t="s">
        <v>110</v>
      </c>
      <c r="C42" s="181">
        <v>1000</v>
      </c>
      <c r="D42" s="312">
        <f>ROUND(C42/12*$B$3,0)</f>
        <v>83</v>
      </c>
      <c r="E42" s="181">
        <v>25</v>
      </c>
      <c r="F42" s="393">
        <f t="shared" si="8"/>
        <v>30.120481927710845</v>
      </c>
      <c r="G42" s="489">
        <v>1753.87</v>
      </c>
      <c r="H42" s="664">
        <f>ROUND(G42/12*$B$3,0)</f>
        <v>146</v>
      </c>
      <c r="I42" s="489">
        <v>43.399910000000006</v>
      </c>
      <c r="J42" s="482">
        <f t="shared" si="9"/>
        <v>29.72596575342466</v>
      </c>
      <c r="L42" s="110"/>
    </row>
    <row r="43" spans="1:249" s="36" customFormat="1" ht="30" x14ac:dyDescent="0.25">
      <c r="A43" s="18">
        <v>1</v>
      </c>
      <c r="B43" s="683" t="s">
        <v>125</v>
      </c>
      <c r="C43" s="118">
        <v>9240</v>
      </c>
      <c r="D43" s="111">
        <f>ROUND(C43/12*$B$3,0)</f>
        <v>770</v>
      </c>
      <c r="E43" s="118">
        <v>867</v>
      </c>
      <c r="F43" s="123">
        <f t="shared" si="8"/>
        <v>112.59740259740261</v>
      </c>
      <c r="G43" s="488">
        <v>7475.9916000000003</v>
      </c>
      <c r="H43" s="663">
        <f>ROUND(G43/12*$B$3,0)</f>
        <v>623</v>
      </c>
      <c r="I43" s="488">
        <v>695.6</v>
      </c>
      <c r="J43" s="482">
        <f>I43/H43*100</f>
        <v>111.65329052969504</v>
      </c>
      <c r="L43" s="110"/>
    </row>
    <row r="44" spans="1:249" s="36" customFormat="1" ht="30.75" thickBot="1" x14ac:dyDescent="0.3">
      <c r="A44" s="18">
        <v>1</v>
      </c>
      <c r="B44" s="683" t="s">
        <v>127</v>
      </c>
      <c r="C44" s="118">
        <v>2000</v>
      </c>
      <c r="D44" s="111">
        <f>ROUND(C44/12*$B$3,0)</f>
        <v>167</v>
      </c>
      <c r="E44" s="118">
        <v>419</v>
      </c>
      <c r="F44" s="123">
        <f t="shared" si="8"/>
        <v>250.89820359281435</v>
      </c>
      <c r="G44" s="488"/>
      <c r="H44" s="663">
        <f>ROUND(G44/12*$B$3,0)</f>
        <v>0</v>
      </c>
      <c r="I44" s="488">
        <v>337.46579000000003</v>
      </c>
      <c r="J44" s="482"/>
      <c r="L44" s="110"/>
    </row>
    <row r="45" spans="1:249" s="36" customFormat="1" ht="17.25" customHeight="1" thickBot="1" x14ac:dyDescent="0.3">
      <c r="A45" s="18">
        <v>1</v>
      </c>
      <c r="B45" s="115" t="s">
        <v>3</v>
      </c>
      <c r="C45" s="443"/>
      <c r="D45" s="443"/>
      <c r="E45" s="443"/>
      <c r="F45" s="444"/>
      <c r="G45" s="483">
        <f>G38+G41+G43</f>
        <v>31000.183049074079</v>
      </c>
      <c r="H45" s="483">
        <f>H38+H41+H43</f>
        <v>2583</v>
      </c>
      <c r="I45" s="483">
        <f>I38+I41+I43</f>
        <v>1506.6190200000001</v>
      </c>
      <c r="J45" s="490">
        <f t="shared" si="9"/>
        <v>58.328262485482</v>
      </c>
      <c r="L45" s="110"/>
    </row>
    <row r="46" spans="1:249" ht="15" customHeight="1" x14ac:dyDescent="0.25">
      <c r="A46" s="18">
        <v>1</v>
      </c>
      <c r="B46" s="92"/>
      <c r="C46" s="160"/>
      <c r="D46" s="160"/>
      <c r="E46" s="160"/>
      <c r="F46" s="160"/>
      <c r="G46" s="491"/>
      <c r="H46" s="491"/>
      <c r="I46" s="491"/>
      <c r="J46" s="491"/>
    </row>
    <row r="47" spans="1:249" ht="33" customHeight="1" x14ac:dyDescent="0.25">
      <c r="A47" s="18">
        <v>1</v>
      </c>
      <c r="B47" s="176" t="s">
        <v>74</v>
      </c>
      <c r="C47" s="161"/>
      <c r="D47" s="161"/>
      <c r="E47" s="161"/>
      <c r="F47" s="161"/>
      <c r="G47" s="479"/>
      <c r="H47" s="479"/>
      <c r="I47" s="479"/>
      <c r="J47" s="479"/>
    </row>
    <row r="48" spans="1:249" s="36" customFormat="1" ht="30" x14ac:dyDescent="0.25">
      <c r="A48" s="18">
        <v>1</v>
      </c>
      <c r="B48" s="205" t="s">
        <v>122</v>
      </c>
      <c r="C48" s="118">
        <f>SUM(C49:C50)</f>
        <v>20075</v>
      </c>
      <c r="D48" s="118">
        <f>SUM(D49:D50)</f>
        <v>1673</v>
      </c>
      <c r="E48" s="118">
        <f>SUM(E49:E50)</f>
        <v>781</v>
      </c>
      <c r="F48" s="123">
        <f t="shared" ref="F48:F55" si="11">E48/D48*100</f>
        <v>46.682606096832032</v>
      </c>
      <c r="G48" s="488">
        <f>SUM(G49:G50)</f>
        <v>47734.28919212964</v>
      </c>
      <c r="H48" s="488">
        <f>SUM(H49:H50)</f>
        <v>3978</v>
      </c>
      <c r="I48" s="488">
        <f>SUM(I49:I50)</f>
        <v>2003.8238000000001</v>
      </c>
      <c r="J48" s="482">
        <f t="shared" ref="J48:J56" si="12">I48/H48*100</f>
        <v>50.372644544997492</v>
      </c>
      <c r="L48" s="110"/>
    </row>
    <row r="49" spans="1:12" s="36" customFormat="1" ht="30" x14ac:dyDescent="0.25">
      <c r="A49" s="18">
        <v>1</v>
      </c>
      <c r="B49" s="72" t="s">
        <v>79</v>
      </c>
      <c r="C49" s="118">
        <v>15442</v>
      </c>
      <c r="D49" s="111">
        <f>ROUND(C49/12*$B$3,0)</f>
        <v>1287</v>
      </c>
      <c r="E49" s="118">
        <v>599</v>
      </c>
      <c r="F49" s="123">
        <f t="shared" si="11"/>
        <v>46.542346542346543</v>
      </c>
      <c r="G49" s="488">
        <v>39740.916379629642</v>
      </c>
      <c r="H49" s="663">
        <f>ROUND(G49/12*$B$3,0)</f>
        <v>3312</v>
      </c>
      <c r="I49" s="488">
        <v>1686.00424</v>
      </c>
      <c r="J49" s="482">
        <f t="shared" si="12"/>
        <v>50.905925120772942</v>
      </c>
      <c r="L49" s="110"/>
    </row>
    <row r="50" spans="1:12" s="36" customFormat="1" ht="30" x14ac:dyDescent="0.25">
      <c r="A50" s="18">
        <v>1</v>
      </c>
      <c r="B50" s="72" t="s">
        <v>80</v>
      </c>
      <c r="C50" s="118">
        <v>4633</v>
      </c>
      <c r="D50" s="111">
        <f>ROUND(C50/12*$B$3,0)</f>
        <v>386</v>
      </c>
      <c r="E50" s="118">
        <v>182</v>
      </c>
      <c r="F50" s="123">
        <f t="shared" si="11"/>
        <v>47.150259067357517</v>
      </c>
      <c r="G50" s="488">
        <v>7993.3728124999998</v>
      </c>
      <c r="H50" s="663">
        <f>ROUND(G50/12*$B$3,0)</f>
        <v>666</v>
      </c>
      <c r="I50" s="488">
        <v>317.81956000000002</v>
      </c>
      <c r="J50" s="482">
        <f t="shared" si="12"/>
        <v>47.720654654654659</v>
      </c>
      <c r="L50" s="110"/>
    </row>
    <row r="51" spans="1:12" s="36" customFormat="1" ht="30" x14ac:dyDescent="0.25">
      <c r="A51" s="18">
        <v>1</v>
      </c>
      <c r="B51" s="206" t="s">
        <v>114</v>
      </c>
      <c r="C51" s="118">
        <f>SUM(C52)</f>
        <v>8000</v>
      </c>
      <c r="D51" s="118">
        <f t="shared" ref="D51:I51" si="13">SUM(D52)</f>
        <v>667</v>
      </c>
      <c r="E51" s="118">
        <f t="shared" si="13"/>
        <v>725</v>
      </c>
      <c r="F51" s="123">
        <f t="shared" si="11"/>
        <v>108.69565217391303</v>
      </c>
      <c r="G51" s="481">
        <f t="shared" si="13"/>
        <v>14030.96</v>
      </c>
      <c r="H51" s="481">
        <f t="shared" si="13"/>
        <v>1169</v>
      </c>
      <c r="I51" s="481">
        <f t="shared" si="13"/>
        <v>1270.8908300000001</v>
      </c>
      <c r="J51" s="482">
        <f t="shared" si="12"/>
        <v>108.71606757912747</v>
      </c>
      <c r="L51" s="110"/>
    </row>
    <row r="52" spans="1:12" s="36" customFormat="1" ht="30" x14ac:dyDescent="0.25">
      <c r="A52" s="18">
        <v>1</v>
      </c>
      <c r="B52" s="297" t="s">
        <v>110</v>
      </c>
      <c r="C52" s="181">
        <v>8000</v>
      </c>
      <c r="D52" s="312">
        <f>ROUND(C52/12*$B$3,0)</f>
        <v>667</v>
      </c>
      <c r="E52" s="181">
        <v>725</v>
      </c>
      <c r="F52" s="393">
        <f t="shared" si="11"/>
        <v>108.69565217391303</v>
      </c>
      <c r="G52" s="489">
        <v>14030.96</v>
      </c>
      <c r="H52" s="664">
        <f>ROUND(G52/12*$B$3,0)</f>
        <v>1169</v>
      </c>
      <c r="I52" s="489">
        <v>1270.8908300000001</v>
      </c>
      <c r="J52" s="482">
        <f t="shared" si="12"/>
        <v>108.71606757912747</v>
      </c>
      <c r="L52" s="110"/>
    </row>
    <row r="53" spans="1:12" s="36" customFormat="1" ht="30" x14ac:dyDescent="0.25">
      <c r="A53" s="18">
        <v>1</v>
      </c>
      <c r="B53" s="121" t="s">
        <v>125</v>
      </c>
      <c r="C53" s="118">
        <v>31700</v>
      </c>
      <c r="D53" s="111">
        <f>ROUND(C53/12*$B$3,0)</f>
        <v>2642</v>
      </c>
      <c r="E53" s="118">
        <v>3140</v>
      </c>
      <c r="F53" s="123">
        <f t="shared" si="11"/>
        <v>118.84935654806965</v>
      </c>
      <c r="G53" s="488">
        <v>25648.152999999998</v>
      </c>
      <c r="H53" s="663">
        <f>ROUND(G53/12*$B$3,0)</f>
        <v>2137</v>
      </c>
      <c r="I53" s="488">
        <v>2519.8000000000002</v>
      </c>
      <c r="J53" s="482">
        <f>I53/H53*100</f>
        <v>117.91296209639684</v>
      </c>
      <c r="L53" s="110"/>
    </row>
    <row r="54" spans="1:12" s="36" customFormat="1" ht="30" x14ac:dyDescent="0.25">
      <c r="A54" s="18">
        <v>1</v>
      </c>
      <c r="B54" s="121" t="s">
        <v>126</v>
      </c>
      <c r="C54" s="118">
        <v>15000</v>
      </c>
      <c r="D54" s="111">
        <f>ROUND(C54/12*$B$3,0)</f>
        <v>1250</v>
      </c>
      <c r="E54" s="118">
        <v>1186</v>
      </c>
      <c r="F54" s="123">
        <f t="shared" si="11"/>
        <v>94.88</v>
      </c>
      <c r="G54" s="488"/>
      <c r="H54" s="663">
        <f>ROUND(G54/12*$B$3,0)</f>
        <v>0</v>
      </c>
      <c r="I54" s="488">
        <v>954.19965000000002</v>
      </c>
      <c r="J54" s="482"/>
      <c r="L54" s="110"/>
    </row>
    <row r="55" spans="1:12" s="36" customFormat="1" ht="15.75" thickBot="1" x14ac:dyDescent="0.3">
      <c r="A55" s="18">
        <v>1</v>
      </c>
      <c r="B55" s="121" t="s">
        <v>127</v>
      </c>
      <c r="C55" s="118">
        <v>7800</v>
      </c>
      <c r="D55" s="111">
        <f>ROUND(C55/12*$B$3,0)</f>
        <v>650</v>
      </c>
      <c r="E55" s="118">
        <v>1275</v>
      </c>
      <c r="F55" s="123">
        <f t="shared" si="11"/>
        <v>196.15384615384613</v>
      </c>
      <c r="G55" s="488"/>
      <c r="H55" s="663">
        <f>ROUND(G55/12*$B$3,0)</f>
        <v>0</v>
      </c>
      <c r="I55" s="488">
        <v>1020.35482</v>
      </c>
      <c r="J55" s="482"/>
      <c r="L55" s="110"/>
    </row>
    <row r="56" spans="1:12" s="36" customFormat="1" ht="15" customHeight="1" thickBot="1" x14ac:dyDescent="0.3">
      <c r="A56" s="18">
        <v>1</v>
      </c>
      <c r="B56" s="115" t="s">
        <v>3</v>
      </c>
      <c r="C56" s="443"/>
      <c r="D56" s="443"/>
      <c r="E56" s="443"/>
      <c r="F56" s="444"/>
      <c r="G56" s="483">
        <f>G48+G51+G53</f>
        <v>87413.402192129637</v>
      </c>
      <c r="H56" s="483">
        <f>H48+H51+H53</f>
        <v>7284</v>
      </c>
      <c r="I56" s="483">
        <f>I48+I51+I53</f>
        <v>5794.5146300000006</v>
      </c>
      <c r="J56" s="490">
        <f t="shared" si="12"/>
        <v>79.551271691378361</v>
      </c>
      <c r="L56" s="110"/>
    </row>
    <row r="57" spans="1:12" ht="15" customHeight="1" x14ac:dyDescent="0.25">
      <c r="A57" s="18">
        <v>1</v>
      </c>
      <c r="B57" s="91"/>
      <c r="C57" s="90"/>
      <c r="D57" s="90"/>
      <c r="E57" s="162"/>
      <c r="F57" s="90"/>
      <c r="G57" s="486"/>
      <c r="H57" s="486"/>
      <c r="I57" s="487"/>
      <c r="J57" s="486"/>
    </row>
    <row r="58" spans="1:12" ht="29.25" x14ac:dyDescent="0.25">
      <c r="A58" s="18">
        <v>1</v>
      </c>
      <c r="B58" s="174" t="s">
        <v>75</v>
      </c>
      <c r="C58" s="163"/>
      <c r="D58" s="163"/>
      <c r="E58" s="163"/>
      <c r="F58" s="163"/>
      <c r="G58" s="479"/>
      <c r="H58" s="479"/>
      <c r="I58" s="479"/>
      <c r="J58" s="479"/>
    </row>
    <row r="59" spans="1:12" s="36" customFormat="1" ht="30" x14ac:dyDescent="0.25">
      <c r="A59" s="18">
        <v>1</v>
      </c>
      <c r="B59" s="205" t="s">
        <v>122</v>
      </c>
      <c r="C59" s="118">
        <f>SUM(C60:C61)</f>
        <v>533</v>
      </c>
      <c r="D59" s="118">
        <f>SUM(D60:D61)</f>
        <v>44</v>
      </c>
      <c r="E59" s="118">
        <f>SUM(E60:E61)</f>
        <v>0</v>
      </c>
      <c r="F59" s="123">
        <f t="shared" ref="F59:F66" si="14">E59/D59*100</f>
        <v>0</v>
      </c>
      <c r="G59" s="488">
        <f>SUM(G60:G61)</f>
        <v>3497.6792499999997</v>
      </c>
      <c r="H59" s="488">
        <f>SUM(H60:H61)</f>
        <v>292</v>
      </c>
      <c r="I59" s="488">
        <f>SUM(I60:I61)</f>
        <v>0</v>
      </c>
      <c r="J59" s="488">
        <f>I59/H59*100</f>
        <v>0</v>
      </c>
      <c r="L59" s="110"/>
    </row>
    <row r="60" spans="1:12" s="36" customFormat="1" ht="45" x14ac:dyDescent="0.25">
      <c r="A60" s="18">
        <v>1</v>
      </c>
      <c r="B60" s="72" t="s">
        <v>116</v>
      </c>
      <c r="C60" s="118">
        <v>100</v>
      </c>
      <c r="D60" s="111">
        <f>ROUND(C60/12*$B$3,0)</f>
        <v>8</v>
      </c>
      <c r="E60" s="118"/>
      <c r="F60" s="123">
        <f t="shared" si="14"/>
        <v>0</v>
      </c>
      <c r="G60" s="488">
        <v>656.22500000000002</v>
      </c>
      <c r="H60" s="663">
        <f t="shared" ref="H60:H66" si="15">ROUND(G60/12*$B$3,0)</f>
        <v>55</v>
      </c>
      <c r="I60" s="488"/>
      <c r="J60" s="488">
        <f t="shared" ref="J60:J67" si="16">I60/H60*100</f>
        <v>0</v>
      </c>
      <c r="L60" s="110"/>
    </row>
    <row r="61" spans="1:12" s="36" customFormat="1" ht="30" x14ac:dyDescent="0.25">
      <c r="A61" s="18">
        <v>1</v>
      </c>
      <c r="B61" s="72" t="s">
        <v>117</v>
      </c>
      <c r="C61" s="118">
        <v>433</v>
      </c>
      <c r="D61" s="111">
        <f>ROUND(C61/12*$B$3,0)</f>
        <v>36</v>
      </c>
      <c r="E61" s="118"/>
      <c r="F61" s="123">
        <f t="shared" si="14"/>
        <v>0</v>
      </c>
      <c r="G61" s="488">
        <v>2841.4542499999998</v>
      </c>
      <c r="H61" s="663">
        <f t="shared" si="15"/>
        <v>237</v>
      </c>
      <c r="I61" s="488"/>
      <c r="J61" s="488">
        <f t="shared" si="16"/>
        <v>0</v>
      </c>
      <c r="L61" s="110"/>
    </row>
    <row r="62" spans="1:12" s="36" customFormat="1" ht="30" x14ac:dyDescent="0.25">
      <c r="A62" s="18">
        <v>1</v>
      </c>
      <c r="B62" s="205" t="s">
        <v>114</v>
      </c>
      <c r="C62" s="118">
        <f>SUM(C63:C64)</f>
        <v>47614</v>
      </c>
      <c r="D62" s="118">
        <f>SUM(D63:D64)</f>
        <v>3968</v>
      </c>
      <c r="E62" s="118">
        <f>SUM(E63:E64)</f>
        <v>4332</v>
      </c>
      <c r="F62" s="123">
        <f t="shared" si="14"/>
        <v>109.17338709677421</v>
      </c>
      <c r="G62" s="488">
        <f>SUM(G63:G64)</f>
        <v>74289.811000000002</v>
      </c>
      <c r="H62" s="488">
        <f>SUM(H63:H64)</f>
        <v>6190</v>
      </c>
      <c r="I62" s="488">
        <f>SUM(I63:I64)</f>
        <v>6383.5556500000002</v>
      </c>
      <c r="J62" s="488">
        <f t="shared" si="16"/>
        <v>103.12690872374799</v>
      </c>
      <c r="L62" s="110"/>
    </row>
    <row r="63" spans="1:12" s="36" customFormat="1" ht="60" x14ac:dyDescent="0.25">
      <c r="A63" s="18">
        <v>1</v>
      </c>
      <c r="B63" s="72" t="s">
        <v>121</v>
      </c>
      <c r="C63" s="118">
        <v>27514</v>
      </c>
      <c r="D63" s="111">
        <f t="shared" ref="D63:D66" si="17">ROUND(C63/12*$B$3,0)</f>
        <v>2293</v>
      </c>
      <c r="E63" s="118">
        <v>2564</v>
      </c>
      <c r="F63" s="123">
        <f t="shared" si="14"/>
        <v>111.81857828172699</v>
      </c>
      <c r="G63" s="488">
        <v>53968.711000000003</v>
      </c>
      <c r="H63" s="663">
        <f t="shared" si="15"/>
        <v>4497</v>
      </c>
      <c r="I63" s="488">
        <v>4623.5878700000003</v>
      </c>
      <c r="J63" s="488">
        <f t="shared" si="16"/>
        <v>102.81494040471426</v>
      </c>
      <c r="L63" s="110"/>
    </row>
    <row r="64" spans="1:12" s="36" customFormat="1" ht="45" x14ac:dyDescent="0.25">
      <c r="A64" s="18">
        <v>1</v>
      </c>
      <c r="B64" s="72" t="s">
        <v>111</v>
      </c>
      <c r="C64" s="118">
        <v>20100</v>
      </c>
      <c r="D64" s="111">
        <f t="shared" si="17"/>
        <v>1675</v>
      </c>
      <c r="E64" s="118">
        <v>1768</v>
      </c>
      <c r="F64" s="123">
        <f t="shared" si="14"/>
        <v>105.55223880597015</v>
      </c>
      <c r="G64" s="488">
        <v>20321.099999999999</v>
      </c>
      <c r="H64" s="663">
        <f t="shared" si="15"/>
        <v>1693</v>
      </c>
      <c r="I64" s="488">
        <v>1759.9677799999999</v>
      </c>
      <c r="J64" s="488">
        <f t="shared" si="16"/>
        <v>103.9555688127584</v>
      </c>
      <c r="L64" s="110"/>
    </row>
    <row r="65" spans="1:12" s="36" customFormat="1" ht="38.1" customHeight="1" x14ac:dyDescent="0.25">
      <c r="A65" s="18">
        <v>1</v>
      </c>
      <c r="B65" s="683" t="s">
        <v>125</v>
      </c>
      <c r="C65" s="118">
        <v>28027</v>
      </c>
      <c r="D65" s="111">
        <f t="shared" si="17"/>
        <v>2336</v>
      </c>
      <c r="E65" s="118">
        <v>2948</v>
      </c>
      <c r="F65" s="123">
        <f t="shared" si="14"/>
        <v>126.19863013698631</v>
      </c>
      <c r="G65" s="488">
        <v>22676.365429999998</v>
      </c>
      <c r="H65" s="663">
        <f t="shared" si="15"/>
        <v>1890</v>
      </c>
      <c r="I65" s="488">
        <v>2318.1999999999998</v>
      </c>
      <c r="J65" s="488">
        <f t="shared" si="16"/>
        <v>122.65608465608464</v>
      </c>
      <c r="L65" s="110"/>
    </row>
    <row r="66" spans="1:12" s="36" customFormat="1" ht="38.1" customHeight="1" thickBot="1" x14ac:dyDescent="0.3">
      <c r="A66" s="18">
        <v>1</v>
      </c>
      <c r="B66" s="700" t="s">
        <v>126</v>
      </c>
      <c r="C66" s="118">
        <v>5100</v>
      </c>
      <c r="D66" s="111">
        <f t="shared" si="17"/>
        <v>425</v>
      </c>
      <c r="E66" s="118">
        <v>793</v>
      </c>
      <c r="F66" s="123">
        <f t="shared" si="14"/>
        <v>186.58823529411765</v>
      </c>
      <c r="G66" s="488"/>
      <c r="H66" s="663">
        <f t="shared" si="15"/>
        <v>0</v>
      </c>
      <c r="I66" s="488">
        <v>629.52913999999998</v>
      </c>
      <c r="J66" s="488"/>
      <c r="L66" s="110"/>
    </row>
    <row r="67" spans="1:12" s="36" customFormat="1" ht="15.75" thickBot="1" x14ac:dyDescent="0.3">
      <c r="A67" s="18">
        <v>1</v>
      </c>
      <c r="B67" s="115" t="s">
        <v>3</v>
      </c>
      <c r="C67" s="443"/>
      <c r="D67" s="443"/>
      <c r="E67" s="443"/>
      <c r="F67" s="444"/>
      <c r="G67" s="494">
        <f>G62+G59+G65</f>
        <v>100463.85568000001</v>
      </c>
      <c r="H67" s="494">
        <f>H62+H59+H65</f>
        <v>8372</v>
      </c>
      <c r="I67" s="494">
        <f>I62+I59+I65</f>
        <v>8701.7556499999992</v>
      </c>
      <c r="J67" s="494">
        <f t="shared" si="16"/>
        <v>103.93879180602006</v>
      </c>
      <c r="L67" s="110"/>
    </row>
    <row r="68" spans="1:12" ht="15" customHeight="1" x14ac:dyDescent="0.25">
      <c r="A68" s="18">
        <v>1</v>
      </c>
      <c r="B68" s="79"/>
      <c r="C68" s="53"/>
      <c r="D68" s="53"/>
      <c r="E68" s="164"/>
      <c r="F68" s="53"/>
      <c r="G68" s="495"/>
      <c r="H68" s="495"/>
      <c r="I68" s="496"/>
      <c r="J68" s="495"/>
    </row>
    <row r="69" spans="1:12" ht="29.25" customHeight="1" x14ac:dyDescent="0.25">
      <c r="A69" s="18">
        <v>1</v>
      </c>
      <c r="B69" s="176" t="s">
        <v>76</v>
      </c>
      <c r="C69" s="163"/>
      <c r="D69" s="163"/>
      <c r="E69" s="163"/>
      <c r="F69" s="163"/>
      <c r="G69" s="479"/>
      <c r="H69" s="479"/>
      <c r="I69" s="479"/>
      <c r="J69" s="479"/>
    </row>
    <row r="70" spans="1:12" s="36" customFormat="1" ht="39.75" customHeight="1" x14ac:dyDescent="0.25">
      <c r="A70" s="18">
        <v>1</v>
      </c>
      <c r="B70" s="205" t="s">
        <v>122</v>
      </c>
      <c r="C70" s="118">
        <f>SUM(C71:C72)</f>
        <v>5781</v>
      </c>
      <c r="D70" s="118">
        <f>SUM(D71:D72)</f>
        <v>482</v>
      </c>
      <c r="E70" s="118">
        <f>SUM(E71:E72)</f>
        <v>154</v>
      </c>
      <c r="F70" s="123">
        <f t="shared" ref="F70:F75" si="18">E70/D70*100</f>
        <v>31.950207468879665</v>
      </c>
      <c r="G70" s="488">
        <f>SUM(G71:G72)</f>
        <v>13746.189018518518</v>
      </c>
      <c r="H70" s="488">
        <f>SUM(H71:H72)</f>
        <v>1146</v>
      </c>
      <c r="I70" s="488">
        <f>SUM(I71:I72)</f>
        <v>261.21901000000003</v>
      </c>
      <c r="J70" s="488">
        <f t="shared" ref="J70:J76" si="19">I70/H70*100</f>
        <v>22.793979930191973</v>
      </c>
      <c r="L70" s="110"/>
    </row>
    <row r="71" spans="1:12" s="36" customFormat="1" ht="38.1" customHeight="1" x14ac:dyDescent="0.25">
      <c r="A71" s="18">
        <v>1</v>
      </c>
      <c r="B71" s="72" t="s">
        <v>79</v>
      </c>
      <c r="C71" s="118">
        <v>4447</v>
      </c>
      <c r="D71" s="111">
        <f>ROUND(C71/12*$B$3,0)</f>
        <v>371</v>
      </c>
      <c r="E71" s="118">
        <v>105</v>
      </c>
      <c r="F71" s="123">
        <f t="shared" si="18"/>
        <v>28.30188679245283</v>
      </c>
      <c r="G71" s="488">
        <v>11444.622143518518</v>
      </c>
      <c r="H71" s="663">
        <f>ROUND(G71/12*$B$3,0)</f>
        <v>954</v>
      </c>
      <c r="I71" s="488">
        <v>172.87366</v>
      </c>
      <c r="J71" s="488">
        <f t="shared" si="19"/>
        <v>18.120928721174003</v>
      </c>
      <c r="L71" s="110"/>
    </row>
    <row r="72" spans="1:12" s="36" customFormat="1" ht="38.1" customHeight="1" x14ac:dyDescent="0.25">
      <c r="A72" s="18">
        <v>1</v>
      </c>
      <c r="B72" s="72" t="s">
        <v>80</v>
      </c>
      <c r="C72" s="118">
        <v>1334</v>
      </c>
      <c r="D72" s="111">
        <f>ROUND(C72/12*$B$3,0)</f>
        <v>111</v>
      </c>
      <c r="E72" s="118">
        <v>49</v>
      </c>
      <c r="F72" s="123">
        <f t="shared" si="18"/>
        <v>44.144144144144143</v>
      </c>
      <c r="G72" s="488">
        <v>2301.566875</v>
      </c>
      <c r="H72" s="663">
        <f>ROUND(G72/12*$B$3,0)</f>
        <v>192</v>
      </c>
      <c r="I72" s="488">
        <v>88.34535000000001</v>
      </c>
      <c r="J72" s="488">
        <f t="shared" si="19"/>
        <v>46.013203125000004</v>
      </c>
      <c r="L72" s="110"/>
    </row>
    <row r="73" spans="1:12" s="36" customFormat="1" ht="30" x14ac:dyDescent="0.25">
      <c r="A73" s="18">
        <v>1</v>
      </c>
      <c r="B73" s="206" t="s">
        <v>114</v>
      </c>
      <c r="C73" s="118">
        <f>SUM(C74)</f>
        <v>100</v>
      </c>
      <c r="D73" s="118">
        <f t="shared" ref="D73:I73" si="20">SUM(D74)</f>
        <v>8</v>
      </c>
      <c r="E73" s="118">
        <f t="shared" si="20"/>
        <v>32</v>
      </c>
      <c r="F73" s="123">
        <f t="shared" si="18"/>
        <v>400</v>
      </c>
      <c r="G73" s="481">
        <f t="shared" si="20"/>
        <v>175.387</v>
      </c>
      <c r="H73" s="481">
        <f t="shared" si="20"/>
        <v>15</v>
      </c>
      <c r="I73" s="481">
        <f t="shared" si="20"/>
        <v>55.63993</v>
      </c>
      <c r="J73" s="488">
        <f t="shared" si="19"/>
        <v>370.93286666666665</v>
      </c>
      <c r="L73" s="110"/>
    </row>
    <row r="74" spans="1:12" s="36" customFormat="1" ht="38.1" customHeight="1" x14ac:dyDescent="0.25">
      <c r="A74" s="18">
        <v>1</v>
      </c>
      <c r="B74" s="297" t="s">
        <v>110</v>
      </c>
      <c r="C74" s="181">
        <v>100</v>
      </c>
      <c r="D74" s="312">
        <f>ROUND(C74/12*$B$3,0)</f>
        <v>8</v>
      </c>
      <c r="E74" s="181">
        <v>32</v>
      </c>
      <c r="F74" s="393">
        <f t="shared" si="18"/>
        <v>400</v>
      </c>
      <c r="G74" s="489">
        <v>175.387</v>
      </c>
      <c r="H74" s="664">
        <f>ROUND(G74/12*$B$3,0)</f>
        <v>15</v>
      </c>
      <c r="I74" s="489">
        <v>55.63993</v>
      </c>
      <c r="J74" s="489">
        <f t="shared" si="19"/>
        <v>370.93286666666665</v>
      </c>
      <c r="L74" s="110"/>
    </row>
    <row r="75" spans="1:12" s="36" customFormat="1" ht="38.1" customHeight="1" thickBot="1" x14ac:dyDescent="0.3">
      <c r="A75" s="18">
        <v>1</v>
      </c>
      <c r="B75" s="683" t="s">
        <v>125</v>
      </c>
      <c r="C75" s="118">
        <v>6800</v>
      </c>
      <c r="D75" s="111">
        <f>ROUND(C75/12*$B$3,0)</f>
        <v>567</v>
      </c>
      <c r="E75" s="118">
        <v>487</v>
      </c>
      <c r="F75" s="123">
        <f t="shared" si="18"/>
        <v>85.890652557319228</v>
      </c>
      <c r="G75" s="488">
        <v>5501.8119999999999</v>
      </c>
      <c r="H75" s="663">
        <f>ROUND(G75/12*$B$3,0)</f>
        <v>458</v>
      </c>
      <c r="I75" s="488">
        <v>385.03298999999998</v>
      </c>
      <c r="J75" s="488">
        <f>I75/H75*100</f>
        <v>84.068338427947594</v>
      </c>
      <c r="L75" s="110"/>
    </row>
    <row r="76" spans="1:12" s="36" customFormat="1" ht="20.25" customHeight="1" thickBot="1" x14ac:dyDescent="0.3">
      <c r="A76" s="18">
        <v>1</v>
      </c>
      <c r="B76" s="115" t="s">
        <v>3</v>
      </c>
      <c r="C76" s="443"/>
      <c r="D76" s="443"/>
      <c r="E76" s="443"/>
      <c r="F76" s="444"/>
      <c r="G76" s="483">
        <f>G70+G73+G75</f>
        <v>19423.388018518519</v>
      </c>
      <c r="H76" s="483">
        <f>H70+H73+H75</f>
        <v>1619</v>
      </c>
      <c r="I76" s="483">
        <f>I70+I73+I75</f>
        <v>701.89193</v>
      </c>
      <c r="J76" s="494">
        <f t="shared" si="19"/>
        <v>43.353423718344658</v>
      </c>
      <c r="L76" s="110"/>
    </row>
    <row r="77" spans="1:12" ht="15" customHeight="1" x14ac:dyDescent="0.25">
      <c r="A77" s="18">
        <v>1</v>
      </c>
      <c r="B77" s="79"/>
      <c r="C77" s="88"/>
      <c r="D77" s="88"/>
      <c r="E77" s="165"/>
      <c r="F77" s="88"/>
      <c r="G77" s="498"/>
      <c r="H77" s="498"/>
      <c r="I77" s="499"/>
      <c r="J77" s="498"/>
    </row>
    <row r="78" spans="1:12" ht="44.25" customHeight="1" x14ac:dyDescent="0.25">
      <c r="A78" s="18">
        <v>1</v>
      </c>
      <c r="B78" s="75" t="s">
        <v>94</v>
      </c>
      <c r="C78" s="163"/>
      <c r="D78" s="163"/>
      <c r="E78" s="163"/>
      <c r="F78" s="163"/>
      <c r="G78" s="479"/>
      <c r="H78" s="479"/>
      <c r="I78" s="479"/>
      <c r="J78" s="479"/>
    </row>
    <row r="79" spans="1:12" s="36" customFormat="1" ht="30" x14ac:dyDescent="0.25">
      <c r="A79" s="18">
        <v>1</v>
      </c>
      <c r="B79" s="205" t="s">
        <v>122</v>
      </c>
      <c r="C79" s="118">
        <f>SUM(C80:C81,C82)</f>
        <v>6898</v>
      </c>
      <c r="D79" s="118">
        <f>SUM(D80:D81,D82)</f>
        <v>575</v>
      </c>
      <c r="E79" s="118">
        <f>SUM(E80:E81,E82)</f>
        <v>250</v>
      </c>
      <c r="F79" s="118">
        <f>SUM(F80:F81,F82)</f>
        <v>105.44517402102542</v>
      </c>
      <c r="G79" s="620">
        <f>SUM(G80:G81,G82)</f>
        <v>16402.007842592589</v>
      </c>
      <c r="H79" s="488">
        <f>SUM(H80:H81)</f>
        <v>1367</v>
      </c>
      <c r="I79" s="488">
        <f>SUM(I80:I81)</f>
        <v>435.74099999999999</v>
      </c>
      <c r="J79" s="488">
        <f t="shared" ref="J79:J89" si="21">I79/H79*100</f>
        <v>31.875713240673004</v>
      </c>
      <c r="L79" s="110"/>
    </row>
    <row r="80" spans="1:12" s="36" customFormat="1" ht="30" x14ac:dyDescent="0.25">
      <c r="A80" s="18">
        <v>1</v>
      </c>
      <c r="B80" s="72" t="s">
        <v>79</v>
      </c>
      <c r="C80" s="118">
        <v>5306</v>
      </c>
      <c r="D80" s="111">
        <f>ROUND(C80/12*$B$3,0)</f>
        <v>442</v>
      </c>
      <c r="E80" s="118">
        <v>157</v>
      </c>
      <c r="F80" s="123">
        <f t="shared" ref="F80:F88" si="22">E80/D80*100</f>
        <v>35.520361990950228</v>
      </c>
      <c r="G80" s="488">
        <v>13655.310342592591</v>
      </c>
      <c r="H80" s="663">
        <f>ROUND(G80/12*$B$3,0)</f>
        <v>1138</v>
      </c>
      <c r="I80" s="488">
        <v>279.67374000000001</v>
      </c>
      <c r="J80" s="488">
        <f t="shared" si="21"/>
        <v>24.575899824253074</v>
      </c>
      <c r="L80" s="110"/>
    </row>
    <row r="81" spans="1:12" s="36" customFormat="1" ht="30" x14ac:dyDescent="0.25">
      <c r="A81" s="18">
        <v>1</v>
      </c>
      <c r="B81" s="72" t="s">
        <v>80</v>
      </c>
      <c r="C81" s="118">
        <v>1592</v>
      </c>
      <c r="D81" s="111">
        <f>ROUND(C81/12*$B$3,0)</f>
        <v>133</v>
      </c>
      <c r="E81" s="118">
        <v>93</v>
      </c>
      <c r="F81" s="123">
        <f t="shared" si="22"/>
        <v>69.924812030075188</v>
      </c>
      <c r="G81" s="488">
        <v>2746.6974999999993</v>
      </c>
      <c r="H81" s="663">
        <f t="shared" ref="H81:H88" si="23">ROUND(G81/12*$B$3,0)</f>
        <v>229</v>
      </c>
      <c r="I81" s="488">
        <v>156.06725999999998</v>
      </c>
      <c r="J81" s="488">
        <f t="shared" si="21"/>
        <v>68.151641921397371</v>
      </c>
      <c r="L81" s="110"/>
    </row>
    <row r="82" spans="1:12" s="36" customFormat="1" ht="46.5" customHeight="1" x14ac:dyDescent="0.25">
      <c r="A82" s="18">
        <v>1</v>
      </c>
      <c r="B82" s="72" t="s">
        <v>124</v>
      </c>
      <c r="C82" s="118"/>
      <c r="D82" s="111"/>
      <c r="E82" s="118"/>
      <c r="F82" s="123"/>
      <c r="G82" s="488"/>
      <c r="H82" s="663"/>
      <c r="I82" s="488"/>
      <c r="J82" s="488"/>
      <c r="L82" s="110"/>
    </row>
    <row r="83" spans="1:12" s="36" customFormat="1" ht="30" x14ac:dyDescent="0.25">
      <c r="A83" s="18">
        <v>1</v>
      </c>
      <c r="B83" s="206" t="s">
        <v>114</v>
      </c>
      <c r="C83" s="118">
        <f>SUM(C84:C86)</f>
        <v>2919</v>
      </c>
      <c r="D83" s="118">
        <f>SUM(D84:D86)</f>
        <v>244</v>
      </c>
      <c r="E83" s="118">
        <f>SUM(E84:E86)</f>
        <v>45</v>
      </c>
      <c r="F83" s="123">
        <f t="shared" si="22"/>
        <v>18.442622950819672</v>
      </c>
      <c r="G83" s="481">
        <f>SUM(G84:G86)</f>
        <v>5687.04925</v>
      </c>
      <c r="H83" s="481">
        <f>SUM(H84:H86)</f>
        <v>474</v>
      </c>
      <c r="I83" s="481">
        <f>SUM(I84:I86)</f>
        <v>44.9726</v>
      </c>
      <c r="J83" s="488">
        <f t="shared" si="21"/>
        <v>9.4878902953586497</v>
      </c>
      <c r="L83" s="110"/>
    </row>
    <row r="84" spans="1:12" s="36" customFormat="1" ht="30" x14ac:dyDescent="0.25">
      <c r="A84" s="18">
        <v>1</v>
      </c>
      <c r="B84" s="72" t="s">
        <v>110</v>
      </c>
      <c r="C84" s="118">
        <v>500</v>
      </c>
      <c r="D84" s="111">
        <f t="shared" ref="D84:D88" si="24">ROUND(C84/12*$B$3,0)</f>
        <v>42</v>
      </c>
      <c r="E84" s="118"/>
      <c r="F84" s="123">
        <f t="shared" si="22"/>
        <v>0</v>
      </c>
      <c r="G84" s="488">
        <v>876.93499999999995</v>
      </c>
      <c r="H84" s="663">
        <f t="shared" si="23"/>
        <v>73</v>
      </c>
      <c r="I84" s="488"/>
      <c r="J84" s="488">
        <f t="shared" si="21"/>
        <v>0</v>
      </c>
      <c r="L84" s="110"/>
    </row>
    <row r="85" spans="1:12" s="36" customFormat="1" ht="56.25" customHeight="1" x14ac:dyDescent="0.25">
      <c r="A85" s="18">
        <v>1</v>
      </c>
      <c r="B85" s="72" t="s">
        <v>121</v>
      </c>
      <c r="C85" s="118">
        <v>2230</v>
      </c>
      <c r="D85" s="111">
        <f t="shared" si="24"/>
        <v>186</v>
      </c>
      <c r="E85" s="118">
        <v>4</v>
      </c>
      <c r="F85" s="123">
        <f t="shared" si="22"/>
        <v>2.1505376344086025</v>
      </c>
      <c r="G85" s="488">
        <v>4619.0352499999999</v>
      </c>
      <c r="H85" s="663">
        <f t="shared" si="23"/>
        <v>385</v>
      </c>
      <c r="I85" s="488">
        <v>12.946099999999999</v>
      </c>
      <c r="J85" s="488">
        <f t="shared" si="21"/>
        <v>3.3626233766233762</v>
      </c>
      <c r="L85" s="110"/>
    </row>
    <row r="86" spans="1:12" s="36" customFormat="1" ht="56.25" customHeight="1" x14ac:dyDescent="0.25">
      <c r="A86" s="18">
        <v>1</v>
      </c>
      <c r="B86" s="72" t="s">
        <v>123</v>
      </c>
      <c r="C86" s="118">
        <v>189</v>
      </c>
      <c r="D86" s="111">
        <f t="shared" si="24"/>
        <v>16</v>
      </c>
      <c r="E86" s="118">
        <v>41</v>
      </c>
      <c r="F86" s="123">
        <f t="shared" si="22"/>
        <v>256.25</v>
      </c>
      <c r="G86" s="488">
        <v>191.07900000000001</v>
      </c>
      <c r="H86" s="663">
        <f t="shared" si="23"/>
        <v>16</v>
      </c>
      <c r="I86" s="488">
        <v>32.026499999999999</v>
      </c>
      <c r="J86" s="488">
        <f t="shared" si="21"/>
        <v>200.16562499999998</v>
      </c>
      <c r="L86" s="110"/>
    </row>
    <row r="87" spans="1:12" s="36" customFormat="1" ht="30" x14ac:dyDescent="0.25">
      <c r="A87" s="18">
        <v>1</v>
      </c>
      <c r="B87" s="683" t="s">
        <v>125</v>
      </c>
      <c r="C87" s="118">
        <v>4300</v>
      </c>
      <c r="D87" s="111">
        <f t="shared" si="24"/>
        <v>358</v>
      </c>
      <c r="E87" s="118">
        <v>194</v>
      </c>
      <c r="F87" s="123">
        <f t="shared" si="22"/>
        <v>54.189944134078218</v>
      </c>
      <c r="G87" s="488">
        <v>3479.087</v>
      </c>
      <c r="H87" s="663">
        <f t="shared" si="23"/>
        <v>290</v>
      </c>
      <c r="I87" s="488">
        <v>151.6</v>
      </c>
      <c r="J87" s="482">
        <f t="shared" si="21"/>
        <v>52.275862068965516</v>
      </c>
      <c r="L87" s="110"/>
    </row>
    <row r="88" spans="1:12" s="36" customFormat="1" ht="30" x14ac:dyDescent="0.25">
      <c r="A88" s="18">
        <v>1</v>
      </c>
      <c r="B88" s="683" t="s">
        <v>127</v>
      </c>
      <c r="C88" s="118">
        <v>400</v>
      </c>
      <c r="D88" s="111">
        <f t="shared" si="24"/>
        <v>33</v>
      </c>
      <c r="E88" s="118">
        <v>98</v>
      </c>
      <c r="F88" s="123">
        <f t="shared" si="22"/>
        <v>296.969696969697</v>
      </c>
      <c r="G88" s="488"/>
      <c r="H88" s="663">
        <f t="shared" si="23"/>
        <v>0</v>
      </c>
      <c r="I88" s="488">
        <v>76.204980000000006</v>
      </c>
      <c r="J88" s="482"/>
      <c r="L88" s="110"/>
    </row>
    <row r="89" spans="1:12" s="36" customFormat="1" ht="15" customHeight="1" x14ac:dyDescent="0.25">
      <c r="A89" s="18">
        <v>1</v>
      </c>
      <c r="B89" s="12" t="s">
        <v>3</v>
      </c>
      <c r="C89" s="120"/>
      <c r="D89" s="120"/>
      <c r="E89" s="120"/>
      <c r="F89" s="127"/>
      <c r="G89" s="492">
        <f>G79+G83+G87</f>
        <v>25568.144092592589</v>
      </c>
      <c r="H89" s="492">
        <f>H79+H83+H87</f>
        <v>2131</v>
      </c>
      <c r="I89" s="492">
        <f>I79+I83+I87</f>
        <v>632.31359999999995</v>
      </c>
      <c r="J89" s="492">
        <f t="shared" si="21"/>
        <v>29.672153918348194</v>
      </c>
      <c r="L89" s="110"/>
    </row>
    <row r="90" spans="1:12" s="36" customFormat="1" ht="15.75" customHeight="1" x14ac:dyDescent="0.25">
      <c r="A90" s="18">
        <v>1</v>
      </c>
      <c r="C90" s="77"/>
      <c r="D90" s="77"/>
      <c r="E90" s="151"/>
      <c r="F90" s="77"/>
      <c r="G90" s="500"/>
      <c r="H90" s="500"/>
      <c r="I90" s="501"/>
      <c r="J90" s="500"/>
      <c r="L90" s="110"/>
    </row>
    <row r="91" spans="1:12" ht="29.25" customHeight="1" x14ac:dyDescent="0.25">
      <c r="A91" s="18">
        <v>1</v>
      </c>
      <c r="B91" s="75" t="s">
        <v>95</v>
      </c>
      <c r="C91" s="48"/>
      <c r="D91" s="48"/>
      <c r="E91" s="163"/>
      <c r="F91" s="48"/>
      <c r="G91" s="478"/>
      <c r="H91" s="478"/>
      <c r="I91" s="479"/>
      <c r="J91" s="478"/>
    </row>
    <row r="92" spans="1:12" s="36" customFormat="1" ht="45" customHeight="1" x14ac:dyDescent="0.25">
      <c r="A92" s="18">
        <v>1</v>
      </c>
      <c r="B92" s="205" t="s">
        <v>122</v>
      </c>
      <c r="C92" s="118">
        <f>SUM(C93:C94)</f>
        <v>1898</v>
      </c>
      <c r="D92" s="118">
        <f>SUM(D93:D94)</f>
        <v>159</v>
      </c>
      <c r="E92" s="118">
        <f>SUM(E93:E94)</f>
        <v>107</v>
      </c>
      <c r="F92" s="123">
        <f t="shared" ref="F92:F97" si="25">E92/D92*100</f>
        <v>67.295597484276726</v>
      </c>
      <c r="G92" s="488">
        <f>SUM(G93:G94)</f>
        <v>4513.08474537037</v>
      </c>
      <c r="H92" s="488">
        <f>SUM(H93:H94)</f>
        <v>376</v>
      </c>
      <c r="I92" s="488">
        <f>SUM(I93:I94)</f>
        <v>198.32388</v>
      </c>
      <c r="J92" s="488">
        <f>I85/H85*100</f>
        <v>3.3626233766233762</v>
      </c>
      <c r="L92" s="110"/>
    </row>
    <row r="93" spans="1:12" s="36" customFormat="1" ht="38.1" customHeight="1" x14ac:dyDescent="0.25">
      <c r="A93" s="18">
        <v>1</v>
      </c>
      <c r="B93" s="72" t="s">
        <v>79</v>
      </c>
      <c r="C93" s="118">
        <v>1460</v>
      </c>
      <c r="D93" s="111">
        <f>ROUND(C93/12*$B$3,0)</f>
        <v>122</v>
      </c>
      <c r="E93" s="118">
        <v>76</v>
      </c>
      <c r="F93" s="123">
        <f t="shared" si="25"/>
        <v>62.295081967213115</v>
      </c>
      <c r="G93" s="488">
        <v>3757.3978703703701</v>
      </c>
      <c r="H93" s="663">
        <f>ROUND(G93/12*$B$3,0)</f>
        <v>313</v>
      </c>
      <c r="I93" s="488">
        <v>140.31498999999999</v>
      </c>
      <c r="J93" s="488">
        <f t="shared" ref="J93:J112" si="26">I93/H93*100</f>
        <v>44.829070287539935</v>
      </c>
      <c r="L93" s="110"/>
    </row>
    <row r="94" spans="1:12" s="36" customFormat="1" ht="38.1" customHeight="1" x14ac:dyDescent="0.25">
      <c r="A94" s="18">
        <v>1</v>
      </c>
      <c r="B94" s="72" t="s">
        <v>80</v>
      </c>
      <c r="C94" s="118">
        <v>438</v>
      </c>
      <c r="D94" s="111">
        <f>ROUND(C94/12*$B$3,0)</f>
        <v>37</v>
      </c>
      <c r="E94" s="118">
        <v>31</v>
      </c>
      <c r="F94" s="123">
        <f t="shared" si="25"/>
        <v>83.78378378378379</v>
      </c>
      <c r="G94" s="488">
        <v>755.68687499999999</v>
      </c>
      <c r="H94" s="663">
        <f>ROUND(G94/12*$B$3,0)</f>
        <v>63</v>
      </c>
      <c r="I94" s="488">
        <v>58.008890000000001</v>
      </c>
      <c r="J94" s="488">
        <f t="shared" si="26"/>
        <v>92.077603174603169</v>
      </c>
      <c r="L94" s="110"/>
    </row>
    <row r="95" spans="1:12" s="36" customFormat="1" ht="30" x14ac:dyDescent="0.25">
      <c r="A95" s="18">
        <v>1</v>
      </c>
      <c r="B95" s="206" t="s">
        <v>114</v>
      </c>
      <c r="C95" s="118">
        <f>SUM(C96)</f>
        <v>400</v>
      </c>
      <c r="D95" s="118">
        <f t="shared" ref="D95:I95" si="27">SUM(D96)</f>
        <v>33</v>
      </c>
      <c r="E95" s="118">
        <f t="shared" si="27"/>
        <v>18</v>
      </c>
      <c r="F95" s="123">
        <f t="shared" si="25"/>
        <v>54.54545454545454</v>
      </c>
      <c r="G95" s="481">
        <f t="shared" si="27"/>
        <v>701.548</v>
      </c>
      <c r="H95" s="481">
        <f t="shared" si="27"/>
        <v>58</v>
      </c>
      <c r="I95" s="481">
        <f t="shared" si="27"/>
        <v>29.203330000000001</v>
      </c>
      <c r="J95" s="488">
        <f t="shared" si="26"/>
        <v>50.35056896551724</v>
      </c>
      <c r="L95" s="110"/>
    </row>
    <row r="96" spans="1:12" s="36" customFormat="1" ht="30" x14ac:dyDescent="0.25">
      <c r="A96" s="18">
        <v>1</v>
      </c>
      <c r="B96" s="335" t="s">
        <v>110</v>
      </c>
      <c r="C96" s="118">
        <v>400</v>
      </c>
      <c r="D96" s="111">
        <f>ROUND(C96/12*$B$3,0)</f>
        <v>33</v>
      </c>
      <c r="E96" s="118">
        <v>18</v>
      </c>
      <c r="F96" s="123">
        <f t="shared" si="25"/>
        <v>54.54545454545454</v>
      </c>
      <c r="G96" s="488">
        <v>701.548</v>
      </c>
      <c r="H96" s="663">
        <f>ROUND(G96/12*$B$3,0)</f>
        <v>58</v>
      </c>
      <c r="I96" s="488">
        <v>29.203330000000001</v>
      </c>
      <c r="J96" s="488">
        <f t="shared" si="26"/>
        <v>50.35056896551724</v>
      </c>
      <c r="L96" s="110"/>
    </row>
    <row r="97" spans="1:12" s="36" customFormat="1" ht="30" x14ac:dyDescent="0.25">
      <c r="A97" s="18">
        <v>1</v>
      </c>
      <c r="B97" s="683" t="s">
        <v>125</v>
      </c>
      <c r="C97" s="118">
        <v>480</v>
      </c>
      <c r="D97" s="111">
        <f>ROUND(C97/12*$B$3,0)</f>
        <v>40</v>
      </c>
      <c r="E97" s="118">
        <v>43</v>
      </c>
      <c r="F97" s="123">
        <f t="shared" si="25"/>
        <v>107.5</v>
      </c>
      <c r="G97" s="488">
        <v>388.36320000000001</v>
      </c>
      <c r="H97" s="663">
        <f>ROUND(G97/12*$B$3,0)</f>
        <v>32</v>
      </c>
      <c r="I97" s="488">
        <v>34.790870000000005</v>
      </c>
      <c r="J97" s="482">
        <f t="shared" si="26"/>
        <v>108.72146875000001</v>
      </c>
      <c r="L97" s="110"/>
    </row>
    <row r="98" spans="1:12" s="36" customFormat="1" ht="23.25" customHeight="1" thickBot="1" x14ac:dyDescent="0.3">
      <c r="A98" s="18">
        <v>1</v>
      </c>
      <c r="B98" s="12" t="s">
        <v>3</v>
      </c>
      <c r="C98" s="120"/>
      <c r="D98" s="120"/>
      <c r="E98" s="120"/>
      <c r="F98" s="127"/>
      <c r="G98" s="497">
        <f>G92+G95+G97</f>
        <v>5602.9959453703696</v>
      </c>
      <c r="H98" s="497">
        <f>H92+H95+H97</f>
        <v>466</v>
      </c>
      <c r="I98" s="497">
        <f>I92+I95+I97</f>
        <v>262.31808000000001</v>
      </c>
      <c r="J98" s="492">
        <f t="shared" si="26"/>
        <v>56.29143347639485</v>
      </c>
      <c r="L98" s="110"/>
    </row>
    <row r="99" spans="1:12" ht="15" customHeight="1" x14ac:dyDescent="0.25">
      <c r="A99" s="18">
        <v>1</v>
      </c>
      <c r="B99" s="236" t="s">
        <v>93</v>
      </c>
      <c r="C99" s="237"/>
      <c r="D99" s="237"/>
      <c r="E99" s="237"/>
      <c r="F99" s="237"/>
      <c r="G99" s="502"/>
      <c r="H99" s="502"/>
      <c r="I99" s="502"/>
      <c r="J99" s="502"/>
    </row>
    <row r="100" spans="1:12" ht="30" x14ac:dyDescent="0.25">
      <c r="A100" s="18">
        <v>1</v>
      </c>
      <c r="B100" s="215" t="s">
        <v>122</v>
      </c>
      <c r="C100" s="238">
        <f>SUM(C10,C24,C38,C48,C59,C70,C79,C92)</f>
        <v>63584</v>
      </c>
      <c r="D100" s="238">
        <f>SUM(D10,D24,D38,D48,D59,D70,D79,D92)</f>
        <v>5300</v>
      </c>
      <c r="E100" s="238">
        <f>SUM(E10,E24,E38,E48,E59,E70,E79,E92)</f>
        <v>2655</v>
      </c>
      <c r="F100" s="238">
        <f t="shared" ref="F100:F111" si="28">E100/D100*100</f>
        <v>50.094339622641513</v>
      </c>
      <c r="G100" s="503">
        <f>SUM(G10,G24,G38,G48,G59,G70,G79,G92)</f>
        <v>155013.85878703708</v>
      </c>
      <c r="H100" s="503">
        <f>SUM(H10,H24,H38,H48,H59,H70,H79,H92)</f>
        <v>12919</v>
      </c>
      <c r="I100" s="503">
        <f>SUM(I10,I24,I38,I48,I59,I70,I79,I92)</f>
        <v>5821.98747</v>
      </c>
      <c r="J100" s="503">
        <f t="shared" si="26"/>
        <v>45.065310550352194</v>
      </c>
    </row>
    <row r="101" spans="1:12" ht="30" x14ac:dyDescent="0.25">
      <c r="A101" s="18">
        <v>1</v>
      </c>
      <c r="B101" s="214" t="s">
        <v>79</v>
      </c>
      <c r="C101" s="238">
        <f t="shared" ref="C101:E102" si="29">SUM(C93,C80,C71,C49,C39,C25,C11)</f>
        <v>48206</v>
      </c>
      <c r="D101" s="238">
        <f t="shared" si="29"/>
        <v>4019</v>
      </c>
      <c r="E101" s="238">
        <f t="shared" si="29"/>
        <v>2096</v>
      </c>
      <c r="F101" s="238">
        <f t="shared" si="28"/>
        <v>52.152276685742727</v>
      </c>
      <c r="G101" s="503">
        <f t="shared" ref="G101:I102" si="30">SUM(G93,G80,G71,G49,G39,G25,G11)</f>
        <v>124061.04228703705</v>
      </c>
      <c r="H101" s="503">
        <f t="shared" si="30"/>
        <v>10339</v>
      </c>
      <c r="I101" s="503">
        <f t="shared" si="30"/>
        <v>4846.6728599999997</v>
      </c>
      <c r="J101" s="503">
        <f t="shared" si="26"/>
        <v>46.877578682657898</v>
      </c>
    </row>
    <row r="102" spans="1:12" ht="30" x14ac:dyDescent="0.25">
      <c r="A102" s="18">
        <v>1</v>
      </c>
      <c r="B102" s="214" t="s">
        <v>80</v>
      </c>
      <c r="C102" s="238">
        <f t="shared" si="29"/>
        <v>14464</v>
      </c>
      <c r="D102" s="238">
        <f t="shared" si="29"/>
        <v>1206</v>
      </c>
      <c r="E102" s="238">
        <f t="shared" si="29"/>
        <v>559</v>
      </c>
      <c r="F102" s="238">
        <f t="shared" si="28"/>
        <v>46.35157545605307</v>
      </c>
      <c r="G102" s="503">
        <f t="shared" si="30"/>
        <v>24954.920000000006</v>
      </c>
      <c r="H102" s="503">
        <f t="shared" si="30"/>
        <v>2080</v>
      </c>
      <c r="I102" s="503">
        <f t="shared" si="30"/>
        <v>975.31461000000013</v>
      </c>
      <c r="J102" s="503">
        <f t="shared" si="26"/>
        <v>46.890125480769235</v>
      </c>
    </row>
    <row r="103" spans="1:12" ht="45" x14ac:dyDescent="0.25">
      <c r="A103" s="18">
        <v>1</v>
      </c>
      <c r="B103" s="214" t="s">
        <v>116</v>
      </c>
      <c r="C103" s="238">
        <f t="shared" ref="C103:E104" si="31">SUM(C60,C27,C13)</f>
        <v>149</v>
      </c>
      <c r="D103" s="238">
        <f t="shared" si="31"/>
        <v>12</v>
      </c>
      <c r="E103" s="238">
        <f t="shared" si="31"/>
        <v>0</v>
      </c>
      <c r="F103" s="238">
        <f t="shared" si="28"/>
        <v>0</v>
      </c>
      <c r="G103" s="503">
        <f t="shared" ref="G103:I104" si="32">SUM(G60,G27,G13)</f>
        <v>977.77525000000003</v>
      </c>
      <c r="H103" s="503">
        <f t="shared" si="32"/>
        <v>82</v>
      </c>
      <c r="I103" s="503">
        <f t="shared" si="32"/>
        <v>0</v>
      </c>
      <c r="J103" s="503">
        <f t="shared" si="26"/>
        <v>0</v>
      </c>
    </row>
    <row r="104" spans="1:12" ht="30" x14ac:dyDescent="0.25">
      <c r="A104" s="18">
        <v>1</v>
      </c>
      <c r="B104" s="214" t="s">
        <v>117</v>
      </c>
      <c r="C104" s="238">
        <f t="shared" si="31"/>
        <v>765</v>
      </c>
      <c r="D104" s="238">
        <f t="shared" si="31"/>
        <v>63</v>
      </c>
      <c r="E104" s="238">
        <f t="shared" si="31"/>
        <v>0</v>
      </c>
      <c r="F104" s="238">
        <f t="shared" si="28"/>
        <v>0</v>
      </c>
      <c r="G104" s="503">
        <f t="shared" si="32"/>
        <v>5020.1212500000001</v>
      </c>
      <c r="H104" s="503">
        <f t="shared" si="32"/>
        <v>418</v>
      </c>
      <c r="I104" s="503">
        <f t="shared" si="32"/>
        <v>0</v>
      </c>
      <c r="J104" s="503">
        <f t="shared" si="26"/>
        <v>0</v>
      </c>
    </row>
    <row r="105" spans="1:12" ht="30" x14ac:dyDescent="0.25">
      <c r="A105" s="18">
        <v>1</v>
      </c>
      <c r="B105" s="215" t="s">
        <v>114</v>
      </c>
      <c r="C105" s="238">
        <f>SUM(C95,C83,C73,C62,C51,C41,C29,C15)</f>
        <v>83117</v>
      </c>
      <c r="D105" s="238">
        <f>SUM(D95,D83,D73,D62,D51,D41,D29,D15)</f>
        <v>6927</v>
      </c>
      <c r="E105" s="238">
        <f>SUM(E95,E83,E73,E62,E51,E41,E29,E15)</f>
        <v>7162</v>
      </c>
      <c r="F105" s="238">
        <f t="shared" si="28"/>
        <v>103.39252201530245</v>
      </c>
      <c r="G105" s="503">
        <f>SUM(G95,G83,G73,G62,G51,G41,G29,G15)</f>
        <v>137932.05320999998</v>
      </c>
      <c r="H105" s="503">
        <f>SUM(H95,H83,H73,H62,H51,H41,H29,H15)</f>
        <v>11493</v>
      </c>
      <c r="I105" s="503">
        <f>SUM(I95,I83,I73,I62,I51,I41,I29,I15)</f>
        <v>11305.79242</v>
      </c>
      <c r="J105" s="503">
        <f t="shared" si="26"/>
        <v>98.371116505699121</v>
      </c>
    </row>
    <row r="106" spans="1:12" ht="30" x14ac:dyDescent="0.25">
      <c r="A106" s="18">
        <v>1</v>
      </c>
      <c r="B106" s="214" t="s">
        <v>110</v>
      </c>
      <c r="C106" s="238">
        <f>SUM(C96,C84,C74,C52,C42,C30,C16)</f>
        <v>11508</v>
      </c>
      <c r="D106" s="238">
        <f>SUM(D96,D84,D74,D52,D42,D30,D16)</f>
        <v>959</v>
      </c>
      <c r="E106" s="238">
        <f>SUM(E96,E84,E74,E52,E42,E30,E16)</f>
        <v>828</v>
      </c>
      <c r="F106" s="238">
        <f t="shared" si="28"/>
        <v>86.339937434827945</v>
      </c>
      <c r="G106" s="503">
        <f>SUM(G96,G84,G74,G52,G42,G30,G16)</f>
        <v>20183.535959999997</v>
      </c>
      <c r="H106" s="503">
        <f>SUM(H96,H84,H74,H52,H42,H30,H16)</f>
        <v>1681</v>
      </c>
      <c r="I106" s="503">
        <f>SUM(I96,I84,I74,I52,I42,I30,I16)</f>
        <v>1447.1158000000003</v>
      </c>
      <c r="J106" s="503">
        <f t="shared" si="26"/>
        <v>86.086603212373603</v>
      </c>
    </row>
    <row r="107" spans="1:12" ht="60" x14ac:dyDescent="0.25">
      <c r="A107" s="18">
        <v>1</v>
      </c>
      <c r="B107" s="214" t="s">
        <v>81</v>
      </c>
      <c r="C107" s="238">
        <f t="shared" ref="C107:E108" si="33">SUM(C85,C63,C31,C17)</f>
        <v>47456</v>
      </c>
      <c r="D107" s="238">
        <f t="shared" si="33"/>
        <v>3955</v>
      </c>
      <c r="E107" s="238">
        <f t="shared" si="33"/>
        <v>3441</v>
      </c>
      <c r="F107" s="238">
        <f t="shared" si="28"/>
        <v>87.003792667509487</v>
      </c>
      <c r="G107" s="503">
        <f t="shared" ref="G107:I108" si="34">SUM(G85,G63,G31,G17)</f>
        <v>93329.83425</v>
      </c>
      <c r="H107" s="503">
        <f t="shared" si="34"/>
        <v>7777</v>
      </c>
      <c r="I107" s="503">
        <f t="shared" si="34"/>
        <v>6212.5192600000009</v>
      </c>
      <c r="J107" s="503">
        <f t="shared" si="26"/>
        <v>79.883235952166658</v>
      </c>
    </row>
    <row r="108" spans="1:12" ht="45" x14ac:dyDescent="0.25">
      <c r="A108" s="18">
        <v>1</v>
      </c>
      <c r="B108" s="214" t="s">
        <v>111</v>
      </c>
      <c r="C108" s="238">
        <f t="shared" si="33"/>
        <v>24153</v>
      </c>
      <c r="D108" s="238">
        <f t="shared" si="33"/>
        <v>2013</v>
      </c>
      <c r="E108" s="238">
        <f t="shared" si="33"/>
        <v>2893</v>
      </c>
      <c r="F108" s="238">
        <f>SUM(F86,F64,F32,F18)</f>
        <v>1150.9401919249658</v>
      </c>
      <c r="G108" s="238">
        <f t="shared" si="34"/>
        <v>24418.683000000001</v>
      </c>
      <c r="H108" s="238">
        <f t="shared" si="34"/>
        <v>2035</v>
      </c>
      <c r="I108" s="618">
        <f t="shared" si="34"/>
        <v>3646.1573600000002</v>
      </c>
      <c r="J108" s="503">
        <f t="shared" si="26"/>
        <v>179.17235184275185</v>
      </c>
    </row>
    <row r="109" spans="1:12" ht="30" x14ac:dyDescent="0.25">
      <c r="A109" s="18">
        <v>1</v>
      </c>
      <c r="B109" s="695" t="s">
        <v>125</v>
      </c>
      <c r="C109" s="701">
        <f>SUM(C97,C87,C75,C65,C53,C43,C33,C19)</f>
        <v>118022</v>
      </c>
      <c r="D109" s="701">
        <f>SUM(D97,D87,D75,D65,D53,D43,D33,D19)</f>
        <v>9836</v>
      </c>
      <c r="E109" s="701">
        <f>SUM(E97,E87,E75,E65,E53,E43,E33,E19)</f>
        <v>11059</v>
      </c>
      <c r="F109" s="238">
        <f t="shared" si="28"/>
        <v>112.43391622610817</v>
      </c>
      <c r="G109" s="701">
        <f>SUM(G97,G87,G75,G65,G53,G43,G33,G19)</f>
        <v>75789.078479999996</v>
      </c>
      <c r="H109" s="701">
        <f>SUM(H97,H87,H75,H65,H53,H43,H33,H19)</f>
        <v>6315</v>
      </c>
      <c r="I109" s="701">
        <f>SUM(I97,I87,I75,I65,I53,I43,I33,I19)</f>
        <v>8796.2238600000001</v>
      </c>
      <c r="J109" s="503">
        <f t="shared" si="26"/>
        <v>139.29095581947743</v>
      </c>
    </row>
    <row r="110" spans="1:12" ht="30" x14ac:dyDescent="0.25">
      <c r="A110" s="18">
        <v>1</v>
      </c>
      <c r="B110" s="695" t="s">
        <v>126</v>
      </c>
      <c r="C110" s="701">
        <f>SUM(C66,C54)</f>
        <v>20100</v>
      </c>
      <c r="D110" s="701">
        <f>SUM(D66,D54)</f>
        <v>1675</v>
      </c>
      <c r="E110" s="701">
        <f>SUM(E66,E54)</f>
        <v>1979</v>
      </c>
      <c r="F110" s="238">
        <f t="shared" si="28"/>
        <v>118.14925373134328</v>
      </c>
      <c r="G110" s="701">
        <f>SUM(G66,G54)</f>
        <v>0</v>
      </c>
      <c r="H110" s="701">
        <f>SUM(H66,H54)</f>
        <v>0</v>
      </c>
      <c r="I110" s="701">
        <f>SUM(I66,I54)</f>
        <v>1583.7287900000001</v>
      </c>
      <c r="J110" s="503"/>
    </row>
    <row r="111" spans="1:12" x14ac:dyDescent="0.25">
      <c r="A111" s="18">
        <v>1</v>
      </c>
      <c r="B111" s="695" t="s">
        <v>127</v>
      </c>
      <c r="C111" s="701">
        <f>SUM(C88,C55,C44,C34,C20)</f>
        <v>13111</v>
      </c>
      <c r="D111" s="701">
        <f>SUM(D88,D55,D44,D34,D20)</f>
        <v>1092</v>
      </c>
      <c r="E111" s="701">
        <f>SUM(E88,E55,E44,E34,E20)</f>
        <v>2199</v>
      </c>
      <c r="F111" s="238">
        <f t="shared" si="28"/>
        <v>201.37362637362637</v>
      </c>
      <c r="G111" s="701">
        <f>SUM(G88,G55,G44,G34,G20)</f>
        <v>0</v>
      </c>
      <c r="H111" s="701">
        <f>SUM(H88,H55,H44,H34,H20)</f>
        <v>0</v>
      </c>
      <c r="I111" s="701">
        <f>SUM(I88,I55,I44,I34,I20)</f>
        <v>1738.6197299999999</v>
      </c>
      <c r="J111" s="503"/>
    </row>
    <row r="112" spans="1:12" ht="15.75" thickBot="1" x14ac:dyDescent="0.3">
      <c r="A112" s="18">
        <v>1</v>
      </c>
      <c r="B112" s="547" t="s">
        <v>119</v>
      </c>
      <c r="C112" s="548">
        <f>SUM(C98,C89,C76,C67,C56,C45,C35,C21)</f>
        <v>0</v>
      </c>
      <c r="D112" s="548">
        <f>SUM(D98,D89,D76,D67,D56,D45,D35,D21)</f>
        <v>0</v>
      </c>
      <c r="E112" s="548">
        <f>SUM(E98,E89,E76,E67,E56,E45,E35,E21)</f>
        <v>0</v>
      </c>
      <c r="F112" s="548"/>
      <c r="G112" s="549">
        <f>SUM(G98,G89,G76,G67,G56,G45,G35,G21)</f>
        <v>368734.99047703703</v>
      </c>
      <c r="H112" s="549">
        <f>SUM(H98,H89,H76,H67,H56,H45,H35,H21)</f>
        <v>30727</v>
      </c>
      <c r="I112" s="549">
        <f>SUM(I98,I89,I76,I67,I56,I45,I35,I21)</f>
        <v>25924.00375</v>
      </c>
      <c r="J112" s="549">
        <f t="shared" si="26"/>
        <v>84.368808376997436</v>
      </c>
    </row>
    <row r="113" spans="1:12" ht="15" customHeight="1" x14ac:dyDescent="0.25">
      <c r="A113" s="18">
        <v>1</v>
      </c>
      <c r="B113" s="7"/>
      <c r="C113" s="1"/>
      <c r="D113" s="1"/>
      <c r="E113" s="142"/>
      <c r="F113" s="1"/>
      <c r="G113" s="504"/>
      <c r="H113" s="504"/>
      <c r="I113" s="505"/>
      <c r="J113" s="504"/>
    </row>
    <row r="114" spans="1:12" ht="14.25" customHeight="1" thickBot="1" x14ac:dyDescent="0.3">
      <c r="A114" s="18">
        <v>1</v>
      </c>
      <c r="B114" s="93" t="s">
        <v>13</v>
      </c>
      <c r="C114" s="14"/>
      <c r="D114" s="14"/>
      <c r="E114" s="129"/>
      <c r="F114" s="14"/>
      <c r="G114" s="506"/>
      <c r="H114" s="506"/>
      <c r="I114" s="480"/>
      <c r="J114" s="506"/>
    </row>
    <row r="115" spans="1:12" ht="29.25" x14ac:dyDescent="0.25">
      <c r="A115" s="18">
        <v>1</v>
      </c>
      <c r="B115" s="131" t="s">
        <v>54</v>
      </c>
      <c r="C115" s="166"/>
      <c r="D115" s="166"/>
      <c r="E115" s="166"/>
      <c r="F115" s="166"/>
      <c r="G115" s="493"/>
      <c r="H115" s="493"/>
      <c r="I115" s="493"/>
      <c r="J115" s="488"/>
    </row>
    <row r="116" spans="1:12" s="36" customFormat="1" ht="30" x14ac:dyDescent="0.25">
      <c r="A116" s="18">
        <v>1</v>
      </c>
      <c r="B116" s="234" t="s">
        <v>122</v>
      </c>
      <c r="C116" s="118">
        <f>SUM(C117:C120)</f>
        <v>9739</v>
      </c>
      <c r="D116" s="118">
        <f>SUM(D117:D120)</f>
        <v>811</v>
      </c>
      <c r="E116" s="118">
        <f>SUM(E117:E120)</f>
        <v>426</v>
      </c>
      <c r="F116" s="118">
        <f t="shared" ref="F116:F124" si="35">E116/D116*100</f>
        <v>52.527743526510484</v>
      </c>
      <c r="G116" s="488">
        <f>SUM(G117:G120)</f>
        <v>24274.613384259261</v>
      </c>
      <c r="H116" s="488">
        <f>SUM(H117:H120)</f>
        <v>2023</v>
      </c>
      <c r="I116" s="488">
        <f>SUM(I117:I120)</f>
        <v>918.36267999999995</v>
      </c>
      <c r="J116" s="555">
        <f t="shared" ref="J116:J128" si="36">I116/H116*100</f>
        <v>45.396079090459715</v>
      </c>
      <c r="L116" s="110"/>
    </row>
    <row r="117" spans="1:12" s="36" customFormat="1" ht="30" x14ac:dyDescent="0.25">
      <c r="A117" s="18">
        <v>1</v>
      </c>
      <c r="B117" s="72" t="s">
        <v>79</v>
      </c>
      <c r="C117" s="118">
        <v>7286</v>
      </c>
      <c r="D117" s="111">
        <f t="shared" ref="D117:D127" si="37">ROUND(C117/12*$B$3,0)</f>
        <v>607</v>
      </c>
      <c r="E117" s="118">
        <v>373</v>
      </c>
      <c r="F117" s="118">
        <f t="shared" si="35"/>
        <v>61.449752883031309</v>
      </c>
      <c r="G117" s="488">
        <v>18750.959509259261</v>
      </c>
      <c r="H117" s="663">
        <f t="shared" ref="H117:H127" si="38">ROUND(G117/12*$B$3,0)</f>
        <v>1563</v>
      </c>
      <c r="I117" s="488">
        <v>847.76067</v>
      </c>
      <c r="J117" s="555">
        <f t="shared" si="36"/>
        <v>54.239326295585414</v>
      </c>
      <c r="L117" s="110"/>
    </row>
    <row r="118" spans="1:12" s="36" customFormat="1" ht="30" x14ac:dyDescent="0.25">
      <c r="A118" s="18">
        <v>1</v>
      </c>
      <c r="B118" s="72" t="s">
        <v>80</v>
      </c>
      <c r="C118" s="118">
        <v>2186</v>
      </c>
      <c r="D118" s="111">
        <f t="shared" si="37"/>
        <v>182</v>
      </c>
      <c r="E118" s="118">
        <v>53</v>
      </c>
      <c r="F118" s="118">
        <f t="shared" si="35"/>
        <v>29.120879120879124</v>
      </c>
      <c r="G118" s="488">
        <v>3771.5331250000004</v>
      </c>
      <c r="H118" s="663">
        <f t="shared" si="38"/>
        <v>314</v>
      </c>
      <c r="I118" s="488">
        <v>70.602009999999993</v>
      </c>
      <c r="J118" s="555">
        <f t="shared" si="36"/>
        <v>22.48471656050955</v>
      </c>
      <c r="L118" s="110"/>
    </row>
    <row r="119" spans="1:12" s="36" customFormat="1" ht="45" x14ac:dyDescent="0.25">
      <c r="A119" s="18">
        <v>1</v>
      </c>
      <c r="B119" s="72" t="s">
        <v>116</v>
      </c>
      <c r="C119" s="118">
        <v>47</v>
      </c>
      <c r="D119" s="111">
        <f t="shared" si="37"/>
        <v>4</v>
      </c>
      <c r="E119" s="118"/>
      <c r="F119" s="118">
        <f t="shared" si="35"/>
        <v>0</v>
      </c>
      <c r="G119" s="488">
        <v>308.42574999999999</v>
      </c>
      <c r="H119" s="663">
        <f t="shared" si="38"/>
        <v>26</v>
      </c>
      <c r="I119" s="488"/>
      <c r="J119" s="555">
        <f t="shared" si="36"/>
        <v>0</v>
      </c>
      <c r="L119" s="732"/>
    </row>
    <row r="120" spans="1:12" s="36" customFormat="1" ht="30" x14ac:dyDescent="0.25">
      <c r="A120" s="18">
        <v>1</v>
      </c>
      <c r="B120" s="72" t="s">
        <v>117</v>
      </c>
      <c r="C120" s="118">
        <v>220</v>
      </c>
      <c r="D120" s="111">
        <f t="shared" si="37"/>
        <v>18</v>
      </c>
      <c r="E120" s="118"/>
      <c r="F120" s="118">
        <f t="shared" si="35"/>
        <v>0</v>
      </c>
      <c r="G120" s="488">
        <v>1443.6949999999999</v>
      </c>
      <c r="H120" s="663">
        <f t="shared" si="38"/>
        <v>120</v>
      </c>
      <c r="I120" s="488"/>
      <c r="J120" s="555">
        <f t="shared" si="36"/>
        <v>0</v>
      </c>
      <c r="L120" s="110"/>
    </row>
    <row r="121" spans="1:12" s="36" customFormat="1" ht="30" x14ac:dyDescent="0.25">
      <c r="A121" s="18">
        <v>1</v>
      </c>
      <c r="B121" s="234" t="s">
        <v>114</v>
      </c>
      <c r="C121" s="118">
        <f>SUM(C122:C124)</f>
        <v>16459</v>
      </c>
      <c r="D121" s="118">
        <f>SUM(D122:D124)</f>
        <v>1372</v>
      </c>
      <c r="E121" s="118">
        <f>SUM(E122:E124)</f>
        <v>1140</v>
      </c>
      <c r="F121" s="118">
        <f t="shared" si="35"/>
        <v>83.090379008746353</v>
      </c>
      <c r="G121" s="481">
        <f>SUM(G122:G124)</f>
        <v>28051.120499999997</v>
      </c>
      <c r="H121" s="481">
        <f>SUM(H122:H124)</f>
        <v>2338</v>
      </c>
      <c r="I121" s="481">
        <f>SUM(I122:I124)</f>
        <v>1156.9913299999998</v>
      </c>
      <c r="J121" s="555">
        <f t="shared" si="36"/>
        <v>49.486369974337038</v>
      </c>
      <c r="L121" s="110"/>
    </row>
    <row r="122" spans="1:12" s="36" customFormat="1" ht="30" x14ac:dyDescent="0.25">
      <c r="A122" s="18">
        <v>1</v>
      </c>
      <c r="B122" s="72" t="s">
        <v>110</v>
      </c>
      <c r="C122" s="118">
        <v>1500</v>
      </c>
      <c r="D122" s="111">
        <f t="shared" si="37"/>
        <v>125</v>
      </c>
      <c r="E122" s="118">
        <v>35</v>
      </c>
      <c r="F122" s="118">
        <f t="shared" si="35"/>
        <v>28.000000000000004</v>
      </c>
      <c r="G122" s="488">
        <v>2630.8049999999998</v>
      </c>
      <c r="H122" s="663">
        <f t="shared" si="38"/>
        <v>219</v>
      </c>
      <c r="I122" s="488">
        <v>59.732680000000002</v>
      </c>
      <c r="J122" s="555">
        <f t="shared" si="36"/>
        <v>27.275196347031965</v>
      </c>
      <c r="L122" s="110"/>
    </row>
    <row r="123" spans="1:12" s="36" customFormat="1" ht="60" x14ac:dyDescent="0.25">
      <c r="A123" s="18">
        <v>1</v>
      </c>
      <c r="B123" s="72" t="s">
        <v>121</v>
      </c>
      <c r="C123" s="118">
        <v>10833</v>
      </c>
      <c r="D123" s="111">
        <f t="shared" si="37"/>
        <v>903</v>
      </c>
      <c r="E123" s="118">
        <v>790</v>
      </c>
      <c r="F123" s="118">
        <f t="shared" si="35"/>
        <v>87.486157253599117</v>
      </c>
      <c r="G123" s="488">
        <v>21248.929499999998</v>
      </c>
      <c r="H123" s="663">
        <f t="shared" si="38"/>
        <v>1771</v>
      </c>
      <c r="I123" s="488">
        <v>770.89792</v>
      </c>
      <c r="J123" s="555">
        <f t="shared" si="36"/>
        <v>43.528962168266517</v>
      </c>
      <c r="L123" s="110"/>
    </row>
    <row r="124" spans="1:12" s="36" customFormat="1" ht="45" x14ac:dyDescent="0.25">
      <c r="A124" s="18">
        <v>1</v>
      </c>
      <c r="B124" s="72" t="s">
        <v>111</v>
      </c>
      <c r="C124" s="118">
        <v>4126</v>
      </c>
      <c r="D124" s="111">
        <f t="shared" si="37"/>
        <v>344</v>
      </c>
      <c r="E124" s="118">
        <v>315</v>
      </c>
      <c r="F124" s="118">
        <f t="shared" si="35"/>
        <v>91.569767441860463</v>
      </c>
      <c r="G124" s="488">
        <v>4171.3860000000004</v>
      </c>
      <c r="H124" s="663">
        <f t="shared" si="38"/>
        <v>348</v>
      </c>
      <c r="I124" s="488">
        <v>326.36072999999999</v>
      </c>
      <c r="J124" s="555">
        <f t="shared" si="36"/>
        <v>93.781818965517232</v>
      </c>
      <c r="L124" s="110"/>
    </row>
    <row r="125" spans="1:12" s="36" customFormat="1" ht="30" x14ac:dyDescent="0.25">
      <c r="A125" s="18">
        <v>1</v>
      </c>
      <c r="B125" s="121" t="s">
        <v>125</v>
      </c>
      <c r="C125" s="118">
        <v>33700</v>
      </c>
      <c r="D125" s="111">
        <f t="shared" si="37"/>
        <v>2808</v>
      </c>
      <c r="E125" s="118">
        <v>3454</v>
      </c>
      <c r="F125" s="123">
        <f>E125/D125*100</f>
        <v>123.00569800569801</v>
      </c>
      <c r="G125" s="488">
        <v>27266.332999999999</v>
      </c>
      <c r="H125" s="663">
        <f t="shared" si="38"/>
        <v>2272</v>
      </c>
      <c r="I125" s="488">
        <v>2788.4</v>
      </c>
      <c r="J125" s="482">
        <f>I125/H125*100</f>
        <v>122.72887323943662</v>
      </c>
      <c r="L125" s="110"/>
    </row>
    <row r="126" spans="1:12" s="36" customFormat="1" ht="30" x14ac:dyDescent="0.25">
      <c r="A126" s="18">
        <v>1</v>
      </c>
      <c r="B126" s="121" t="s">
        <v>126</v>
      </c>
      <c r="C126" s="118">
        <v>2640</v>
      </c>
      <c r="D126" s="111">
        <f t="shared" si="37"/>
        <v>220</v>
      </c>
      <c r="E126" s="118">
        <v>186</v>
      </c>
      <c r="F126" s="123">
        <f>E126/D126*100</f>
        <v>84.545454545454547</v>
      </c>
      <c r="G126" s="488"/>
      <c r="H126" s="663">
        <f t="shared" si="38"/>
        <v>0</v>
      </c>
      <c r="I126" s="488">
        <v>150.49074000000002</v>
      </c>
      <c r="J126" s="482"/>
      <c r="L126" s="110"/>
    </row>
    <row r="127" spans="1:12" s="36" customFormat="1" ht="15.75" thickBot="1" x14ac:dyDescent="0.3">
      <c r="A127" s="18">
        <v>1</v>
      </c>
      <c r="B127" s="121" t="s">
        <v>127</v>
      </c>
      <c r="C127" s="118">
        <v>3143</v>
      </c>
      <c r="D127" s="111">
        <f t="shared" si="37"/>
        <v>262</v>
      </c>
      <c r="E127" s="118">
        <v>156</v>
      </c>
      <c r="F127" s="123">
        <f>E127/D127*100</f>
        <v>59.541984732824424</v>
      </c>
      <c r="G127" s="488"/>
      <c r="H127" s="663">
        <f t="shared" si="38"/>
        <v>0</v>
      </c>
      <c r="I127" s="488">
        <v>120.81782000000001</v>
      </c>
      <c r="J127" s="482"/>
      <c r="L127" s="110"/>
    </row>
    <row r="128" spans="1:12" s="13" customFormat="1" ht="15.75" thickBot="1" x14ac:dyDescent="0.3">
      <c r="A128" s="18">
        <v>1</v>
      </c>
      <c r="B128" s="550" t="s">
        <v>3</v>
      </c>
      <c r="C128" s="354"/>
      <c r="D128" s="354"/>
      <c r="E128" s="354"/>
      <c r="F128" s="353"/>
      <c r="G128" s="551">
        <f>G121+G116+G125</f>
        <v>79592.066884259257</v>
      </c>
      <c r="H128" s="551">
        <f>H121+H116+H125</f>
        <v>6633</v>
      </c>
      <c r="I128" s="551">
        <f>I121+I116+I125</f>
        <v>4863.7540100000006</v>
      </c>
      <c r="J128" s="494">
        <f t="shared" si="36"/>
        <v>73.326609528117004</v>
      </c>
      <c r="L128" s="734"/>
    </row>
    <row r="129" spans="1:249" ht="15" customHeight="1" x14ac:dyDescent="0.25">
      <c r="A129" s="18">
        <v>1</v>
      </c>
      <c r="B129" s="239" t="s">
        <v>96</v>
      </c>
      <c r="C129" s="240"/>
      <c r="D129" s="240"/>
      <c r="E129" s="240"/>
      <c r="F129" s="240"/>
      <c r="G129" s="508"/>
      <c r="H129" s="508"/>
      <c r="I129" s="508"/>
      <c r="J129" s="508"/>
    </row>
    <row r="130" spans="1:249" s="10" customFormat="1" ht="43.5" customHeight="1" x14ac:dyDescent="0.25">
      <c r="A130" s="18">
        <v>1</v>
      </c>
      <c r="B130" s="241" t="s">
        <v>122</v>
      </c>
      <c r="C130" s="242">
        <f t="shared" ref="C130:E138" si="39">C116</f>
        <v>9739</v>
      </c>
      <c r="D130" s="242">
        <f t="shared" si="39"/>
        <v>811</v>
      </c>
      <c r="E130" s="242">
        <f t="shared" si="39"/>
        <v>426</v>
      </c>
      <c r="F130" s="336">
        <f>E130/D130*100</f>
        <v>52.527743526510484</v>
      </c>
      <c r="G130" s="509">
        <f t="shared" ref="G130:J138" si="40">G116</f>
        <v>24274.613384259261</v>
      </c>
      <c r="H130" s="509">
        <f t="shared" si="40"/>
        <v>2023</v>
      </c>
      <c r="I130" s="509">
        <f t="shared" si="40"/>
        <v>918.36267999999995</v>
      </c>
      <c r="J130" s="509">
        <f t="shared" si="40"/>
        <v>45.396079090459715</v>
      </c>
      <c r="K130" s="13"/>
      <c r="L130" s="734"/>
      <c r="M130" s="13"/>
      <c r="N130" s="13"/>
      <c r="O130" s="13"/>
      <c r="P130" s="13"/>
      <c r="Q130" s="13"/>
      <c r="R130" s="13"/>
      <c r="S130" s="13"/>
      <c r="T130" s="1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F130" s="13"/>
      <c r="AG130" s="13"/>
      <c r="AH130" s="13"/>
      <c r="AI130" s="13"/>
      <c r="AJ130" s="13"/>
      <c r="AK130" s="13"/>
      <c r="AL130" s="13"/>
      <c r="AM130" s="13"/>
      <c r="AN130" s="13"/>
      <c r="AO130" s="13"/>
      <c r="AP130" s="13"/>
      <c r="AQ130" s="13"/>
      <c r="AR130" s="13"/>
      <c r="AS130" s="13"/>
      <c r="AT130" s="13"/>
      <c r="AU130" s="13"/>
      <c r="AV130" s="13"/>
      <c r="AW130" s="13"/>
      <c r="AX130" s="13"/>
      <c r="AY130" s="13"/>
      <c r="AZ130" s="13"/>
      <c r="BA130" s="13"/>
      <c r="BB130" s="13"/>
      <c r="BC130" s="13"/>
      <c r="BD130" s="13"/>
      <c r="BE130" s="13"/>
      <c r="BF130" s="13"/>
      <c r="BG130" s="13"/>
      <c r="BH130" s="13"/>
      <c r="BI130" s="13"/>
      <c r="BJ130" s="13"/>
      <c r="BK130" s="13"/>
      <c r="BL130" s="13"/>
      <c r="BM130" s="13"/>
      <c r="BN130" s="13"/>
      <c r="BO130" s="13"/>
      <c r="BP130" s="13"/>
      <c r="BQ130" s="13"/>
      <c r="BR130" s="13"/>
      <c r="BS130" s="13"/>
      <c r="BT130" s="13"/>
      <c r="BU130" s="13"/>
      <c r="BV130" s="13"/>
      <c r="BW130" s="13"/>
      <c r="BX130" s="13"/>
      <c r="BY130" s="13"/>
      <c r="BZ130" s="13"/>
      <c r="CA130" s="13"/>
      <c r="CB130" s="13"/>
      <c r="CC130" s="13"/>
      <c r="CD130" s="13"/>
      <c r="CE130" s="13"/>
      <c r="CF130" s="13"/>
      <c r="CG130" s="13"/>
      <c r="CH130" s="13"/>
      <c r="CI130" s="13"/>
      <c r="CJ130" s="13"/>
      <c r="CK130" s="13"/>
      <c r="CL130" s="13"/>
      <c r="CM130" s="13"/>
      <c r="CN130" s="13"/>
      <c r="CO130" s="13"/>
      <c r="CP130" s="13"/>
      <c r="CQ130" s="13"/>
      <c r="CR130" s="13"/>
      <c r="CS130" s="13"/>
      <c r="CT130" s="13"/>
      <c r="CU130" s="13"/>
      <c r="CV130" s="13"/>
      <c r="CW130" s="13"/>
      <c r="CX130" s="13"/>
      <c r="CY130" s="13"/>
      <c r="CZ130" s="13"/>
      <c r="DA130" s="13"/>
      <c r="DB130" s="13"/>
      <c r="DC130" s="13"/>
      <c r="DD130" s="13"/>
      <c r="DE130" s="13"/>
      <c r="DF130" s="13"/>
      <c r="DG130" s="13"/>
      <c r="DH130" s="13"/>
      <c r="DI130" s="13"/>
      <c r="DJ130" s="13"/>
      <c r="DK130" s="13"/>
      <c r="DL130" s="13"/>
      <c r="DM130" s="13"/>
      <c r="DN130" s="13"/>
      <c r="DO130" s="13"/>
      <c r="DP130" s="13"/>
      <c r="DQ130" s="13"/>
      <c r="DR130" s="13"/>
      <c r="DS130" s="13"/>
      <c r="DT130" s="13"/>
      <c r="DU130" s="13"/>
      <c r="DV130" s="13"/>
      <c r="DW130" s="13"/>
      <c r="DX130" s="13"/>
      <c r="DY130" s="13"/>
      <c r="DZ130" s="13"/>
      <c r="EA130" s="13"/>
      <c r="EB130" s="13"/>
      <c r="EC130" s="13"/>
      <c r="ED130" s="13"/>
      <c r="EE130" s="13"/>
      <c r="EF130" s="13"/>
      <c r="EG130" s="13"/>
      <c r="EH130" s="13"/>
      <c r="EI130" s="13"/>
      <c r="EJ130" s="13"/>
      <c r="EK130" s="13"/>
      <c r="EL130" s="13"/>
      <c r="EM130" s="13"/>
      <c r="EN130" s="13"/>
      <c r="EO130" s="13"/>
      <c r="EP130" s="13"/>
      <c r="EQ130" s="13"/>
      <c r="ER130" s="13"/>
      <c r="ES130" s="13"/>
      <c r="ET130" s="13"/>
      <c r="EU130" s="13"/>
      <c r="EV130" s="13"/>
      <c r="EW130" s="13"/>
      <c r="EX130" s="13"/>
      <c r="EY130" s="13"/>
      <c r="EZ130" s="13"/>
      <c r="FA130" s="13"/>
      <c r="FB130" s="13"/>
      <c r="FC130" s="13"/>
      <c r="FD130" s="13"/>
      <c r="FE130" s="13"/>
      <c r="FF130" s="13"/>
      <c r="FG130" s="13"/>
      <c r="FH130" s="13"/>
      <c r="FI130" s="13"/>
      <c r="FJ130" s="13"/>
      <c r="FK130" s="13"/>
      <c r="FL130" s="13"/>
      <c r="FM130" s="13"/>
      <c r="FN130" s="13"/>
      <c r="FO130" s="13"/>
      <c r="FP130" s="13"/>
      <c r="FQ130" s="13"/>
      <c r="FR130" s="13"/>
      <c r="FS130" s="13"/>
      <c r="FT130" s="13"/>
      <c r="FU130" s="13"/>
      <c r="FV130" s="13"/>
      <c r="FW130" s="13"/>
      <c r="FX130" s="13"/>
      <c r="FY130" s="13"/>
      <c r="FZ130" s="13"/>
      <c r="GA130" s="13"/>
      <c r="GB130" s="13"/>
      <c r="GC130" s="13"/>
      <c r="GD130" s="13"/>
      <c r="GE130" s="13"/>
      <c r="GF130" s="13"/>
      <c r="GG130" s="13"/>
      <c r="GH130" s="13"/>
      <c r="GI130" s="13"/>
      <c r="GJ130" s="13"/>
      <c r="GK130" s="13"/>
      <c r="GL130" s="13"/>
      <c r="GM130" s="13"/>
      <c r="GN130" s="13"/>
      <c r="GO130" s="13"/>
      <c r="GP130" s="13"/>
      <c r="GQ130" s="13"/>
      <c r="GR130" s="13"/>
      <c r="GS130" s="13"/>
      <c r="GT130" s="13"/>
      <c r="GU130" s="13"/>
      <c r="GV130" s="13"/>
      <c r="GW130" s="13"/>
      <c r="GX130" s="13"/>
      <c r="GY130" s="13"/>
      <c r="GZ130" s="13"/>
      <c r="HA130" s="13"/>
      <c r="HB130" s="13"/>
      <c r="HC130" s="13"/>
      <c r="HD130" s="13"/>
      <c r="HE130" s="13"/>
      <c r="HF130" s="13"/>
      <c r="HG130" s="13"/>
      <c r="HH130" s="13"/>
      <c r="HI130" s="13"/>
      <c r="HJ130" s="13"/>
      <c r="HK130" s="13"/>
      <c r="HL130" s="13"/>
      <c r="HM130" s="13"/>
      <c r="HN130" s="13"/>
      <c r="HO130" s="13"/>
      <c r="HP130" s="13"/>
      <c r="HQ130" s="13"/>
      <c r="HR130" s="13"/>
      <c r="HS130" s="13"/>
      <c r="HT130" s="13"/>
      <c r="HU130" s="13"/>
      <c r="HV130" s="13"/>
      <c r="HW130" s="13"/>
      <c r="HX130" s="13"/>
      <c r="HY130" s="13"/>
      <c r="HZ130" s="13"/>
      <c r="IA130" s="13"/>
      <c r="IB130" s="13"/>
      <c r="IC130" s="13"/>
      <c r="ID130" s="13"/>
      <c r="IE130" s="13"/>
      <c r="IF130" s="13"/>
      <c r="IG130" s="13"/>
      <c r="IH130" s="13"/>
      <c r="II130" s="13"/>
      <c r="IJ130" s="13"/>
      <c r="IK130" s="13"/>
      <c r="IL130" s="13"/>
      <c r="IM130" s="13"/>
      <c r="IN130" s="13"/>
      <c r="IO130" s="13"/>
    </row>
    <row r="131" spans="1:249" s="10" customFormat="1" ht="30" x14ac:dyDescent="0.25">
      <c r="A131" s="18">
        <v>1</v>
      </c>
      <c r="B131" s="207" t="s">
        <v>79</v>
      </c>
      <c r="C131" s="242">
        <f t="shared" si="39"/>
        <v>7286</v>
      </c>
      <c r="D131" s="242">
        <f t="shared" si="39"/>
        <v>607</v>
      </c>
      <c r="E131" s="242">
        <f t="shared" si="39"/>
        <v>373</v>
      </c>
      <c r="F131" s="336">
        <f>E131/D131*100</f>
        <v>61.449752883031309</v>
      </c>
      <c r="G131" s="509">
        <f t="shared" si="40"/>
        <v>18750.959509259261</v>
      </c>
      <c r="H131" s="509">
        <f t="shared" si="40"/>
        <v>1563</v>
      </c>
      <c r="I131" s="509">
        <f t="shared" si="40"/>
        <v>847.76067</v>
      </c>
      <c r="J131" s="509">
        <f t="shared" si="40"/>
        <v>54.239326295585414</v>
      </c>
      <c r="K131" s="13"/>
      <c r="L131" s="734"/>
      <c r="M131" s="13"/>
      <c r="N131" s="13"/>
      <c r="O131" s="13"/>
      <c r="P131" s="13"/>
      <c r="Q131" s="13"/>
      <c r="R131" s="13"/>
      <c r="S131" s="13"/>
      <c r="T131" s="1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F131" s="13"/>
      <c r="AG131" s="13"/>
      <c r="AH131" s="13"/>
      <c r="AI131" s="13"/>
      <c r="AJ131" s="13"/>
      <c r="AK131" s="13"/>
      <c r="AL131" s="13"/>
      <c r="AM131" s="13"/>
      <c r="AN131" s="13"/>
      <c r="AO131" s="13"/>
      <c r="AP131" s="13"/>
      <c r="AQ131" s="13"/>
      <c r="AR131" s="13"/>
      <c r="AS131" s="13"/>
      <c r="AT131" s="13"/>
      <c r="AU131" s="13"/>
      <c r="AV131" s="13"/>
      <c r="AW131" s="13"/>
      <c r="AX131" s="13"/>
      <c r="AY131" s="13"/>
      <c r="AZ131" s="13"/>
      <c r="BA131" s="13"/>
      <c r="BB131" s="13"/>
      <c r="BC131" s="13"/>
      <c r="BD131" s="13"/>
      <c r="BE131" s="13"/>
      <c r="BF131" s="13"/>
      <c r="BG131" s="13"/>
      <c r="BH131" s="13"/>
      <c r="BI131" s="13"/>
      <c r="BJ131" s="13"/>
      <c r="BK131" s="13"/>
      <c r="BL131" s="13"/>
      <c r="BM131" s="13"/>
      <c r="BN131" s="13"/>
      <c r="BO131" s="13"/>
      <c r="BP131" s="13"/>
      <c r="BQ131" s="13"/>
      <c r="BR131" s="13"/>
      <c r="BS131" s="13"/>
      <c r="BT131" s="13"/>
      <c r="BU131" s="13"/>
      <c r="BV131" s="13"/>
      <c r="BW131" s="13"/>
      <c r="BX131" s="13"/>
      <c r="BY131" s="13"/>
      <c r="BZ131" s="13"/>
      <c r="CA131" s="13"/>
      <c r="CB131" s="13"/>
      <c r="CC131" s="13"/>
      <c r="CD131" s="13"/>
      <c r="CE131" s="13"/>
      <c r="CF131" s="13"/>
      <c r="CG131" s="13"/>
      <c r="CH131" s="13"/>
      <c r="CI131" s="13"/>
      <c r="CJ131" s="13"/>
      <c r="CK131" s="13"/>
      <c r="CL131" s="13"/>
      <c r="CM131" s="13"/>
      <c r="CN131" s="13"/>
      <c r="CO131" s="13"/>
      <c r="CP131" s="13"/>
      <c r="CQ131" s="13"/>
      <c r="CR131" s="13"/>
      <c r="CS131" s="13"/>
      <c r="CT131" s="13"/>
      <c r="CU131" s="13"/>
      <c r="CV131" s="13"/>
      <c r="CW131" s="13"/>
      <c r="CX131" s="13"/>
      <c r="CY131" s="13"/>
      <c r="CZ131" s="13"/>
      <c r="DA131" s="13"/>
      <c r="DB131" s="13"/>
      <c r="DC131" s="13"/>
      <c r="DD131" s="13"/>
      <c r="DE131" s="13"/>
      <c r="DF131" s="13"/>
      <c r="DG131" s="13"/>
      <c r="DH131" s="13"/>
      <c r="DI131" s="13"/>
      <c r="DJ131" s="13"/>
      <c r="DK131" s="13"/>
      <c r="DL131" s="13"/>
      <c r="DM131" s="13"/>
      <c r="DN131" s="13"/>
      <c r="DO131" s="13"/>
      <c r="DP131" s="13"/>
      <c r="DQ131" s="13"/>
      <c r="DR131" s="13"/>
      <c r="DS131" s="13"/>
      <c r="DT131" s="13"/>
      <c r="DU131" s="13"/>
      <c r="DV131" s="13"/>
      <c r="DW131" s="13"/>
      <c r="DX131" s="13"/>
      <c r="DY131" s="13"/>
      <c r="DZ131" s="13"/>
      <c r="EA131" s="13"/>
      <c r="EB131" s="13"/>
      <c r="EC131" s="13"/>
      <c r="ED131" s="13"/>
      <c r="EE131" s="13"/>
      <c r="EF131" s="13"/>
      <c r="EG131" s="13"/>
      <c r="EH131" s="13"/>
      <c r="EI131" s="13"/>
      <c r="EJ131" s="13"/>
      <c r="EK131" s="13"/>
      <c r="EL131" s="13"/>
      <c r="EM131" s="13"/>
      <c r="EN131" s="13"/>
      <c r="EO131" s="13"/>
      <c r="EP131" s="13"/>
      <c r="EQ131" s="13"/>
      <c r="ER131" s="13"/>
      <c r="ES131" s="13"/>
      <c r="ET131" s="13"/>
      <c r="EU131" s="13"/>
      <c r="EV131" s="13"/>
      <c r="EW131" s="13"/>
      <c r="EX131" s="13"/>
      <c r="EY131" s="13"/>
      <c r="EZ131" s="13"/>
      <c r="FA131" s="13"/>
      <c r="FB131" s="13"/>
      <c r="FC131" s="13"/>
      <c r="FD131" s="13"/>
      <c r="FE131" s="13"/>
      <c r="FF131" s="13"/>
      <c r="FG131" s="13"/>
      <c r="FH131" s="13"/>
      <c r="FI131" s="13"/>
      <c r="FJ131" s="13"/>
      <c r="FK131" s="13"/>
      <c r="FL131" s="13"/>
      <c r="FM131" s="13"/>
      <c r="FN131" s="13"/>
      <c r="FO131" s="13"/>
      <c r="FP131" s="13"/>
      <c r="FQ131" s="13"/>
      <c r="FR131" s="13"/>
      <c r="FS131" s="13"/>
      <c r="FT131" s="13"/>
      <c r="FU131" s="13"/>
      <c r="FV131" s="13"/>
      <c r="FW131" s="13"/>
      <c r="FX131" s="13"/>
      <c r="FY131" s="13"/>
      <c r="FZ131" s="13"/>
      <c r="GA131" s="13"/>
      <c r="GB131" s="13"/>
      <c r="GC131" s="13"/>
      <c r="GD131" s="13"/>
      <c r="GE131" s="13"/>
      <c r="GF131" s="13"/>
      <c r="GG131" s="13"/>
      <c r="GH131" s="13"/>
      <c r="GI131" s="13"/>
      <c r="GJ131" s="13"/>
      <c r="GK131" s="13"/>
      <c r="GL131" s="13"/>
      <c r="GM131" s="13"/>
      <c r="GN131" s="13"/>
      <c r="GO131" s="13"/>
      <c r="GP131" s="13"/>
      <c r="GQ131" s="13"/>
      <c r="GR131" s="13"/>
      <c r="GS131" s="13"/>
      <c r="GT131" s="13"/>
      <c r="GU131" s="13"/>
      <c r="GV131" s="13"/>
      <c r="GW131" s="13"/>
      <c r="GX131" s="13"/>
      <c r="GY131" s="13"/>
      <c r="GZ131" s="13"/>
      <c r="HA131" s="13"/>
      <c r="HB131" s="13"/>
      <c r="HC131" s="13"/>
      <c r="HD131" s="13"/>
      <c r="HE131" s="13"/>
      <c r="HF131" s="13"/>
      <c r="HG131" s="13"/>
      <c r="HH131" s="13"/>
      <c r="HI131" s="13"/>
      <c r="HJ131" s="13"/>
      <c r="HK131" s="13"/>
      <c r="HL131" s="13"/>
      <c r="HM131" s="13"/>
      <c r="HN131" s="13"/>
      <c r="HO131" s="13"/>
      <c r="HP131" s="13"/>
      <c r="HQ131" s="13"/>
      <c r="HR131" s="13"/>
      <c r="HS131" s="13"/>
      <c r="HT131" s="13"/>
      <c r="HU131" s="13"/>
      <c r="HV131" s="13"/>
      <c r="HW131" s="13"/>
      <c r="HX131" s="13"/>
      <c r="HY131" s="13"/>
      <c r="HZ131" s="13"/>
      <c r="IA131" s="13"/>
      <c r="IB131" s="13"/>
      <c r="IC131" s="13"/>
      <c r="ID131" s="13"/>
      <c r="IE131" s="13"/>
      <c r="IF131" s="13"/>
      <c r="IG131" s="13"/>
      <c r="IH131" s="13"/>
      <c r="II131" s="13"/>
      <c r="IJ131" s="13"/>
      <c r="IK131" s="13"/>
      <c r="IL131" s="13"/>
      <c r="IM131" s="13"/>
      <c r="IN131" s="13"/>
      <c r="IO131" s="13"/>
    </row>
    <row r="132" spans="1:249" s="10" customFormat="1" ht="30" x14ac:dyDescent="0.25">
      <c r="A132" s="18">
        <v>1</v>
      </c>
      <c r="B132" s="207" t="s">
        <v>80</v>
      </c>
      <c r="C132" s="242">
        <f t="shared" si="39"/>
        <v>2186</v>
      </c>
      <c r="D132" s="242">
        <f t="shared" si="39"/>
        <v>182</v>
      </c>
      <c r="E132" s="242">
        <f t="shared" si="39"/>
        <v>53</v>
      </c>
      <c r="F132" s="336">
        <f>E132/D132*100</f>
        <v>29.120879120879124</v>
      </c>
      <c r="G132" s="509">
        <f t="shared" si="40"/>
        <v>3771.5331250000004</v>
      </c>
      <c r="H132" s="509">
        <f t="shared" si="40"/>
        <v>314</v>
      </c>
      <c r="I132" s="509">
        <f t="shared" si="40"/>
        <v>70.602009999999993</v>
      </c>
      <c r="J132" s="509">
        <f t="shared" si="40"/>
        <v>22.48471656050955</v>
      </c>
      <c r="K132" s="13"/>
      <c r="L132" s="734"/>
      <c r="M132" s="13"/>
      <c r="N132" s="13"/>
      <c r="O132" s="13"/>
      <c r="P132" s="13"/>
      <c r="Q132" s="13"/>
      <c r="R132" s="13"/>
      <c r="S132" s="13"/>
      <c r="T132" s="1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F132" s="13"/>
      <c r="AG132" s="13"/>
      <c r="AH132" s="13"/>
      <c r="AI132" s="13"/>
      <c r="AJ132" s="13"/>
      <c r="AK132" s="13"/>
      <c r="AL132" s="13"/>
      <c r="AM132" s="13"/>
      <c r="AN132" s="13"/>
      <c r="AO132" s="13"/>
      <c r="AP132" s="13"/>
      <c r="AQ132" s="13"/>
      <c r="AR132" s="13"/>
      <c r="AS132" s="13"/>
      <c r="AT132" s="13"/>
      <c r="AU132" s="13"/>
      <c r="AV132" s="13"/>
      <c r="AW132" s="13"/>
      <c r="AX132" s="13"/>
      <c r="AY132" s="13"/>
      <c r="AZ132" s="13"/>
      <c r="BA132" s="13"/>
      <c r="BB132" s="13"/>
      <c r="BC132" s="13"/>
      <c r="BD132" s="13"/>
      <c r="BE132" s="13"/>
      <c r="BF132" s="13"/>
      <c r="BG132" s="13"/>
      <c r="BH132" s="13"/>
      <c r="BI132" s="13"/>
      <c r="BJ132" s="13"/>
      <c r="BK132" s="13"/>
      <c r="BL132" s="13"/>
      <c r="BM132" s="13"/>
      <c r="BN132" s="13"/>
      <c r="BO132" s="13"/>
      <c r="BP132" s="13"/>
      <c r="BQ132" s="13"/>
      <c r="BR132" s="13"/>
      <c r="BS132" s="13"/>
      <c r="BT132" s="13"/>
      <c r="BU132" s="13"/>
      <c r="BV132" s="13"/>
      <c r="BW132" s="13"/>
      <c r="BX132" s="13"/>
      <c r="BY132" s="13"/>
      <c r="BZ132" s="13"/>
      <c r="CA132" s="13"/>
      <c r="CB132" s="13"/>
      <c r="CC132" s="13"/>
      <c r="CD132" s="13"/>
      <c r="CE132" s="13"/>
      <c r="CF132" s="13"/>
      <c r="CG132" s="13"/>
      <c r="CH132" s="13"/>
      <c r="CI132" s="13"/>
      <c r="CJ132" s="13"/>
      <c r="CK132" s="13"/>
      <c r="CL132" s="13"/>
      <c r="CM132" s="13"/>
      <c r="CN132" s="13"/>
      <c r="CO132" s="13"/>
      <c r="CP132" s="13"/>
      <c r="CQ132" s="13"/>
      <c r="CR132" s="13"/>
      <c r="CS132" s="13"/>
      <c r="CT132" s="13"/>
      <c r="CU132" s="13"/>
      <c r="CV132" s="13"/>
      <c r="CW132" s="13"/>
      <c r="CX132" s="13"/>
      <c r="CY132" s="13"/>
      <c r="CZ132" s="13"/>
      <c r="DA132" s="13"/>
      <c r="DB132" s="13"/>
      <c r="DC132" s="13"/>
      <c r="DD132" s="13"/>
      <c r="DE132" s="13"/>
      <c r="DF132" s="13"/>
      <c r="DG132" s="13"/>
      <c r="DH132" s="13"/>
      <c r="DI132" s="13"/>
      <c r="DJ132" s="13"/>
      <c r="DK132" s="13"/>
      <c r="DL132" s="13"/>
      <c r="DM132" s="13"/>
      <c r="DN132" s="13"/>
      <c r="DO132" s="13"/>
      <c r="DP132" s="13"/>
      <c r="DQ132" s="13"/>
      <c r="DR132" s="13"/>
      <c r="DS132" s="13"/>
      <c r="DT132" s="13"/>
      <c r="DU132" s="13"/>
      <c r="DV132" s="13"/>
      <c r="DW132" s="13"/>
      <c r="DX132" s="13"/>
      <c r="DY132" s="13"/>
      <c r="DZ132" s="13"/>
      <c r="EA132" s="13"/>
      <c r="EB132" s="13"/>
      <c r="EC132" s="13"/>
      <c r="ED132" s="13"/>
      <c r="EE132" s="13"/>
      <c r="EF132" s="13"/>
      <c r="EG132" s="13"/>
      <c r="EH132" s="13"/>
      <c r="EI132" s="13"/>
      <c r="EJ132" s="13"/>
      <c r="EK132" s="13"/>
      <c r="EL132" s="13"/>
      <c r="EM132" s="13"/>
      <c r="EN132" s="13"/>
      <c r="EO132" s="13"/>
      <c r="EP132" s="13"/>
      <c r="EQ132" s="13"/>
      <c r="ER132" s="13"/>
      <c r="ES132" s="13"/>
      <c r="ET132" s="13"/>
      <c r="EU132" s="13"/>
      <c r="EV132" s="13"/>
      <c r="EW132" s="13"/>
      <c r="EX132" s="13"/>
      <c r="EY132" s="13"/>
      <c r="EZ132" s="13"/>
      <c r="FA132" s="13"/>
      <c r="FB132" s="13"/>
      <c r="FC132" s="13"/>
      <c r="FD132" s="13"/>
      <c r="FE132" s="13"/>
      <c r="FF132" s="13"/>
      <c r="FG132" s="13"/>
      <c r="FH132" s="13"/>
      <c r="FI132" s="13"/>
      <c r="FJ132" s="13"/>
      <c r="FK132" s="13"/>
      <c r="FL132" s="13"/>
      <c r="FM132" s="13"/>
      <c r="FN132" s="13"/>
      <c r="FO132" s="13"/>
      <c r="FP132" s="13"/>
      <c r="FQ132" s="13"/>
      <c r="FR132" s="13"/>
      <c r="FS132" s="13"/>
      <c r="FT132" s="13"/>
      <c r="FU132" s="13"/>
      <c r="FV132" s="13"/>
      <c r="FW132" s="13"/>
      <c r="FX132" s="13"/>
      <c r="FY132" s="13"/>
      <c r="FZ132" s="13"/>
      <c r="GA132" s="13"/>
      <c r="GB132" s="13"/>
      <c r="GC132" s="13"/>
      <c r="GD132" s="13"/>
      <c r="GE132" s="13"/>
      <c r="GF132" s="13"/>
      <c r="GG132" s="13"/>
      <c r="GH132" s="13"/>
      <c r="GI132" s="13"/>
      <c r="GJ132" s="13"/>
      <c r="GK132" s="13"/>
      <c r="GL132" s="13"/>
      <c r="GM132" s="13"/>
      <c r="GN132" s="13"/>
      <c r="GO132" s="13"/>
      <c r="GP132" s="13"/>
      <c r="GQ132" s="13"/>
      <c r="GR132" s="13"/>
      <c r="GS132" s="13"/>
      <c r="GT132" s="13"/>
      <c r="GU132" s="13"/>
      <c r="GV132" s="13"/>
      <c r="GW132" s="13"/>
      <c r="GX132" s="13"/>
      <c r="GY132" s="13"/>
      <c r="GZ132" s="13"/>
      <c r="HA132" s="13"/>
      <c r="HB132" s="13"/>
      <c r="HC132" s="13"/>
      <c r="HD132" s="13"/>
      <c r="HE132" s="13"/>
      <c r="HF132" s="13"/>
      <c r="HG132" s="13"/>
      <c r="HH132" s="13"/>
      <c r="HI132" s="13"/>
      <c r="HJ132" s="13"/>
      <c r="HK132" s="13"/>
      <c r="HL132" s="13"/>
      <c r="HM132" s="13"/>
      <c r="HN132" s="13"/>
      <c r="HO132" s="13"/>
      <c r="HP132" s="13"/>
      <c r="HQ132" s="13"/>
      <c r="HR132" s="13"/>
      <c r="HS132" s="13"/>
      <c r="HT132" s="13"/>
      <c r="HU132" s="13"/>
      <c r="HV132" s="13"/>
      <c r="HW132" s="13"/>
      <c r="HX132" s="13"/>
      <c r="HY132" s="13"/>
      <c r="HZ132" s="13"/>
      <c r="IA132" s="13"/>
      <c r="IB132" s="13"/>
      <c r="IC132" s="13"/>
      <c r="ID132" s="13"/>
      <c r="IE132" s="13"/>
      <c r="IF132" s="13"/>
      <c r="IG132" s="13"/>
      <c r="IH132" s="13"/>
      <c r="II132" s="13"/>
      <c r="IJ132" s="13"/>
      <c r="IK132" s="13"/>
      <c r="IL132" s="13"/>
      <c r="IM132" s="13"/>
      <c r="IN132" s="13"/>
      <c r="IO132" s="13"/>
    </row>
    <row r="133" spans="1:249" s="10" customFormat="1" ht="43.5" customHeight="1" x14ac:dyDescent="0.25">
      <c r="A133" s="18">
        <v>1</v>
      </c>
      <c r="B133" s="207" t="s">
        <v>116</v>
      </c>
      <c r="C133" s="242">
        <f t="shared" si="39"/>
        <v>47</v>
      </c>
      <c r="D133" s="242">
        <f t="shared" si="39"/>
        <v>4</v>
      </c>
      <c r="E133" s="242">
        <f t="shared" si="39"/>
        <v>0</v>
      </c>
      <c r="F133" s="336">
        <f>E133/D133*100</f>
        <v>0</v>
      </c>
      <c r="G133" s="509">
        <f t="shared" si="40"/>
        <v>308.42574999999999</v>
      </c>
      <c r="H133" s="509">
        <f t="shared" si="40"/>
        <v>26</v>
      </c>
      <c r="I133" s="509">
        <f t="shared" si="40"/>
        <v>0</v>
      </c>
      <c r="J133" s="509">
        <f t="shared" si="40"/>
        <v>0</v>
      </c>
      <c r="K133" s="13"/>
      <c r="L133" s="734"/>
      <c r="M133" s="13"/>
      <c r="N133" s="13"/>
      <c r="O133" s="13"/>
      <c r="P133" s="13"/>
      <c r="Q133" s="13"/>
      <c r="R133" s="13"/>
      <c r="S133" s="13"/>
      <c r="T133" s="1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F133" s="13"/>
      <c r="AG133" s="13"/>
      <c r="AH133" s="13"/>
      <c r="AI133" s="13"/>
      <c r="AJ133" s="13"/>
      <c r="AK133" s="13"/>
      <c r="AL133" s="13"/>
      <c r="AM133" s="13"/>
      <c r="AN133" s="13"/>
      <c r="AO133" s="13"/>
      <c r="AP133" s="13"/>
      <c r="AQ133" s="13"/>
      <c r="AR133" s="13"/>
      <c r="AS133" s="13"/>
      <c r="AT133" s="13"/>
      <c r="AU133" s="13"/>
      <c r="AV133" s="13"/>
      <c r="AW133" s="13"/>
      <c r="AX133" s="13"/>
      <c r="AY133" s="13"/>
      <c r="AZ133" s="13"/>
      <c r="BA133" s="13"/>
      <c r="BB133" s="13"/>
      <c r="BC133" s="13"/>
      <c r="BD133" s="13"/>
      <c r="BE133" s="13"/>
      <c r="BF133" s="13"/>
      <c r="BG133" s="13"/>
      <c r="BH133" s="13"/>
      <c r="BI133" s="13"/>
      <c r="BJ133" s="13"/>
      <c r="BK133" s="13"/>
      <c r="BL133" s="13"/>
      <c r="BM133" s="13"/>
      <c r="BN133" s="13"/>
      <c r="BO133" s="13"/>
      <c r="BP133" s="13"/>
      <c r="BQ133" s="13"/>
      <c r="BR133" s="13"/>
      <c r="BS133" s="13"/>
      <c r="BT133" s="13"/>
      <c r="BU133" s="13"/>
      <c r="BV133" s="13"/>
      <c r="BW133" s="13"/>
      <c r="BX133" s="13"/>
      <c r="BY133" s="13"/>
      <c r="BZ133" s="13"/>
      <c r="CA133" s="13"/>
      <c r="CB133" s="13"/>
      <c r="CC133" s="13"/>
      <c r="CD133" s="13"/>
      <c r="CE133" s="13"/>
      <c r="CF133" s="13"/>
      <c r="CG133" s="13"/>
      <c r="CH133" s="13"/>
      <c r="CI133" s="13"/>
      <c r="CJ133" s="13"/>
      <c r="CK133" s="13"/>
      <c r="CL133" s="13"/>
      <c r="CM133" s="13"/>
      <c r="CN133" s="13"/>
      <c r="CO133" s="13"/>
      <c r="CP133" s="13"/>
      <c r="CQ133" s="13"/>
      <c r="CR133" s="13"/>
      <c r="CS133" s="13"/>
      <c r="CT133" s="13"/>
      <c r="CU133" s="13"/>
      <c r="CV133" s="13"/>
      <c r="CW133" s="13"/>
      <c r="CX133" s="13"/>
      <c r="CY133" s="13"/>
      <c r="CZ133" s="13"/>
      <c r="DA133" s="13"/>
      <c r="DB133" s="13"/>
      <c r="DC133" s="13"/>
      <c r="DD133" s="13"/>
      <c r="DE133" s="13"/>
      <c r="DF133" s="13"/>
      <c r="DG133" s="13"/>
      <c r="DH133" s="13"/>
      <c r="DI133" s="13"/>
      <c r="DJ133" s="13"/>
      <c r="DK133" s="13"/>
      <c r="DL133" s="13"/>
      <c r="DM133" s="13"/>
      <c r="DN133" s="13"/>
      <c r="DO133" s="13"/>
      <c r="DP133" s="13"/>
      <c r="DQ133" s="13"/>
      <c r="DR133" s="13"/>
      <c r="DS133" s="13"/>
      <c r="DT133" s="13"/>
      <c r="DU133" s="13"/>
      <c r="DV133" s="13"/>
      <c r="DW133" s="13"/>
      <c r="DX133" s="13"/>
      <c r="DY133" s="13"/>
      <c r="DZ133" s="13"/>
      <c r="EA133" s="13"/>
      <c r="EB133" s="13"/>
      <c r="EC133" s="13"/>
      <c r="ED133" s="13"/>
      <c r="EE133" s="13"/>
      <c r="EF133" s="13"/>
      <c r="EG133" s="13"/>
      <c r="EH133" s="13"/>
      <c r="EI133" s="13"/>
      <c r="EJ133" s="13"/>
      <c r="EK133" s="13"/>
      <c r="EL133" s="13"/>
      <c r="EM133" s="13"/>
      <c r="EN133" s="13"/>
      <c r="EO133" s="13"/>
      <c r="EP133" s="13"/>
      <c r="EQ133" s="13"/>
      <c r="ER133" s="13"/>
      <c r="ES133" s="13"/>
      <c r="ET133" s="13"/>
      <c r="EU133" s="13"/>
      <c r="EV133" s="13"/>
      <c r="EW133" s="13"/>
      <c r="EX133" s="13"/>
      <c r="EY133" s="13"/>
      <c r="EZ133" s="13"/>
      <c r="FA133" s="13"/>
      <c r="FB133" s="13"/>
      <c r="FC133" s="13"/>
      <c r="FD133" s="13"/>
      <c r="FE133" s="13"/>
      <c r="FF133" s="13"/>
      <c r="FG133" s="13"/>
      <c r="FH133" s="13"/>
      <c r="FI133" s="13"/>
      <c r="FJ133" s="13"/>
      <c r="FK133" s="13"/>
      <c r="FL133" s="13"/>
      <c r="FM133" s="13"/>
      <c r="FN133" s="13"/>
      <c r="FO133" s="13"/>
      <c r="FP133" s="13"/>
      <c r="FQ133" s="13"/>
      <c r="FR133" s="13"/>
      <c r="FS133" s="13"/>
      <c r="FT133" s="13"/>
      <c r="FU133" s="13"/>
      <c r="FV133" s="13"/>
      <c r="FW133" s="13"/>
      <c r="FX133" s="13"/>
      <c r="FY133" s="13"/>
      <c r="FZ133" s="13"/>
      <c r="GA133" s="13"/>
      <c r="GB133" s="13"/>
      <c r="GC133" s="13"/>
      <c r="GD133" s="13"/>
      <c r="GE133" s="13"/>
      <c r="GF133" s="13"/>
      <c r="GG133" s="13"/>
      <c r="GH133" s="13"/>
      <c r="GI133" s="13"/>
      <c r="GJ133" s="13"/>
      <c r="GK133" s="13"/>
      <c r="GL133" s="13"/>
      <c r="GM133" s="13"/>
      <c r="GN133" s="13"/>
      <c r="GO133" s="13"/>
      <c r="GP133" s="13"/>
      <c r="GQ133" s="13"/>
      <c r="GR133" s="13"/>
      <c r="GS133" s="13"/>
      <c r="GT133" s="13"/>
      <c r="GU133" s="13"/>
      <c r="GV133" s="13"/>
      <c r="GW133" s="13"/>
      <c r="GX133" s="13"/>
      <c r="GY133" s="13"/>
      <c r="GZ133" s="13"/>
      <c r="HA133" s="13"/>
      <c r="HB133" s="13"/>
      <c r="HC133" s="13"/>
      <c r="HD133" s="13"/>
      <c r="HE133" s="13"/>
      <c r="HF133" s="13"/>
      <c r="HG133" s="13"/>
      <c r="HH133" s="13"/>
      <c r="HI133" s="13"/>
      <c r="HJ133" s="13"/>
      <c r="HK133" s="13"/>
      <c r="HL133" s="13"/>
      <c r="HM133" s="13"/>
      <c r="HN133" s="13"/>
      <c r="HO133" s="13"/>
      <c r="HP133" s="13"/>
      <c r="HQ133" s="13"/>
      <c r="HR133" s="13"/>
      <c r="HS133" s="13"/>
      <c r="HT133" s="13"/>
      <c r="HU133" s="13"/>
      <c r="HV133" s="13"/>
      <c r="HW133" s="13"/>
      <c r="HX133" s="13"/>
      <c r="HY133" s="13"/>
      <c r="HZ133" s="13"/>
      <c r="IA133" s="13"/>
      <c r="IB133" s="13"/>
      <c r="IC133" s="13"/>
      <c r="ID133" s="13"/>
      <c r="IE133" s="13"/>
      <c r="IF133" s="13"/>
      <c r="IG133" s="13"/>
      <c r="IH133" s="13"/>
      <c r="II133" s="13"/>
      <c r="IJ133" s="13"/>
      <c r="IK133" s="13"/>
      <c r="IL133" s="13"/>
      <c r="IM133" s="13"/>
      <c r="IN133" s="13"/>
      <c r="IO133" s="13"/>
    </row>
    <row r="134" spans="1:249" s="10" customFormat="1" ht="30" x14ac:dyDescent="0.25">
      <c r="A134" s="18">
        <v>1</v>
      </c>
      <c r="B134" s="207" t="s">
        <v>117</v>
      </c>
      <c r="C134" s="242">
        <f t="shared" si="39"/>
        <v>220</v>
      </c>
      <c r="D134" s="242">
        <f t="shared" si="39"/>
        <v>18</v>
      </c>
      <c r="E134" s="242">
        <f t="shared" si="39"/>
        <v>0</v>
      </c>
      <c r="F134" s="336"/>
      <c r="G134" s="509">
        <f t="shared" si="40"/>
        <v>1443.6949999999999</v>
      </c>
      <c r="H134" s="509">
        <f t="shared" si="40"/>
        <v>120</v>
      </c>
      <c r="I134" s="509">
        <f t="shared" si="40"/>
        <v>0</v>
      </c>
      <c r="J134" s="509">
        <f t="shared" si="40"/>
        <v>0</v>
      </c>
      <c r="K134" s="13"/>
      <c r="L134" s="734"/>
      <c r="M134" s="13"/>
      <c r="N134" s="13"/>
      <c r="O134" s="13"/>
      <c r="P134" s="13"/>
      <c r="Q134" s="13"/>
      <c r="R134" s="13"/>
      <c r="S134" s="13"/>
      <c r="T134" s="1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F134" s="13"/>
      <c r="AG134" s="13"/>
      <c r="AH134" s="13"/>
      <c r="AI134" s="13"/>
      <c r="AJ134" s="13"/>
      <c r="AK134" s="13"/>
      <c r="AL134" s="13"/>
      <c r="AM134" s="13"/>
      <c r="AN134" s="13"/>
      <c r="AO134" s="13"/>
      <c r="AP134" s="13"/>
      <c r="AQ134" s="13"/>
      <c r="AR134" s="13"/>
      <c r="AS134" s="13"/>
      <c r="AT134" s="13"/>
      <c r="AU134" s="13"/>
      <c r="AV134" s="13"/>
      <c r="AW134" s="13"/>
      <c r="AX134" s="13"/>
      <c r="AY134" s="13"/>
      <c r="AZ134" s="13"/>
      <c r="BA134" s="13"/>
      <c r="BB134" s="13"/>
      <c r="BC134" s="13"/>
      <c r="BD134" s="13"/>
      <c r="BE134" s="13"/>
      <c r="BF134" s="13"/>
      <c r="BG134" s="13"/>
      <c r="BH134" s="13"/>
      <c r="BI134" s="13"/>
      <c r="BJ134" s="13"/>
      <c r="BK134" s="13"/>
      <c r="BL134" s="13"/>
      <c r="BM134" s="13"/>
      <c r="BN134" s="13"/>
      <c r="BO134" s="13"/>
      <c r="BP134" s="13"/>
      <c r="BQ134" s="13"/>
      <c r="BR134" s="13"/>
      <c r="BS134" s="13"/>
      <c r="BT134" s="13"/>
      <c r="BU134" s="13"/>
      <c r="BV134" s="13"/>
      <c r="BW134" s="13"/>
      <c r="BX134" s="13"/>
      <c r="BY134" s="13"/>
      <c r="BZ134" s="13"/>
      <c r="CA134" s="13"/>
      <c r="CB134" s="13"/>
      <c r="CC134" s="13"/>
      <c r="CD134" s="13"/>
      <c r="CE134" s="13"/>
      <c r="CF134" s="13"/>
      <c r="CG134" s="13"/>
      <c r="CH134" s="13"/>
      <c r="CI134" s="13"/>
      <c r="CJ134" s="13"/>
      <c r="CK134" s="13"/>
      <c r="CL134" s="13"/>
      <c r="CM134" s="13"/>
      <c r="CN134" s="13"/>
      <c r="CO134" s="13"/>
      <c r="CP134" s="13"/>
      <c r="CQ134" s="13"/>
      <c r="CR134" s="13"/>
      <c r="CS134" s="13"/>
      <c r="CT134" s="13"/>
      <c r="CU134" s="13"/>
      <c r="CV134" s="13"/>
      <c r="CW134" s="13"/>
      <c r="CX134" s="13"/>
      <c r="CY134" s="13"/>
      <c r="CZ134" s="13"/>
      <c r="DA134" s="13"/>
      <c r="DB134" s="13"/>
      <c r="DC134" s="13"/>
      <c r="DD134" s="13"/>
      <c r="DE134" s="13"/>
      <c r="DF134" s="13"/>
      <c r="DG134" s="13"/>
      <c r="DH134" s="13"/>
      <c r="DI134" s="13"/>
      <c r="DJ134" s="13"/>
      <c r="DK134" s="13"/>
      <c r="DL134" s="13"/>
      <c r="DM134" s="13"/>
      <c r="DN134" s="13"/>
      <c r="DO134" s="13"/>
      <c r="DP134" s="13"/>
      <c r="DQ134" s="13"/>
      <c r="DR134" s="13"/>
      <c r="DS134" s="13"/>
      <c r="DT134" s="13"/>
      <c r="DU134" s="13"/>
      <c r="DV134" s="13"/>
      <c r="DW134" s="13"/>
      <c r="DX134" s="13"/>
      <c r="DY134" s="13"/>
      <c r="DZ134" s="13"/>
      <c r="EA134" s="13"/>
      <c r="EB134" s="13"/>
      <c r="EC134" s="13"/>
      <c r="ED134" s="13"/>
      <c r="EE134" s="13"/>
      <c r="EF134" s="13"/>
      <c r="EG134" s="13"/>
      <c r="EH134" s="13"/>
      <c r="EI134" s="13"/>
      <c r="EJ134" s="13"/>
      <c r="EK134" s="13"/>
      <c r="EL134" s="13"/>
      <c r="EM134" s="13"/>
      <c r="EN134" s="13"/>
      <c r="EO134" s="13"/>
      <c r="EP134" s="13"/>
      <c r="EQ134" s="13"/>
      <c r="ER134" s="13"/>
      <c r="ES134" s="13"/>
      <c r="ET134" s="13"/>
      <c r="EU134" s="13"/>
      <c r="EV134" s="13"/>
      <c r="EW134" s="13"/>
      <c r="EX134" s="13"/>
      <c r="EY134" s="13"/>
      <c r="EZ134" s="13"/>
      <c r="FA134" s="13"/>
      <c r="FB134" s="13"/>
      <c r="FC134" s="13"/>
      <c r="FD134" s="13"/>
      <c r="FE134" s="13"/>
      <c r="FF134" s="13"/>
      <c r="FG134" s="13"/>
      <c r="FH134" s="13"/>
      <c r="FI134" s="13"/>
      <c r="FJ134" s="13"/>
      <c r="FK134" s="13"/>
      <c r="FL134" s="13"/>
      <c r="FM134" s="13"/>
      <c r="FN134" s="13"/>
      <c r="FO134" s="13"/>
      <c r="FP134" s="13"/>
      <c r="FQ134" s="13"/>
      <c r="FR134" s="13"/>
      <c r="FS134" s="13"/>
      <c r="FT134" s="13"/>
      <c r="FU134" s="13"/>
      <c r="FV134" s="13"/>
      <c r="FW134" s="13"/>
      <c r="FX134" s="13"/>
      <c r="FY134" s="13"/>
      <c r="FZ134" s="13"/>
      <c r="GA134" s="13"/>
      <c r="GB134" s="13"/>
      <c r="GC134" s="13"/>
      <c r="GD134" s="13"/>
      <c r="GE134" s="13"/>
      <c r="GF134" s="13"/>
      <c r="GG134" s="13"/>
      <c r="GH134" s="13"/>
      <c r="GI134" s="13"/>
      <c r="GJ134" s="13"/>
      <c r="GK134" s="13"/>
      <c r="GL134" s="13"/>
      <c r="GM134" s="13"/>
      <c r="GN134" s="13"/>
      <c r="GO134" s="13"/>
      <c r="GP134" s="13"/>
      <c r="GQ134" s="13"/>
      <c r="GR134" s="13"/>
      <c r="GS134" s="13"/>
      <c r="GT134" s="13"/>
      <c r="GU134" s="13"/>
      <c r="GV134" s="13"/>
      <c r="GW134" s="13"/>
      <c r="GX134" s="13"/>
      <c r="GY134" s="13"/>
      <c r="GZ134" s="13"/>
      <c r="HA134" s="13"/>
      <c r="HB134" s="13"/>
      <c r="HC134" s="13"/>
      <c r="HD134" s="13"/>
      <c r="HE134" s="13"/>
      <c r="HF134" s="13"/>
      <c r="HG134" s="13"/>
      <c r="HH134" s="13"/>
      <c r="HI134" s="13"/>
      <c r="HJ134" s="13"/>
      <c r="HK134" s="13"/>
      <c r="HL134" s="13"/>
      <c r="HM134" s="13"/>
      <c r="HN134" s="13"/>
      <c r="HO134" s="13"/>
      <c r="HP134" s="13"/>
      <c r="HQ134" s="13"/>
      <c r="HR134" s="13"/>
      <c r="HS134" s="13"/>
      <c r="HT134" s="13"/>
      <c r="HU134" s="13"/>
      <c r="HV134" s="13"/>
      <c r="HW134" s="13"/>
      <c r="HX134" s="13"/>
      <c r="HY134" s="13"/>
      <c r="HZ134" s="13"/>
      <c r="IA134" s="13"/>
      <c r="IB134" s="13"/>
      <c r="IC134" s="13"/>
      <c r="ID134" s="13"/>
      <c r="IE134" s="13"/>
      <c r="IF134" s="13"/>
      <c r="IG134" s="13"/>
      <c r="IH134" s="13"/>
      <c r="II134" s="13"/>
      <c r="IJ134" s="13"/>
      <c r="IK134" s="13"/>
      <c r="IL134" s="13"/>
      <c r="IM134" s="13"/>
      <c r="IN134" s="13"/>
      <c r="IO134" s="13"/>
    </row>
    <row r="135" spans="1:249" s="10" customFormat="1" ht="45" customHeight="1" x14ac:dyDescent="0.25">
      <c r="A135" s="18">
        <v>1</v>
      </c>
      <c r="B135" s="241" t="s">
        <v>114</v>
      </c>
      <c r="C135" s="337">
        <f t="shared" si="39"/>
        <v>16459</v>
      </c>
      <c r="D135" s="337">
        <f t="shared" si="39"/>
        <v>1372</v>
      </c>
      <c r="E135" s="337">
        <f t="shared" si="39"/>
        <v>1140</v>
      </c>
      <c r="F135" s="337">
        <f t="shared" ref="F135:F142" si="41">F121</f>
        <v>83.090379008746353</v>
      </c>
      <c r="G135" s="509">
        <f t="shared" si="40"/>
        <v>28051.120499999997</v>
      </c>
      <c r="H135" s="509">
        <f t="shared" si="40"/>
        <v>2338</v>
      </c>
      <c r="I135" s="509">
        <f t="shared" si="40"/>
        <v>1156.9913299999998</v>
      </c>
      <c r="J135" s="509">
        <f t="shared" si="40"/>
        <v>49.486369974337038</v>
      </c>
      <c r="K135" s="13"/>
      <c r="L135" s="734"/>
      <c r="M135" s="13"/>
      <c r="N135" s="13"/>
      <c r="O135" s="13"/>
      <c r="P135" s="13"/>
      <c r="Q135" s="13"/>
      <c r="R135" s="13"/>
      <c r="S135" s="13"/>
      <c r="T135" s="1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F135" s="13"/>
      <c r="AG135" s="13"/>
      <c r="AH135" s="13"/>
      <c r="AI135" s="13"/>
      <c r="AJ135" s="13"/>
      <c r="AK135" s="13"/>
      <c r="AL135" s="13"/>
      <c r="AM135" s="13"/>
      <c r="AN135" s="13"/>
      <c r="AO135" s="13"/>
      <c r="AP135" s="13"/>
      <c r="AQ135" s="13"/>
      <c r="AR135" s="13"/>
      <c r="AS135" s="13"/>
      <c r="AT135" s="13"/>
      <c r="AU135" s="13"/>
      <c r="AV135" s="13"/>
      <c r="AW135" s="13"/>
      <c r="AX135" s="13"/>
      <c r="AY135" s="13"/>
      <c r="AZ135" s="13"/>
      <c r="BA135" s="13"/>
      <c r="BB135" s="13"/>
      <c r="BC135" s="13"/>
      <c r="BD135" s="13"/>
      <c r="BE135" s="13"/>
      <c r="BF135" s="13"/>
      <c r="BG135" s="13"/>
      <c r="BH135" s="13"/>
      <c r="BI135" s="13"/>
      <c r="BJ135" s="13"/>
      <c r="BK135" s="13"/>
      <c r="BL135" s="13"/>
      <c r="BM135" s="13"/>
      <c r="BN135" s="13"/>
      <c r="BO135" s="13"/>
      <c r="BP135" s="13"/>
      <c r="BQ135" s="13"/>
      <c r="BR135" s="13"/>
      <c r="BS135" s="13"/>
      <c r="BT135" s="13"/>
      <c r="BU135" s="13"/>
      <c r="BV135" s="13"/>
      <c r="BW135" s="13"/>
      <c r="BX135" s="13"/>
      <c r="BY135" s="13"/>
      <c r="BZ135" s="13"/>
      <c r="CA135" s="13"/>
      <c r="CB135" s="13"/>
      <c r="CC135" s="13"/>
      <c r="CD135" s="13"/>
      <c r="CE135" s="13"/>
      <c r="CF135" s="13"/>
      <c r="CG135" s="13"/>
      <c r="CH135" s="13"/>
      <c r="CI135" s="13"/>
      <c r="CJ135" s="13"/>
      <c r="CK135" s="13"/>
      <c r="CL135" s="13"/>
      <c r="CM135" s="13"/>
      <c r="CN135" s="13"/>
      <c r="CO135" s="13"/>
      <c r="CP135" s="13"/>
      <c r="CQ135" s="13"/>
      <c r="CR135" s="13"/>
      <c r="CS135" s="13"/>
      <c r="CT135" s="13"/>
      <c r="CU135" s="13"/>
      <c r="CV135" s="13"/>
      <c r="CW135" s="13"/>
      <c r="CX135" s="13"/>
      <c r="CY135" s="13"/>
      <c r="CZ135" s="13"/>
      <c r="DA135" s="13"/>
      <c r="DB135" s="13"/>
      <c r="DC135" s="13"/>
      <c r="DD135" s="13"/>
      <c r="DE135" s="13"/>
      <c r="DF135" s="13"/>
      <c r="DG135" s="13"/>
      <c r="DH135" s="13"/>
      <c r="DI135" s="13"/>
      <c r="DJ135" s="13"/>
      <c r="DK135" s="13"/>
      <c r="DL135" s="13"/>
      <c r="DM135" s="13"/>
      <c r="DN135" s="13"/>
      <c r="DO135" s="13"/>
      <c r="DP135" s="13"/>
      <c r="DQ135" s="13"/>
      <c r="DR135" s="13"/>
      <c r="DS135" s="13"/>
      <c r="DT135" s="13"/>
      <c r="DU135" s="13"/>
      <c r="DV135" s="13"/>
      <c r="DW135" s="13"/>
      <c r="DX135" s="13"/>
      <c r="DY135" s="13"/>
      <c r="DZ135" s="13"/>
      <c r="EA135" s="13"/>
      <c r="EB135" s="13"/>
      <c r="EC135" s="13"/>
      <c r="ED135" s="13"/>
      <c r="EE135" s="13"/>
      <c r="EF135" s="13"/>
      <c r="EG135" s="13"/>
      <c r="EH135" s="13"/>
      <c r="EI135" s="13"/>
      <c r="EJ135" s="13"/>
      <c r="EK135" s="13"/>
      <c r="EL135" s="13"/>
      <c r="EM135" s="13"/>
      <c r="EN135" s="13"/>
      <c r="EO135" s="13"/>
      <c r="EP135" s="13"/>
      <c r="EQ135" s="13"/>
      <c r="ER135" s="13"/>
      <c r="ES135" s="13"/>
      <c r="ET135" s="13"/>
      <c r="EU135" s="13"/>
      <c r="EV135" s="13"/>
      <c r="EW135" s="13"/>
      <c r="EX135" s="13"/>
      <c r="EY135" s="13"/>
      <c r="EZ135" s="13"/>
      <c r="FA135" s="13"/>
      <c r="FB135" s="13"/>
      <c r="FC135" s="13"/>
      <c r="FD135" s="13"/>
      <c r="FE135" s="13"/>
      <c r="FF135" s="13"/>
      <c r="FG135" s="13"/>
      <c r="FH135" s="13"/>
      <c r="FI135" s="13"/>
      <c r="FJ135" s="13"/>
      <c r="FK135" s="13"/>
      <c r="FL135" s="13"/>
      <c r="FM135" s="13"/>
      <c r="FN135" s="13"/>
      <c r="FO135" s="13"/>
      <c r="FP135" s="13"/>
      <c r="FQ135" s="13"/>
      <c r="FR135" s="13"/>
      <c r="FS135" s="13"/>
      <c r="FT135" s="13"/>
      <c r="FU135" s="13"/>
      <c r="FV135" s="13"/>
      <c r="FW135" s="13"/>
      <c r="FX135" s="13"/>
      <c r="FY135" s="13"/>
      <c r="FZ135" s="13"/>
      <c r="GA135" s="13"/>
      <c r="GB135" s="13"/>
      <c r="GC135" s="13"/>
      <c r="GD135" s="13"/>
      <c r="GE135" s="13"/>
      <c r="GF135" s="13"/>
      <c r="GG135" s="13"/>
      <c r="GH135" s="13"/>
      <c r="GI135" s="13"/>
      <c r="GJ135" s="13"/>
      <c r="GK135" s="13"/>
      <c r="GL135" s="13"/>
      <c r="GM135" s="13"/>
      <c r="GN135" s="13"/>
      <c r="GO135" s="13"/>
      <c r="GP135" s="13"/>
      <c r="GQ135" s="13"/>
      <c r="GR135" s="13"/>
      <c r="GS135" s="13"/>
      <c r="GT135" s="13"/>
      <c r="GU135" s="13"/>
      <c r="GV135" s="13"/>
      <c r="GW135" s="13"/>
      <c r="GX135" s="13"/>
      <c r="GY135" s="13"/>
      <c r="GZ135" s="13"/>
      <c r="HA135" s="13"/>
      <c r="HB135" s="13"/>
      <c r="HC135" s="13"/>
      <c r="HD135" s="13"/>
      <c r="HE135" s="13"/>
      <c r="HF135" s="13"/>
      <c r="HG135" s="13"/>
      <c r="HH135" s="13"/>
      <c r="HI135" s="13"/>
      <c r="HJ135" s="13"/>
      <c r="HK135" s="13"/>
      <c r="HL135" s="13"/>
      <c r="HM135" s="13"/>
      <c r="HN135" s="13"/>
      <c r="HO135" s="13"/>
      <c r="HP135" s="13"/>
      <c r="HQ135" s="13"/>
      <c r="HR135" s="13"/>
      <c r="HS135" s="13"/>
      <c r="HT135" s="13"/>
      <c r="HU135" s="13"/>
      <c r="HV135" s="13"/>
      <c r="HW135" s="13"/>
      <c r="HX135" s="13"/>
      <c r="HY135" s="13"/>
      <c r="HZ135" s="13"/>
      <c r="IA135" s="13"/>
      <c r="IB135" s="13"/>
      <c r="IC135" s="13"/>
      <c r="ID135" s="13"/>
      <c r="IE135" s="13"/>
      <c r="IF135" s="13"/>
      <c r="IG135" s="13"/>
      <c r="IH135" s="13"/>
      <c r="II135" s="13"/>
      <c r="IJ135" s="13"/>
      <c r="IK135" s="13"/>
      <c r="IL135" s="13"/>
      <c r="IM135" s="13"/>
      <c r="IN135" s="13"/>
      <c r="IO135" s="13"/>
    </row>
    <row r="136" spans="1:249" s="10" customFormat="1" ht="30" x14ac:dyDescent="0.25">
      <c r="A136" s="18">
        <v>1</v>
      </c>
      <c r="B136" s="207" t="s">
        <v>110</v>
      </c>
      <c r="C136" s="337">
        <f t="shared" si="39"/>
        <v>1500</v>
      </c>
      <c r="D136" s="337">
        <f t="shared" si="39"/>
        <v>125</v>
      </c>
      <c r="E136" s="337">
        <f t="shared" si="39"/>
        <v>35</v>
      </c>
      <c r="F136" s="337">
        <f t="shared" si="41"/>
        <v>28.000000000000004</v>
      </c>
      <c r="G136" s="509">
        <f t="shared" si="40"/>
        <v>2630.8049999999998</v>
      </c>
      <c r="H136" s="509">
        <f t="shared" si="40"/>
        <v>219</v>
      </c>
      <c r="I136" s="509">
        <f t="shared" si="40"/>
        <v>59.732680000000002</v>
      </c>
      <c r="J136" s="509">
        <f t="shared" si="40"/>
        <v>27.275196347031965</v>
      </c>
      <c r="K136" s="13"/>
      <c r="L136" s="734"/>
      <c r="M136" s="13"/>
      <c r="N136" s="13"/>
      <c r="O136" s="13"/>
      <c r="P136" s="13"/>
      <c r="Q136" s="13"/>
      <c r="R136" s="13"/>
      <c r="S136" s="13"/>
      <c r="T136" s="1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F136" s="13"/>
      <c r="AG136" s="13"/>
      <c r="AH136" s="13"/>
      <c r="AI136" s="13"/>
      <c r="AJ136" s="13"/>
      <c r="AK136" s="13"/>
      <c r="AL136" s="13"/>
      <c r="AM136" s="13"/>
      <c r="AN136" s="13"/>
      <c r="AO136" s="13"/>
      <c r="AP136" s="13"/>
      <c r="AQ136" s="13"/>
      <c r="AR136" s="13"/>
      <c r="AS136" s="13"/>
      <c r="AT136" s="13"/>
      <c r="AU136" s="13"/>
      <c r="AV136" s="13"/>
      <c r="AW136" s="13"/>
      <c r="AX136" s="13"/>
      <c r="AY136" s="13"/>
      <c r="AZ136" s="13"/>
      <c r="BA136" s="13"/>
      <c r="BB136" s="13"/>
      <c r="BC136" s="13"/>
      <c r="BD136" s="13"/>
      <c r="BE136" s="13"/>
      <c r="BF136" s="13"/>
      <c r="BG136" s="13"/>
      <c r="BH136" s="13"/>
      <c r="BI136" s="13"/>
      <c r="BJ136" s="13"/>
      <c r="BK136" s="13"/>
      <c r="BL136" s="13"/>
      <c r="BM136" s="13"/>
      <c r="BN136" s="13"/>
      <c r="BO136" s="13"/>
      <c r="BP136" s="13"/>
      <c r="BQ136" s="13"/>
      <c r="BR136" s="13"/>
      <c r="BS136" s="13"/>
      <c r="BT136" s="13"/>
      <c r="BU136" s="13"/>
      <c r="BV136" s="13"/>
      <c r="BW136" s="13"/>
      <c r="BX136" s="13"/>
      <c r="BY136" s="13"/>
      <c r="BZ136" s="13"/>
      <c r="CA136" s="13"/>
      <c r="CB136" s="13"/>
      <c r="CC136" s="13"/>
      <c r="CD136" s="13"/>
      <c r="CE136" s="13"/>
      <c r="CF136" s="13"/>
      <c r="CG136" s="13"/>
      <c r="CH136" s="13"/>
      <c r="CI136" s="13"/>
      <c r="CJ136" s="13"/>
      <c r="CK136" s="13"/>
      <c r="CL136" s="13"/>
      <c r="CM136" s="13"/>
      <c r="CN136" s="13"/>
      <c r="CO136" s="13"/>
      <c r="CP136" s="13"/>
      <c r="CQ136" s="13"/>
      <c r="CR136" s="13"/>
      <c r="CS136" s="13"/>
      <c r="CT136" s="13"/>
      <c r="CU136" s="13"/>
      <c r="CV136" s="13"/>
      <c r="CW136" s="13"/>
      <c r="CX136" s="13"/>
      <c r="CY136" s="13"/>
      <c r="CZ136" s="13"/>
      <c r="DA136" s="13"/>
      <c r="DB136" s="13"/>
      <c r="DC136" s="13"/>
      <c r="DD136" s="13"/>
      <c r="DE136" s="13"/>
      <c r="DF136" s="13"/>
      <c r="DG136" s="13"/>
      <c r="DH136" s="13"/>
      <c r="DI136" s="13"/>
      <c r="DJ136" s="13"/>
      <c r="DK136" s="13"/>
      <c r="DL136" s="13"/>
      <c r="DM136" s="13"/>
      <c r="DN136" s="13"/>
      <c r="DO136" s="13"/>
      <c r="DP136" s="13"/>
      <c r="DQ136" s="13"/>
      <c r="DR136" s="13"/>
      <c r="DS136" s="13"/>
      <c r="DT136" s="13"/>
      <c r="DU136" s="13"/>
      <c r="DV136" s="13"/>
      <c r="DW136" s="13"/>
      <c r="DX136" s="13"/>
      <c r="DY136" s="13"/>
      <c r="DZ136" s="13"/>
      <c r="EA136" s="13"/>
      <c r="EB136" s="13"/>
      <c r="EC136" s="13"/>
      <c r="ED136" s="13"/>
      <c r="EE136" s="13"/>
      <c r="EF136" s="13"/>
      <c r="EG136" s="13"/>
      <c r="EH136" s="13"/>
      <c r="EI136" s="13"/>
      <c r="EJ136" s="13"/>
      <c r="EK136" s="13"/>
      <c r="EL136" s="13"/>
      <c r="EM136" s="13"/>
      <c r="EN136" s="13"/>
      <c r="EO136" s="13"/>
      <c r="EP136" s="13"/>
      <c r="EQ136" s="13"/>
      <c r="ER136" s="13"/>
      <c r="ES136" s="13"/>
      <c r="ET136" s="13"/>
      <c r="EU136" s="13"/>
      <c r="EV136" s="13"/>
      <c r="EW136" s="13"/>
      <c r="EX136" s="13"/>
      <c r="EY136" s="13"/>
      <c r="EZ136" s="13"/>
      <c r="FA136" s="13"/>
      <c r="FB136" s="13"/>
      <c r="FC136" s="13"/>
      <c r="FD136" s="13"/>
      <c r="FE136" s="13"/>
      <c r="FF136" s="13"/>
      <c r="FG136" s="13"/>
      <c r="FH136" s="13"/>
      <c r="FI136" s="13"/>
      <c r="FJ136" s="13"/>
      <c r="FK136" s="13"/>
      <c r="FL136" s="13"/>
      <c r="FM136" s="13"/>
      <c r="FN136" s="13"/>
      <c r="FO136" s="13"/>
      <c r="FP136" s="13"/>
      <c r="FQ136" s="13"/>
      <c r="FR136" s="13"/>
      <c r="FS136" s="13"/>
      <c r="FT136" s="13"/>
      <c r="FU136" s="13"/>
      <c r="FV136" s="13"/>
      <c r="FW136" s="13"/>
      <c r="FX136" s="13"/>
      <c r="FY136" s="13"/>
      <c r="FZ136" s="13"/>
      <c r="GA136" s="13"/>
      <c r="GB136" s="13"/>
      <c r="GC136" s="13"/>
      <c r="GD136" s="13"/>
      <c r="GE136" s="13"/>
      <c r="GF136" s="13"/>
      <c r="GG136" s="13"/>
      <c r="GH136" s="13"/>
      <c r="GI136" s="13"/>
      <c r="GJ136" s="13"/>
      <c r="GK136" s="13"/>
      <c r="GL136" s="13"/>
      <c r="GM136" s="13"/>
      <c r="GN136" s="13"/>
      <c r="GO136" s="13"/>
      <c r="GP136" s="13"/>
      <c r="GQ136" s="13"/>
      <c r="GR136" s="13"/>
      <c r="GS136" s="13"/>
      <c r="GT136" s="13"/>
      <c r="GU136" s="13"/>
      <c r="GV136" s="13"/>
      <c r="GW136" s="13"/>
      <c r="GX136" s="13"/>
      <c r="GY136" s="13"/>
      <c r="GZ136" s="13"/>
      <c r="HA136" s="13"/>
      <c r="HB136" s="13"/>
      <c r="HC136" s="13"/>
      <c r="HD136" s="13"/>
      <c r="HE136" s="13"/>
      <c r="HF136" s="13"/>
      <c r="HG136" s="13"/>
      <c r="HH136" s="13"/>
      <c r="HI136" s="13"/>
      <c r="HJ136" s="13"/>
      <c r="HK136" s="13"/>
      <c r="HL136" s="13"/>
      <c r="HM136" s="13"/>
      <c r="HN136" s="13"/>
      <c r="HO136" s="13"/>
      <c r="HP136" s="13"/>
      <c r="HQ136" s="13"/>
      <c r="HR136" s="13"/>
      <c r="HS136" s="13"/>
      <c r="HT136" s="13"/>
      <c r="HU136" s="13"/>
      <c r="HV136" s="13"/>
      <c r="HW136" s="13"/>
      <c r="HX136" s="13"/>
      <c r="HY136" s="13"/>
      <c r="HZ136" s="13"/>
      <c r="IA136" s="13"/>
      <c r="IB136" s="13"/>
      <c r="IC136" s="13"/>
      <c r="ID136" s="13"/>
      <c r="IE136" s="13"/>
      <c r="IF136" s="13"/>
      <c r="IG136" s="13"/>
      <c r="IH136" s="13"/>
      <c r="II136" s="13"/>
      <c r="IJ136" s="13"/>
      <c r="IK136" s="13"/>
      <c r="IL136" s="13"/>
      <c r="IM136" s="13"/>
      <c r="IN136" s="13"/>
      <c r="IO136" s="13"/>
    </row>
    <row r="137" spans="1:249" s="10" customFormat="1" ht="45" customHeight="1" x14ac:dyDescent="0.25">
      <c r="A137" s="18">
        <v>1</v>
      </c>
      <c r="B137" s="207" t="s">
        <v>81</v>
      </c>
      <c r="C137" s="337">
        <f t="shared" si="39"/>
        <v>10833</v>
      </c>
      <c r="D137" s="337">
        <f t="shared" si="39"/>
        <v>903</v>
      </c>
      <c r="E137" s="337">
        <f t="shared" si="39"/>
        <v>790</v>
      </c>
      <c r="F137" s="337">
        <f t="shared" si="41"/>
        <v>87.486157253599117</v>
      </c>
      <c r="G137" s="509">
        <f t="shared" si="40"/>
        <v>21248.929499999998</v>
      </c>
      <c r="H137" s="509">
        <f t="shared" si="40"/>
        <v>1771</v>
      </c>
      <c r="I137" s="509">
        <f t="shared" si="40"/>
        <v>770.89792</v>
      </c>
      <c r="J137" s="509">
        <f t="shared" si="40"/>
        <v>43.528962168266517</v>
      </c>
      <c r="K137" s="13"/>
      <c r="L137" s="734"/>
      <c r="M137" s="13"/>
      <c r="N137" s="13"/>
      <c r="O137" s="13"/>
      <c r="P137" s="13"/>
      <c r="Q137" s="13"/>
      <c r="R137" s="13"/>
      <c r="S137" s="13"/>
      <c r="T137" s="1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F137" s="13"/>
      <c r="AG137" s="13"/>
      <c r="AH137" s="13"/>
      <c r="AI137" s="13"/>
      <c r="AJ137" s="13"/>
      <c r="AK137" s="13"/>
      <c r="AL137" s="13"/>
      <c r="AM137" s="13"/>
      <c r="AN137" s="13"/>
      <c r="AO137" s="13"/>
      <c r="AP137" s="13"/>
      <c r="AQ137" s="13"/>
      <c r="AR137" s="13"/>
      <c r="AS137" s="13"/>
      <c r="AT137" s="13"/>
      <c r="AU137" s="13"/>
      <c r="AV137" s="13"/>
      <c r="AW137" s="13"/>
      <c r="AX137" s="13"/>
      <c r="AY137" s="13"/>
      <c r="AZ137" s="13"/>
      <c r="BA137" s="13"/>
      <c r="BB137" s="13"/>
      <c r="BC137" s="13"/>
      <c r="BD137" s="13"/>
      <c r="BE137" s="13"/>
      <c r="BF137" s="13"/>
      <c r="BG137" s="13"/>
      <c r="BH137" s="13"/>
      <c r="BI137" s="13"/>
      <c r="BJ137" s="13"/>
      <c r="BK137" s="13"/>
      <c r="BL137" s="13"/>
      <c r="BM137" s="13"/>
      <c r="BN137" s="13"/>
      <c r="BO137" s="13"/>
      <c r="BP137" s="13"/>
      <c r="BQ137" s="13"/>
      <c r="BR137" s="13"/>
      <c r="BS137" s="13"/>
      <c r="BT137" s="13"/>
      <c r="BU137" s="13"/>
      <c r="BV137" s="13"/>
      <c r="BW137" s="13"/>
      <c r="BX137" s="13"/>
      <c r="BY137" s="13"/>
      <c r="BZ137" s="13"/>
      <c r="CA137" s="13"/>
      <c r="CB137" s="13"/>
      <c r="CC137" s="13"/>
      <c r="CD137" s="13"/>
      <c r="CE137" s="13"/>
      <c r="CF137" s="13"/>
      <c r="CG137" s="13"/>
      <c r="CH137" s="13"/>
      <c r="CI137" s="13"/>
      <c r="CJ137" s="13"/>
      <c r="CK137" s="13"/>
      <c r="CL137" s="13"/>
      <c r="CM137" s="13"/>
      <c r="CN137" s="13"/>
      <c r="CO137" s="13"/>
      <c r="CP137" s="13"/>
      <c r="CQ137" s="13"/>
      <c r="CR137" s="13"/>
      <c r="CS137" s="13"/>
      <c r="CT137" s="13"/>
      <c r="CU137" s="13"/>
      <c r="CV137" s="13"/>
      <c r="CW137" s="13"/>
      <c r="CX137" s="13"/>
      <c r="CY137" s="13"/>
      <c r="CZ137" s="13"/>
      <c r="DA137" s="13"/>
      <c r="DB137" s="13"/>
      <c r="DC137" s="13"/>
      <c r="DD137" s="13"/>
      <c r="DE137" s="13"/>
      <c r="DF137" s="13"/>
      <c r="DG137" s="13"/>
      <c r="DH137" s="13"/>
      <c r="DI137" s="13"/>
      <c r="DJ137" s="13"/>
      <c r="DK137" s="13"/>
      <c r="DL137" s="13"/>
      <c r="DM137" s="13"/>
      <c r="DN137" s="13"/>
      <c r="DO137" s="13"/>
      <c r="DP137" s="13"/>
      <c r="DQ137" s="13"/>
      <c r="DR137" s="13"/>
      <c r="DS137" s="13"/>
      <c r="DT137" s="13"/>
      <c r="DU137" s="13"/>
      <c r="DV137" s="13"/>
      <c r="DW137" s="13"/>
      <c r="DX137" s="13"/>
      <c r="DY137" s="13"/>
      <c r="DZ137" s="13"/>
      <c r="EA137" s="13"/>
      <c r="EB137" s="13"/>
      <c r="EC137" s="13"/>
      <c r="ED137" s="13"/>
      <c r="EE137" s="13"/>
      <c r="EF137" s="13"/>
      <c r="EG137" s="13"/>
      <c r="EH137" s="13"/>
      <c r="EI137" s="13"/>
      <c r="EJ137" s="13"/>
      <c r="EK137" s="13"/>
      <c r="EL137" s="13"/>
      <c r="EM137" s="13"/>
      <c r="EN137" s="13"/>
      <c r="EO137" s="13"/>
      <c r="EP137" s="13"/>
      <c r="EQ137" s="13"/>
      <c r="ER137" s="13"/>
      <c r="ES137" s="13"/>
      <c r="ET137" s="13"/>
      <c r="EU137" s="13"/>
      <c r="EV137" s="13"/>
      <c r="EW137" s="13"/>
      <c r="EX137" s="13"/>
      <c r="EY137" s="13"/>
      <c r="EZ137" s="13"/>
      <c r="FA137" s="13"/>
      <c r="FB137" s="13"/>
      <c r="FC137" s="13"/>
      <c r="FD137" s="13"/>
      <c r="FE137" s="13"/>
      <c r="FF137" s="13"/>
      <c r="FG137" s="13"/>
      <c r="FH137" s="13"/>
      <c r="FI137" s="13"/>
      <c r="FJ137" s="13"/>
      <c r="FK137" s="13"/>
      <c r="FL137" s="13"/>
      <c r="FM137" s="13"/>
      <c r="FN137" s="13"/>
      <c r="FO137" s="13"/>
      <c r="FP137" s="13"/>
      <c r="FQ137" s="13"/>
      <c r="FR137" s="13"/>
      <c r="FS137" s="13"/>
      <c r="FT137" s="13"/>
      <c r="FU137" s="13"/>
      <c r="FV137" s="13"/>
      <c r="FW137" s="13"/>
      <c r="FX137" s="13"/>
      <c r="FY137" s="13"/>
      <c r="FZ137" s="13"/>
      <c r="GA137" s="13"/>
      <c r="GB137" s="13"/>
      <c r="GC137" s="13"/>
      <c r="GD137" s="13"/>
      <c r="GE137" s="13"/>
      <c r="GF137" s="13"/>
      <c r="GG137" s="13"/>
      <c r="GH137" s="13"/>
      <c r="GI137" s="13"/>
      <c r="GJ137" s="13"/>
      <c r="GK137" s="13"/>
      <c r="GL137" s="13"/>
      <c r="GM137" s="13"/>
      <c r="GN137" s="13"/>
      <c r="GO137" s="13"/>
      <c r="GP137" s="13"/>
      <c r="GQ137" s="13"/>
      <c r="GR137" s="13"/>
      <c r="GS137" s="13"/>
      <c r="GT137" s="13"/>
      <c r="GU137" s="13"/>
      <c r="GV137" s="13"/>
      <c r="GW137" s="13"/>
      <c r="GX137" s="13"/>
      <c r="GY137" s="13"/>
      <c r="GZ137" s="13"/>
      <c r="HA137" s="13"/>
      <c r="HB137" s="13"/>
      <c r="HC137" s="13"/>
      <c r="HD137" s="13"/>
      <c r="HE137" s="13"/>
      <c r="HF137" s="13"/>
      <c r="HG137" s="13"/>
      <c r="HH137" s="13"/>
      <c r="HI137" s="13"/>
      <c r="HJ137" s="13"/>
      <c r="HK137" s="13"/>
      <c r="HL137" s="13"/>
      <c r="HM137" s="13"/>
      <c r="HN137" s="13"/>
      <c r="HO137" s="13"/>
      <c r="HP137" s="13"/>
      <c r="HQ137" s="13"/>
      <c r="HR137" s="13"/>
      <c r="HS137" s="13"/>
      <c r="HT137" s="13"/>
      <c r="HU137" s="13"/>
      <c r="HV137" s="13"/>
      <c r="HW137" s="13"/>
      <c r="HX137" s="13"/>
      <c r="HY137" s="13"/>
      <c r="HZ137" s="13"/>
      <c r="IA137" s="13"/>
      <c r="IB137" s="13"/>
      <c r="IC137" s="13"/>
      <c r="ID137" s="13"/>
      <c r="IE137" s="13"/>
      <c r="IF137" s="13"/>
      <c r="IG137" s="13"/>
      <c r="IH137" s="13"/>
      <c r="II137" s="13"/>
      <c r="IJ137" s="13"/>
      <c r="IK137" s="13"/>
      <c r="IL137" s="13"/>
      <c r="IM137" s="13"/>
      <c r="IN137" s="13"/>
      <c r="IO137" s="13"/>
    </row>
    <row r="138" spans="1:249" s="10" customFormat="1" ht="45" customHeight="1" x14ac:dyDescent="0.25">
      <c r="A138" s="18">
        <v>1</v>
      </c>
      <c r="B138" s="207" t="s">
        <v>111</v>
      </c>
      <c r="C138" s="337">
        <f t="shared" si="39"/>
        <v>4126</v>
      </c>
      <c r="D138" s="337">
        <f t="shared" si="39"/>
        <v>344</v>
      </c>
      <c r="E138" s="337">
        <f t="shared" si="39"/>
        <v>315</v>
      </c>
      <c r="F138" s="337">
        <f t="shared" si="41"/>
        <v>91.569767441860463</v>
      </c>
      <c r="G138" s="509">
        <f t="shared" si="40"/>
        <v>4171.3860000000004</v>
      </c>
      <c r="H138" s="509">
        <f t="shared" si="40"/>
        <v>348</v>
      </c>
      <c r="I138" s="509">
        <f t="shared" si="40"/>
        <v>326.36072999999999</v>
      </c>
      <c r="J138" s="509">
        <f t="shared" si="40"/>
        <v>93.781818965517232</v>
      </c>
      <c r="K138" s="13"/>
      <c r="L138" s="734"/>
      <c r="M138" s="13"/>
      <c r="N138" s="13"/>
      <c r="O138" s="13"/>
      <c r="P138" s="13"/>
      <c r="Q138" s="13"/>
      <c r="R138" s="13"/>
      <c r="S138" s="13"/>
      <c r="T138" s="1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F138" s="13"/>
      <c r="AG138" s="13"/>
      <c r="AH138" s="13"/>
      <c r="AI138" s="13"/>
      <c r="AJ138" s="13"/>
      <c r="AK138" s="13"/>
      <c r="AL138" s="13"/>
      <c r="AM138" s="13"/>
      <c r="AN138" s="13"/>
      <c r="AO138" s="13"/>
      <c r="AP138" s="13"/>
      <c r="AQ138" s="13"/>
      <c r="AR138" s="13"/>
      <c r="AS138" s="13"/>
      <c r="AT138" s="13"/>
      <c r="AU138" s="13"/>
      <c r="AV138" s="13"/>
      <c r="AW138" s="13"/>
      <c r="AX138" s="13"/>
      <c r="AY138" s="13"/>
      <c r="AZ138" s="13"/>
      <c r="BA138" s="13"/>
      <c r="BB138" s="13"/>
      <c r="BC138" s="13"/>
      <c r="BD138" s="13"/>
      <c r="BE138" s="13"/>
      <c r="BF138" s="13"/>
      <c r="BG138" s="13"/>
      <c r="BH138" s="13"/>
      <c r="BI138" s="13"/>
      <c r="BJ138" s="13"/>
      <c r="BK138" s="13"/>
      <c r="BL138" s="13"/>
      <c r="BM138" s="13"/>
      <c r="BN138" s="13"/>
      <c r="BO138" s="13"/>
      <c r="BP138" s="13"/>
      <c r="BQ138" s="13"/>
      <c r="BR138" s="13"/>
      <c r="BS138" s="13"/>
      <c r="BT138" s="13"/>
      <c r="BU138" s="13"/>
      <c r="BV138" s="13"/>
      <c r="BW138" s="13"/>
      <c r="BX138" s="13"/>
      <c r="BY138" s="13"/>
      <c r="BZ138" s="13"/>
      <c r="CA138" s="13"/>
      <c r="CB138" s="13"/>
      <c r="CC138" s="13"/>
      <c r="CD138" s="13"/>
      <c r="CE138" s="13"/>
      <c r="CF138" s="13"/>
      <c r="CG138" s="13"/>
      <c r="CH138" s="13"/>
      <c r="CI138" s="13"/>
      <c r="CJ138" s="13"/>
      <c r="CK138" s="13"/>
      <c r="CL138" s="13"/>
      <c r="CM138" s="13"/>
      <c r="CN138" s="13"/>
      <c r="CO138" s="13"/>
      <c r="CP138" s="13"/>
      <c r="CQ138" s="13"/>
      <c r="CR138" s="13"/>
      <c r="CS138" s="13"/>
      <c r="CT138" s="13"/>
      <c r="CU138" s="13"/>
      <c r="CV138" s="13"/>
      <c r="CW138" s="13"/>
      <c r="CX138" s="13"/>
      <c r="CY138" s="13"/>
      <c r="CZ138" s="13"/>
      <c r="DA138" s="13"/>
      <c r="DB138" s="13"/>
      <c r="DC138" s="13"/>
      <c r="DD138" s="13"/>
      <c r="DE138" s="13"/>
      <c r="DF138" s="13"/>
      <c r="DG138" s="13"/>
      <c r="DH138" s="13"/>
      <c r="DI138" s="13"/>
      <c r="DJ138" s="13"/>
      <c r="DK138" s="13"/>
      <c r="DL138" s="13"/>
      <c r="DM138" s="13"/>
      <c r="DN138" s="13"/>
      <c r="DO138" s="13"/>
      <c r="DP138" s="13"/>
      <c r="DQ138" s="13"/>
      <c r="DR138" s="13"/>
      <c r="DS138" s="13"/>
      <c r="DT138" s="13"/>
      <c r="DU138" s="13"/>
      <c r="DV138" s="13"/>
      <c r="DW138" s="13"/>
      <c r="DX138" s="13"/>
      <c r="DY138" s="13"/>
      <c r="DZ138" s="13"/>
      <c r="EA138" s="13"/>
      <c r="EB138" s="13"/>
      <c r="EC138" s="13"/>
      <c r="ED138" s="13"/>
      <c r="EE138" s="13"/>
      <c r="EF138" s="13"/>
      <c r="EG138" s="13"/>
      <c r="EH138" s="13"/>
      <c r="EI138" s="13"/>
      <c r="EJ138" s="13"/>
      <c r="EK138" s="13"/>
      <c r="EL138" s="13"/>
      <c r="EM138" s="13"/>
      <c r="EN138" s="13"/>
      <c r="EO138" s="13"/>
      <c r="EP138" s="13"/>
      <c r="EQ138" s="13"/>
      <c r="ER138" s="13"/>
      <c r="ES138" s="13"/>
      <c r="ET138" s="13"/>
      <c r="EU138" s="13"/>
      <c r="EV138" s="13"/>
      <c r="EW138" s="13"/>
      <c r="EX138" s="13"/>
      <c r="EY138" s="13"/>
      <c r="EZ138" s="13"/>
      <c r="FA138" s="13"/>
      <c r="FB138" s="13"/>
      <c r="FC138" s="13"/>
      <c r="FD138" s="13"/>
      <c r="FE138" s="13"/>
      <c r="FF138" s="13"/>
      <c r="FG138" s="13"/>
      <c r="FH138" s="13"/>
      <c r="FI138" s="13"/>
      <c r="FJ138" s="13"/>
      <c r="FK138" s="13"/>
      <c r="FL138" s="13"/>
      <c r="FM138" s="13"/>
      <c r="FN138" s="13"/>
      <c r="FO138" s="13"/>
      <c r="FP138" s="13"/>
      <c r="FQ138" s="13"/>
      <c r="FR138" s="13"/>
      <c r="FS138" s="13"/>
      <c r="FT138" s="13"/>
      <c r="FU138" s="13"/>
      <c r="FV138" s="13"/>
      <c r="FW138" s="13"/>
      <c r="FX138" s="13"/>
      <c r="FY138" s="13"/>
      <c r="FZ138" s="13"/>
      <c r="GA138" s="13"/>
      <c r="GB138" s="13"/>
      <c r="GC138" s="13"/>
      <c r="GD138" s="13"/>
      <c r="GE138" s="13"/>
      <c r="GF138" s="13"/>
      <c r="GG138" s="13"/>
      <c r="GH138" s="13"/>
      <c r="GI138" s="13"/>
      <c r="GJ138" s="13"/>
      <c r="GK138" s="13"/>
      <c r="GL138" s="13"/>
      <c r="GM138" s="13"/>
      <c r="GN138" s="13"/>
      <c r="GO138" s="13"/>
      <c r="GP138" s="13"/>
      <c r="GQ138" s="13"/>
      <c r="GR138" s="13"/>
      <c r="GS138" s="13"/>
      <c r="GT138" s="13"/>
      <c r="GU138" s="13"/>
      <c r="GV138" s="13"/>
      <c r="GW138" s="13"/>
      <c r="GX138" s="13"/>
      <c r="GY138" s="13"/>
      <c r="GZ138" s="13"/>
      <c r="HA138" s="13"/>
      <c r="HB138" s="13"/>
      <c r="HC138" s="13"/>
      <c r="HD138" s="13"/>
      <c r="HE138" s="13"/>
      <c r="HF138" s="13"/>
      <c r="HG138" s="13"/>
      <c r="HH138" s="13"/>
      <c r="HI138" s="13"/>
      <c r="HJ138" s="13"/>
      <c r="HK138" s="13"/>
      <c r="HL138" s="13"/>
      <c r="HM138" s="13"/>
      <c r="HN138" s="13"/>
      <c r="HO138" s="13"/>
      <c r="HP138" s="13"/>
      <c r="HQ138" s="13"/>
      <c r="HR138" s="13"/>
      <c r="HS138" s="13"/>
      <c r="HT138" s="13"/>
      <c r="HU138" s="13"/>
      <c r="HV138" s="13"/>
      <c r="HW138" s="13"/>
      <c r="HX138" s="13"/>
      <c r="HY138" s="13"/>
      <c r="HZ138" s="13"/>
      <c r="IA138" s="13"/>
      <c r="IB138" s="13"/>
      <c r="IC138" s="13"/>
      <c r="ID138" s="13"/>
      <c r="IE138" s="13"/>
      <c r="IF138" s="13"/>
      <c r="IG138" s="13"/>
      <c r="IH138" s="13"/>
      <c r="II138" s="13"/>
      <c r="IJ138" s="13"/>
      <c r="IK138" s="13"/>
      <c r="IL138" s="13"/>
      <c r="IM138" s="13"/>
      <c r="IN138" s="13"/>
      <c r="IO138" s="13"/>
    </row>
    <row r="139" spans="1:249" s="10" customFormat="1" ht="38.1" customHeight="1" x14ac:dyDescent="0.25">
      <c r="A139" s="18"/>
      <c r="B139" s="702" t="s">
        <v>125</v>
      </c>
      <c r="C139" s="703">
        <f t="shared" ref="C139:E141" si="42">SUM(C125)</f>
        <v>33700</v>
      </c>
      <c r="D139" s="703">
        <f t="shared" si="42"/>
        <v>2808</v>
      </c>
      <c r="E139" s="703">
        <f t="shared" si="42"/>
        <v>3454</v>
      </c>
      <c r="F139" s="337">
        <f t="shared" si="41"/>
        <v>123.00569800569801</v>
      </c>
      <c r="G139" s="703">
        <f t="shared" ref="G139:I141" si="43">SUM(G125)</f>
        <v>27266.332999999999</v>
      </c>
      <c r="H139" s="703">
        <f t="shared" si="43"/>
        <v>2272</v>
      </c>
      <c r="I139" s="703">
        <f t="shared" si="43"/>
        <v>2788.4</v>
      </c>
      <c r="J139" s="509">
        <f>J125</f>
        <v>122.72887323943662</v>
      </c>
      <c r="K139" s="13"/>
      <c r="L139" s="734"/>
      <c r="M139" s="13"/>
      <c r="N139" s="13"/>
      <c r="O139" s="13"/>
      <c r="P139" s="13"/>
      <c r="Q139" s="13"/>
      <c r="R139" s="13"/>
      <c r="S139" s="13"/>
      <c r="T139" s="1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F139" s="13"/>
      <c r="AG139" s="13"/>
      <c r="AH139" s="13"/>
      <c r="AI139" s="13"/>
      <c r="AJ139" s="13"/>
      <c r="AK139" s="13"/>
      <c r="AL139" s="13"/>
      <c r="AM139" s="13"/>
      <c r="AN139" s="13"/>
      <c r="AO139" s="13"/>
      <c r="AP139" s="13"/>
      <c r="AQ139" s="13"/>
      <c r="AR139" s="13"/>
      <c r="AS139" s="13"/>
      <c r="AT139" s="13"/>
      <c r="AU139" s="13"/>
      <c r="AV139" s="13"/>
      <c r="AW139" s="13"/>
      <c r="AX139" s="13"/>
      <c r="AY139" s="13"/>
      <c r="AZ139" s="13"/>
      <c r="BA139" s="13"/>
      <c r="BB139" s="13"/>
      <c r="BC139" s="13"/>
      <c r="BD139" s="13"/>
      <c r="BE139" s="13"/>
      <c r="BF139" s="13"/>
      <c r="BG139" s="13"/>
      <c r="BH139" s="13"/>
      <c r="BI139" s="13"/>
      <c r="BJ139" s="13"/>
      <c r="BK139" s="13"/>
      <c r="BL139" s="13"/>
      <c r="BM139" s="13"/>
      <c r="BN139" s="13"/>
      <c r="BO139" s="13"/>
      <c r="BP139" s="13"/>
      <c r="BQ139" s="13"/>
      <c r="BR139" s="13"/>
      <c r="BS139" s="13"/>
      <c r="BT139" s="13"/>
      <c r="BU139" s="13"/>
      <c r="BV139" s="13"/>
      <c r="BW139" s="13"/>
      <c r="BX139" s="13"/>
      <c r="BY139" s="13"/>
      <c r="BZ139" s="13"/>
      <c r="CA139" s="13"/>
      <c r="CB139" s="13"/>
      <c r="CC139" s="13"/>
      <c r="CD139" s="13"/>
      <c r="CE139" s="13"/>
      <c r="CF139" s="13"/>
      <c r="CG139" s="13"/>
      <c r="CH139" s="13"/>
      <c r="CI139" s="13"/>
      <c r="CJ139" s="13"/>
      <c r="CK139" s="13"/>
      <c r="CL139" s="13"/>
      <c r="CM139" s="13"/>
      <c r="CN139" s="13"/>
      <c r="CO139" s="13"/>
      <c r="CP139" s="13"/>
      <c r="CQ139" s="13"/>
      <c r="CR139" s="13"/>
      <c r="CS139" s="13"/>
      <c r="CT139" s="13"/>
      <c r="CU139" s="13"/>
      <c r="CV139" s="13"/>
      <c r="CW139" s="13"/>
      <c r="CX139" s="13"/>
      <c r="CY139" s="13"/>
      <c r="CZ139" s="13"/>
      <c r="DA139" s="13"/>
      <c r="DB139" s="13"/>
      <c r="DC139" s="13"/>
      <c r="DD139" s="13"/>
      <c r="DE139" s="13"/>
      <c r="DF139" s="13"/>
      <c r="DG139" s="13"/>
      <c r="DH139" s="13"/>
      <c r="DI139" s="13"/>
      <c r="DJ139" s="13"/>
      <c r="DK139" s="13"/>
      <c r="DL139" s="13"/>
      <c r="DM139" s="13"/>
      <c r="DN139" s="13"/>
      <c r="DO139" s="13"/>
      <c r="DP139" s="13"/>
      <c r="DQ139" s="13"/>
      <c r="DR139" s="13"/>
      <c r="DS139" s="13"/>
      <c r="DT139" s="13"/>
      <c r="DU139" s="13"/>
      <c r="DV139" s="13"/>
      <c r="DW139" s="13"/>
      <c r="DX139" s="13"/>
      <c r="DY139" s="13"/>
      <c r="DZ139" s="13"/>
      <c r="EA139" s="13"/>
      <c r="EB139" s="13"/>
      <c r="EC139" s="13"/>
      <c r="ED139" s="13"/>
      <c r="EE139" s="13"/>
      <c r="EF139" s="13"/>
      <c r="EG139" s="13"/>
      <c r="EH139" s="13"/>
      <c r="EI139" s="13"/>
      <c r="EJ139" s="13"/>
      <c r="EK139" s="13"/>
      <c r="EL139" s="13"/>
      <c r="EM139" s="13"/>
      <c r="EN139" s="13"/>
      <c r="EO139" s="13"/>
      <c r="EP139" s="13"/>
      <c r="EQ139" s="13"/>
      <c r="ER139" s="13"/>
      <c r="ES139" s="13"/>
      <c r="ET139" s="13"/>
      <c r="EU139" s="13"/>
      <c r="EV139" s="13"/>
      <c r="EW139" s="13"/>
      <c r="EX139" s="13"/>
      <c r="EY139" s="13"/>
      <c r="EZ139" s="13"/>
      <c r="FA139" s="13"/>
      <c r="FB139" s="13"/>
      <c r="FC139" s="13"/>
      <c r="FD139" s="13"/>
      <c r="FE139" s="13"/>
      <c r="FF139" s="13"/>
      <c r="FG139" s="13"/>
      <c r="FH139" s="13"/>
      <c r="FI139" s="13"/>
      <c r="FJ139" s="13"/>
      <c r="FK139" s="13"/>
      <c r="FL139" s="13"/>
      <c r="FM139" s="13"/>
      <c r="FN139" s="13"/>
      <c r="FO139" s="13"/>
      <c r="FP139" s="13"/>
      <c r="FQ139" s="13"/>
      <c r="FR139" s="13"/>
      <c r="FS139" s="13"/>
      <c r="FT139" s="13"/>
      <c r="FU139" s="13"/>
      <c r="FV139" s="13"/>
      <c r="FW139" s="13"/>
      <c r="FX139" s="13"/>
      <c r="FY139" s="13"/>
      <c r="FZ139" s="13"/>
      <c r="GA139" s="13"/>
      <c r="GB139" s="13"/>
      <c r="GC139" s="13"/>
      <c r="GD139" s="13"/>
      <c r="GE139" s="13"/>
      <c r="GF139" s="13"/>
      <c r="GG139" s="13"/>
      <c r="GH139" s="13"/>
      <c r="GI139" s="13"/>
      <c r="GJ139" s="13"/>
      <c r="GK139" s="13"/>
      <c r="GL139" s="13"/>
      <c r="GM139" s="13"/>
      <c r="GN139" s="13"/>
      <c r="GO139" s="13"/>
      <c r="GP139" s="13"/>
      <c r="GQ139" s="13"/>
      <c r="GR139" s="13"/>
      <c r="GS139" s="13"/>
      <c r="GT139" s="13"/>
      <c r="GU139" s="13"/>
      <c r="GV139" s="13"/>
      <c r="GW139" s="13"/>
      <c r="GX139" s="13"/>
      <c r="GY139" s="13"/>
      <c r="GZ139" s="13"/>
      <c r="HA139" s="13"/>
      <c r="HB139" s="13"/>
      <c r="HC139" s="13"/>
      <c r="HD139" s="13"/>
      <c r="HE139" s="13"/>
      <c r="HF139" s="13"/>
      <c r="HG139" s="13"/>
      <c r="HH139" s="13"/>
      <c r="HI139" s="13"/>
      <c r="HJ139" s="13"/>
      <c r="HK139" s="13"/>
      <c r="HL139" s="13"/>
      <c r="HM139" s="13"/>
      <c r="HN139" s="13"/>
      <c r="HO139" s="13"/>
      <c r="HP139" s="13"/>
      <c r="HQ139" s="13"/>
      <c r="HR139" s="13"/>
      <c r="HS139" s="13"/>
      <c r="HT139" s="13"/>
      <c r="HU139" s="13"/>
      <c r="HV139" s="13"/>
      <c r="HW139" s="13"/>
      <c r="HX139" s="13"/>
      <c r="HY139" s="13"/>
      <c r="HZ139" s="13"/>
      <c r="IA139" s="13"/>
      <c r="IB139" s="13"/>
      <c r="IC139" s="13"/>
      <c r="ID139" s="13"/>
      <c r="IE139" s="13"/>
      <c r="IF139" s="13"/>
      <c r="IG139" s="13"/>
      <c r="IH139" s="13"/>
      <c r="II139" s="13"/>
      <c r="IJ139" s="13"/>
      <c r="IK139" s="13"/>
      <c r="IL139" s="13"/>
      <c r="IM139" s="13"/>
      <c r="IN139" s="13"/>
      <c r="IO139" s="13"/>
    </row>
    <row r="140" spans="1:249" s="10" customFormat="1" ht="38.1" customHeight="1" x14ac:dyDescent="0.25">
      <c r="A140" s="18"/>
      <c r="B140" s="702" t="s">
        <v>126</v>
      </c>
      <c r="C140" s="703">
        <f t="shared" si="42"/>
        <v>2640</v>
      </c>
      <c r="D140" s="703">
        <f t="shared" si="42"/>
        <v>220</v>
      </c>
      <c r="E140" s="703">
        <f t="shared" si="42"/>
        <v>186</v>
      </c>
      <c r="F140" s="337">
        <f t="shared" si="41"/>
        <v>84.545454545454547</v>
      </c>
      <c r="G140" s="703">
        <f t="shared" si="43"/>
        <v>0</v>
      </c>
      <c r="H140" s="703">
        <f t="shared" si="43"/>
        <v>0</v>
      </c>
      <c r="I140" s="703">
        <f t="shared" si="43"/>
        <v>150.49074000000002</v>
      </c>
      <c r="J140" s="509">
        <f>J126</f>
        <v>0</v>
      </c>
      <c r="K140" s="13"/>
      <c r="L140" s="734"/>
      <c r="M140" s="13"/>
      <c r="N140" s="13"/>
      <c r="O140" s="13"/>
      <c r="P140" s="13"/>
      <c r="Q140" s="13"/>
      <c r="R140" s="13"/>
      <c r="S140" s="13"/>
      <c r="T140" s="1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F140" s="13"/>
      <c r="AG140" s="13"/>
      <c r="AH140" s="13"/>
      <c r="AI140" s="13"/>
      <c r="AJ140" s="13"/>
      <c r="AK140" s="13"/>
      <c r="AL140" s="13"/>
      <c r="AM140" s="13"/>
      <c r="AN140" s="13"/>
      <c r="AO140" s="13"/>
      <c r="AP140" s="13"/>
      <c r="AQ140" s="13"/>
      <c r="AR140" s="13"/>
      <c r="AS140" s="13"/>
      <c r="AT140" s="13"/>
      <c r="AU140" s="13"/>
      <c r="AV140" s="13"/>
      <c r="AW140" s="13"/>
      <c r="AX140" s="13"/>
      <c r="AY140" s="13"/>
      <c r="AZ140" s="13"/>
      <c r="BA140" s="13"/>
      <c r="BB140" s="13"/>
      <c r="BC140" s="13"/>
      <c r="BD140" s="13"/>
      <c r="BE140" s="13"/>
      <c r="BF140" s="13"/>
      <c r="BG140" s="13"/>
      <c r="BH140" s="13"/>
      <c r="BI140" s="13"/>
      <c r="BJ140" s="13"/>
      <c r="BK140" s="13"/>
      <c r="BL140" s="13"/>
      <c r="BM140" s="13"/>
      <c r="BN140" s="13"/>
      <c r="BO140" s="13"/>
      <c r="BP140" s="13"/>
      <c r="BQ140" s="13"/>
      <c r="BR140" s="13"/>
      <c r="BS140" s="13"/>
      <c r="BT140" s="13"/>
      <c r="BU140" s="13"/>
      <c r="BV140" s="13"/>
      <c r="BW140" s="13"/>
      <c r="BX140" s="13"/>
      <c r="BY140" s="13"/>
      <c r="BZ140" s="13"/>
      <c r="CA140" s="13"/>
      <c r="CB140" s="13"/>
      <c r="CC140" s="13"/>
      <c r="CD140" s="13"/>
      <c r="CE140" s="13"/>
      <c r="CF140" s="13"/>
      <c r="CG140" s="13"/>
      <c r="CH140" s="13"/>
      <c r="CI140" s="13"/>
      <c r="CJ140" s="13"/>
      <c r="CK140" s="13"/>
      <c r="CL140" s="13"/>
      <c r="CM140" s="13"/>
      <c r="CN140" s="13"/>
      <c r="CO140" s="13"/>
      <c r="CP140" s="13"/>
      <c r="CQ140" s="13"/>
      <c r="CR140" s="13"/>
      <c r="CS140" s="13"/>
      <c r="CT140" s="13"/>
      <c r="CU140" s="13"/>
      <c r="CV140" s="13"/>
      <c r="CW140" s="13"/>
      <c r="CX140" s="13"/>
      <c r="CY140" s="13"/>
      <c r="CZ140" s="13"/>
      <c r="DA140" s="13"/>
      <c r="DB140" s="13"/>
      <c r="DC140" s="13"/>
      <c r="DD140" s="13"/>
      <c r="DE140" s="13"/>
      <c r="DF140" s="13"/>
      <c r="DG140" s="13"/>
      <c r="DH140" s="13"/>
      <c r="DI140" s="13"/>
      <c r="DJ140" s="13"/>
      <c r="DK140" s="13"/>
      <c r="DL140" s="13"/>
      <c r="DM140" s="13"/>
      <c r="DN140" s="13"/>
      <c r="DO140" s="13"/>
      <c r="DP140" s="13"/>
      <c r="DQ140" s="13"/>
      <c r="DR140" s="13"/>
      <c r="DS140" s="13"/>
      <c r="DT140" s="13"/>
      <c r="DU140" s="13"/>
      <c r="DV140" s="13"/>
      <c r="DW140" s="13"/>
      <c r="DX140" s="13"/>
      <c r="DY140" s="13"/>
      <c r="DZ140" s="13"/>
      <c r="EA140" s="13"/>
      <c r="EB140" s="13"/>
      <c r="EC140" s="13"/>
      <c r="ED140" s="13"/>
      <c r="EE140" s="13"/>
      <c r="EF140" s="13"/>
      <c r="EG140" s="13"/>
      <c r="EH140" s="13"/>
      <c r="EI140" s="13"/>
      <c r="EJ140" s="13"/>
      <c r="EK140" s="13"/>
      <c r="EL140" s="13"/>
      <c r="EM140" s="13"/>
      <c r="EN140" s="13"/>
      <c r="EO140" s="13"/>
      <c r="EP140" s="13"/>
      <c r="EQ140" s="13"/>
      <c r="ER140" s="13"/>
      <c r="ES140" s="13"/>
      <c r="ET140" s="13"/>
      <c r="EU140" s="13"/>
      <c r="EV140" s="13"/>
      <c r="EW140" s="13"/>
      <c r="EX140" s="13"/>
      <c r="EY140" s="13"/>
      <c r="EZ140" s="13"/>
      <c r="FA140" s="13"/>
      <c r="FB140" s="13"/>
      <c r="FC140" s="13"/>
      <c r="FD140" s="13"/>
      <c r="FE140" s="13"/>
      <c r="FF140" s="13"/>
      <c r="FG140" s="13"/>
      <c r="FH140" s="13"/>
      <c r="FI140" s="13"/>
      <c r="FJ140" s="13"/>
      <c r="FK140" s="13"/>
      <c r="FL140" s="13"/>
      <c r="FM140" s="13"/>
      <c r="FN140" s="13"/>
      <c r="FO140" s="13"/>
      <c r="FP140" s="13"/>
      <c r="FQ140" s="13"/>
      <c r="FR140" s="13"/>
      <c r="FS140" s="13"/>
      <c r="FT140" s="13"/>
      <c r="FU140" s="13"/>
      <c r="FV140" s="13"/>
      <c r="FW140" s="13"/>
      <c r="FX140" s="13"/>
      <c r="FY140" s="13"/>
      <c r="FZ140" s="13"/>
      <c r="GA140" s="13"/>
      <c r="GB140" s="13"/>
      <c r="GC140" s="13"/>
      <c r="GD140" s="13"/>
      <c r="GE140" s="13"/>
      <c r="GF140" s="13"/>
      <c r="GG140" s="13"/>
      <c r="GH140" s="13"/>
      <c r="GI140" s="13"/>
      <c r="GJ140" s="13"/>
      <c r="GK140" s="13"/>
      <c r="GL140" s="13"/>
      <c r="GM140" s="13"/>
      <c r="GN140" s="13"/>
      <c r="GO140" s="13"/>
      <c r="GP140" s="13"/>
      <c r="GQ140" s="13"/>
      <c r="GR140" s="13"/>
      <c r="GS140" s="13"/>
      <c r="GT140" s="13"/>
      <c r="GU140" s="13"/>
      <c r="GV140" s="13"/>
      <c r="GW140" s="13"/>
      <c r="GX140" s="13"/>
      <c r="GY140" s="13"/>
      <c r="GZ140" s="13"/>
      <c r="HA140" s="13"/>
      <c r="HB140" s="13"/>
      <c r="HC140" s="13"/>
      <c r="HD140" s="13"/>
      <c r="HE140" s="13"/>
      <c r="HF140" s="13"/>
      <c r="HG140" s="13"/>
      <c r="HH140" s="13"/>
      <c r="HI140" s="13"/>
      <c r="HJ140" s="13"/>
      <c r="HK140" s="13"/>
      <c r="HL140" s="13"/>
      <c r="HM140" s="13"/>
      <c r="HN140" s="13"/>
      <c r="HO140" s="13"/>
      <c r="HP140" s="13"/>
      <c r="HQ140" s="13"/>
      <c r="HR140" s="13"/>
      <c r="HS140" s="13"/>
      <c r="HT140" s="13"/>
      <c r="HU140" s="13"/>
      <c r="HV140" s="13"/>
      <c r="HW140" s="13"/>
      <c r="HX140" s="13"/>
      <c r="HY140" s="13"/>
      <c r="HZ140" s="13"/>
      <c r="IA140" s="13"/>
      <c r="IB140" s="13"/>
      <c r="IC140" s="13"/>
      <c r="ID140" s="13"/>
      <c r="IE140" s="13"/>
      <c r="IF140" s="13"/>
      <c r="IG140" s="13"/>
      <c r="IH140" s="13"/>
      <c r="II140" s="13"/>
      <c r="IJ140" s="13"/>
      <c r="IK140" s="13"/>
      <c r="IL140" s="13"/>
      <c r="IM140" s="13"/>
      <c r="IN140" s="13"/>
      <c r="IO140" s="13"/>
    </row>
    <row r="141" spans="1:249" s="10" customFormat="1" ht="38.1" customHeight="1" x14ac:dyDescent="0.25">
      <c r="A141" s="18"/>
      <c r="B141" s="702" t="s">
        <v>127</v>
      </c>
      <c r="C141" s="703">
        <f t="shared" si="42"/>
        <v>3143</v>
      </c>
      <c r="D141" s="703">
        <f t="shared" si="42"/>
        <v>262</v>
      </c>
      <c r="E141" s="703">
        <f t="shared" si="42"/>
        <v>156</v>
      </c>
      <c r="F141" s="337">
        <f t="shared" si="41"/>
        <v>59.541984732824424</v>
      </c>
      <c r="G141" s="703">
        <f t="shared" si="43"/>
        <v>0</v>
      </c>
      <c r="H141" s="703">
        <f t="shared" si="43"/>
        <v>0</v>
      </c>
      <c r="I141" s="703">
        <f t="shared" si="43"/>
        <v>120.81782000000001</v>
      </c>
      <c r="J141" s="509">
        <f>J127</f>
        <v>0</v>
      </c>
      <c r="K141" s="13"/>
      <c r="L141" s="734"/>
      <c r="M141" s="13"/>
      <c r="N141" s="13"/>
      <c r="O141" s="13"/>
      <c r="P141" s="13"/>
      <c r="Q141" s="13"/>
      <c r="R141" s="13"/>
      <c r="S141" s="13"/>
      <c r="T141" s="1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F141" s="13"/>
      <c r="AG141" s="13"/>
      <c r="AH141" s="13"/>
      <c r="AI141" s="13"/>
      <c r="AJ141" s="13"/>
      <c r="AK141" s="13"/>
      <c r="AL141" s="13"/>
      <c r="AM141" s="13"/>
      <c r="AN141" s="13"/>
      <c r="AO141" s="13"/>
      <c r="AP141" s="13"/>
      <c r="AQ141" s="13"/>
      <c r="AR141" s="13"/>
      <c r="AS141" s="13"/>
      <c r="AT141" s="13"/>
      <c r="AU141" s="13"/>
      <c r="AV141" s="13"/>
      <c r="AW141" s="13"/>
      <c r="AX141" s="13"/>
      <c r="AY141" s="13"/>
      <c r="AZ141" s="13"/>
      <c r="BA141" s="13"/>
      <c r="BB141" s="13"/>
      <c r="BC141" s="13"/>
      <c r="BD141" s="13"/>
      <c r="BE141" s="13"/>
      <c r="BF141" s="13"/>
      <c r="BG141" s="13"/>
      <c r="BH141" s="13"/>
      <c r="BI141" s="13"/>
      <c r="BJ141" s="13"/>
      <c r="BK141" s="13"/>
      <c r="BL141" s="13"/>
      <c r="BM141" s="13"/>
      <c r="BN141" s="13"/>
      <c r="BO141" s="13"/>
      <c r="BP141" s="13"/>
      <c r="BQ141" s="13"/>
      <c r="BR141" s="13"/>
      <c r="BS141" s="13"/>
      <c r="BT141" s="13"/>
      <c r="BU141" s="13"/>
      <c r="BV141" s="13"/>
      <c r="BW141" s="13"/>
      <c r="BX141" s="13"/>
      <c r="BY141" s="13"/>
      <c r="BZ141" s="13"/>
      <c r="CA141" s="13"/>
      <c r="CB141" s="13"/>
      <c r="CC141" s="13"/>
      <c r="CD141" s="13"/>
      <c r="CE141" s="13"/>
      <c r="CF141" s="13"/>
      <c r="CG141" s="13"/>
      <c r="CH141" s="13"/>
      <c r="CI141" s="13"/>
      <c r="CJ141" s="13"/>
      <c r="CK141" s="13"/>
      <c r="CL141" s="13"/>
      <c r="CM141" s="13"/>
      <c r="CN141" s="13"/>
      <c r="CO141" s="13"/>
      <c r="CP141" s="13"/>
      <c r="CQ141" s="13"/>
      <c r="CR141" s="13"/>
      <c r="CS141" s="13"/>
      <c r="CT141" s="13"/>
      <c r="CU141" s="13"/>
      <c r="CV141" s="13"/>
      <c r="CW141" s="13"/>
      <c r="CX141" s="13"/>
      <c r="CY141" s="13"/>
      <c r="CZ141" s="13"/>
      <c r="DA141" s="13"/>
      <c r="DB141" s="13"/>
      <c r="DC141" s="13"/>
      <c r="DD141" s="13"/>
      <c r="DE141" s="13"/>
      <c r="DF141" s="13"/>
      <c r="DG141" s="13"/>
      <c r="DH141" s="13"/>
      <c r="DI141" s="13"/>
      <c r="DJ141" s="13"/>
      <c r="DK141" s="13"/>
      <c r="DL141" s="13"/>
      <c r="DM141" s="13"/>
      <c r="DN141" s="13"/>
      <c r="DO141" s="13"/>
      <c r="DP141" s="13"/>
      <c r="DQ141" s="13"/>
      <c r="DR141" s="13"/>
      <c r="DS141" s="13"/>
      <c r="DT141" s="13"/>
      <c r="DU141" s="13"/>
      <c r="DV141" s="13"/>
      <c r="DW141" s="13"/>
      <c r="DX141" s="13"/>
      <c r="DY141" s="13"/>
      <c r="DZ141" s="13"/>
      <c r="EA141" s="13"/>
      <c r="EB141" s="13"/>
      <c r="EC141" s="13"/>
      <c r="ED141" s="13"/>
      <c r="EE141" s="13"/>
      <c r="EF141" s="13"/>
      <c r="EG141" s="13"/>
      <c r="EH141" s="13"/>
      <c r="EI141" s="13"/>
      <c r="EJ141" s="13"/>
      <c r="EK141" s="13"/>
      <c r="EL141" s="13"/>
      <c r="EM141" s="13"/>
      <c r="EN141" s="13"/>
      <c r="EO141" s="13"/>
      <c r="EP141" s="13"/>
      <c r="EQ141" s="13"/>
      <c r="ER141" s="13"/>
      <c r="ES141" s="13"/>
      <c r="ET141" s="13"/>
      <c r="EU141" s="13"/>
      <c r="EV141" s="13"/>
      <c r="EW141" s="13"/>
      <c r="EX141" s="13"/>
      <c r="EY141" s="13"/>
      <c r="EZ141" s="13"/>
      <c r="FA141" s="13"/>
      <c r="FB141" s="13"/>
      <c r="FC141" s="13"/>
      <c r="FD141" s="13"/>
      <c r="FE141" s="13"/>
      <c r="FF141" s="13"/>
      <c r="FG141" s="13"/>
      <c r="FH141" s="13"/>
      <c r="FI141" s="13"/>
      <c r="FJ141" s="13"/>
      <c r="FK141" s="13"/>
      <c r="FL141" s="13"/>
      <c r="FM141" s="13"/>
      <c r="FN141" s="13"/>
      <c r="FO141" s="13"/>
      <c r="FP141" s="13"/>
      <c r="FQ141" s="13"/>
      <c r="FR141" s="13"/>
      <c r="FS141" s="13"/>
      <c r="FT141" s="13"/>
      <c r="FU141" s="13"/>
      <c r="FV141" s="13"/>
      <c r="FW141" s="13"/>
      <c r="FX141" s="13"/>
      <c r="FY141" s="13"/>
      <c r="FZ141" s="13"/>
      <c r="GA141" s="13"/>
      <c r="GB141" s="13"/>
      <c r="GC141" s="13"/>
      <c r="GD141" s="13"/>
      <c r="GE141" s="13"/>
      <c r="GF141" s="13"/>
      <c r="GG141" s="13"/>
      <c r="GH141" s="13"/>
      <c r="GI141" s="13"/>
      <c r="GJ141" s="13"/>
      <c r="GK141" s="13"/>
      <c r="GL141" s="13"/>
      <c r="GM141" s="13"/>
      <c r="GN141" s="13"/>
      <c r="GO141" s="13"/>
      <c r="GP141" s="13"/>
      <c r="GQ141" s="13"/>
      <c r="GR141" s="13"/>
      <c r="GS141" s="13"/>
      <c r="GT141" s="13"/>
      <c r="GU141" s="13"/>
      <c r="GV141" s="13"/>
      <c r="GW141" s="13"/>
      <c r="GX141" s="13"/>
      <c r="GY141" s="13"/>
      <c r="GZ141" s="13"/>
      <c r="HA141" s="13"/>
      <c r="HB141" s="13"/>
      <c r="HC141" s="13"/>
      <c r="HD141" s="13"/>
      <c r="HE141" s="13"/>
      <c r="HF141" s="13"/>
      <c r="HG141" s="13"/>
      <c r="HH141" s="13"/>
      <c r="HI141" s="13"/>
      <c r="HJ141" s="13"/>
      <c r="HK141" s="13"/>
      <c r="HL141" s="13"/>
      <c r="HM141" s="13"/>
      <c r="HN141" s="13"/>
      <c r="HO141" s="13"/>
      <c r="HP141" s="13"/>
      <c r="HQ141" s="13"/>
      <c r="HR141" s="13"/>
      <c r="HS141" s="13"/>
      <c r="HT141" s="13"/>
      <c r="HU141" s="13"/>
      <c r="HV141" s="13"/>
      <c r="HW141" s="13"/>
      <c r="HX141" s="13"/>
      <c r="HY141" s="13"/>
      <c r="HZ141" s="13"/>
      <c r="IA141" s="13"/>
      <c r="IB141" s="13"/>
      <c r="IC141" s="13"/>
      <c r="ID141" s="13"/>
      <c r="IE141" s="13"/>
      <c r="IF141" s="13"/>
      <c r="IG141" s="13"/>
      <c r="IH141" s="13"/>
      <c r="II141" s="13"/>
      <c r="IJ141" s="13"/>
      <c r="IK141" s="13"/>
      <c r="IL141" s="13"/>
      <c r="IM141" s="13"/>
      <c r="IN141" s="13"/>
      <c r="IO141" s="13"/>
    </row>
    <row r="142" spans="1:249" s="10" customFormat="1" ht="15" customHeight="1" thickBot="1" x14ac:dyDescent="0.3">
      <c r="A142" s="18">
        <v>1</v>
      </c>
      <c r="B142" s="552" t="s">
        <v>119</v>
      </c>
      <c r="C142" s="553">
        <f>C128</f>
        <v>0</v>
      </c>
      <c r="D142" s="553">
        <f>D128</f>
        <v>0</v>
      </c>
      <c r="E142" s="553">
        <f>E128</f>
        <v>0</v>
      </c>
      <c r="F142" s="553">
        <f t="shared" si="41"/>
        <v>0</v>
      </c>
      <c r="G142" s="554">
        <f>G128</f>
        <v>79592.066884259257</v>
      </c>
      <c r="H142" s="554">
        <f>H128</f>
        <v>6633</v>
      </c>
      <c r="I142" s="554">
        <f>I128</f>
        <v>4863.7540100000006</v>
      </c>
      <c r="J142" s="554">
        <f>J128</f>
        <v>73.326609528117004</v>
      </c>
      <c r="K142" s="13"/>
      <c r="L142" s="734"/>
      <c r="M142" s="13"/>
      <c r="N142" s="13"/>
      <c r="O142" s="13"/>
      <c r="P142" s="13"/>
      <c r="Q142" s="13"/>
      <c r="R142" s="13"/>
      <c r="S142" s="13"/>
      <c r="T142" s="1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F142" s="13"/>
      <c r="AG142" s="13"/>
      <c r="AH142" s="13"/>
      <c r="AI142" s="13"/>
      <c r="AJ142" s="13"/>
      <c r="AK142" s="13"/>
      <c r="AL142" s="13"/>
      <c r="AM142" s="13"/>
      <c r="AN142" s="13"/>
      <c r="AO142" s="13"/>
      <c r="AP142" s="13"/>
      <c r="AQ142" s="13"/>
      <c r="AR142" s="13"/>
      <c r="AS142" s="13"/>
      <c r="AT142" s="13"/>
      <c r="AU142" s="13"/>
      <c r="AV142" s="13"/>
      <c r="AW142" s="13"/>
      <c r="AX142" s="13"/>
      <c r="AY142" s="13"/>
      <c r="AZ142" s="13"/>
      <c r="BA142" s="13"/>
      <c r="BB142" s="13"/>
      <c r="BC142" s="13"/>
      <c r="BD142" s="13"/>
      <c r="BE142" s="13"/>
      <c r="BF142" s="13"/>
      <c r="BG142" s="13"/>
      <c r="BH142" s="13"/>
      <c r="BI142" s="13"/>
      <c r="BJ142" s="13"/>
      <c r="BK142" s="13"/>
      <c r="BL142" s="13"/>
      <c r="BM142" s="13"/>
      <c r="BN142" s="13"/>
      <c r="BO142" s="13"/>
      <c r="BP142" s="13"/>
      <c r="BQ142" s="13"/>
      <c r="BR142" s="13"/>
      <c r="BS142" s="13"/>
      <c r="BT142" s="13"/>
      <c r="BU142" s="13"/>
      <c r="BV142" s="13"/>
      <c r="BW142" s="13"/>
      <c r="BX142" s="13"/>
      <c r="BY142" s="13"/>
      <c r="BZ142" s="13"/>
      <c r="CA142" s="13"/>
      <c r="CB142" s="13"/>
      <c r="CC142" s="13"/>
      <c r="CD142" s="13"/>
      <c r="CE142" s="13"/>
      <c r="CF142" s="13"/>
      <c r="CG142" s="13"/>
      <c r="CH142" s="13"/>
      <c r="CI142" s="13"/>
      <c r="CJ142" s="13"/>
      <c r="CK142" s="13"/>
      <c r="CL142" s="13"/>
      <c r="CM142" s="13"/>
      <c r="CN142" s="13"/>
      <c r="CO142" s="13"/>
      <c r="CP142" s="13"/>
      <c r="CQ142" s="13"/>
      <c r="CR142" s="13"/>
      <c r="CS142" s="13"/>
      <c r="CT142" s="13"/>
      <c r="CU142" s="13"/>
      <c r="CV142" s="13"/>
      <c r="CW142" s="13"/>
      <c r="CX142" s="13"/>
      <c r="CY142" s="13"/>
      <c r="CZ142" s="13"/>
      <c r="DA142" s="13"/>
      <c r="DB142" s="13"/>
      <c r="DC142" s="13"/>
      <c r="DD142" s="13"/>
      <c r="DE142" s="13"/>
      <c r="DF142" s="13"/>
      <c r="DG142" s="13"/>
      <c r="DH142" s="13"/>
      <c r="DI142" s="13"/>
      <c r="DJ142" s="13"/>
      <c r="DK142" s="13"/>
      <c r="DL142" s="13"/>
      <c r="DM142" s="13"/>
      <c r="DN142" s="13"/>
      <c r="DO142" s="13"/>
      <c r="DP142" s="13"/>
      <c r="DQ142" s="13"/>
      <c r="DR142" s="13"/>
      <c r="DS142" s="13"/>
      <c r="DT142" s="13"/>
      <c r="DU142" s="13"/>
      <c r="DV142" s="13"/>
      <c r="DW142" s="13"/>
      <c r="DX142" s="13"/>
      <c r="DY142" s="13"/>
      <c r="DZ142" s="13"/>
      <c r="EA142" s="13"/>
      <c r="EB142" s="13"/>
      <c r="EC142" s="13"/>
      <c r="ED142" s="13"/>
      <c r="EE142" s="13"/>
      <c r="EF142" s="13"/>
      <c r="EG142" s="13"/>
      <c r="EH142" s="13"/>
      <c r="EI142" s="13"/>
      <c r="EJ142" s="13"/>
      <c r="EK142" s="13"/>
      <c r="EL142" s="13"/>
      <c r="EM142" s="13"/>
      <c r="EN142" s="13"/>
      <c r="EO142" s="13"/>
      <c r="EP142" s="13"/>
      <c r="EQ142" s="13"/>
      <c r="ER142" s="13"/>
      <c r="ES142" s="13"/>
      <c r="ET142" s="13"/>
      <c r="EU142" s="13"/>
      <c r="EV142" s="13"/>
      <c r="EW142" s="13"/>
      <c r="EX142" s="13"/>
      <c r="EY142" s="13"/>
      <c r="EZ142" s="13"/>
      <c r="FA142" s="13"/>
      <c r="FB142" s="13"/>
      <c r="FC142" s="13"/>
      <c r="FD142" s="13"/>
      <c r="FE142" s="13"/>
      <c r="FF142" s="13"/>
      <c r="FG142" s="13"/>
      <c r="FH142" s="13"/>
      <c r="FI142" s="13"/>
      <c r="FJ142" s="13"/>
      <c r="FK142" s="13"/>
      <c r="FL142" s="13"/>
      <c r="FM142" s="13"/>
      <c r="FN142" s="13"/>
      <c r="FO142" s="13"/>
      <c r="FP142" s="13"/>
      <c r="FQ142" s="13"/>
      <c r="FR142" s="13"/>
      <c r="FS142" s="13"/>
      <c r="FT142" s="13"/>
      <c r="FU142" s="13"/>
      <c r="FV142" s="13"/>
      <c r="FW142" s="13"/>
      <c r="FX142" s="13"/>
      <c r="FY142" s="13"/>
      <c r="FZ142" s="13"/>
      <c r="GA142" s="13"/>
      <c r="GB142" s="13"/>
      <c r="GC142" s="13"/>
      <c r="GD142" s="13"/>
      <c r="GE142" s="13"/>
      <c r="GF142" s="13"/>
      <c r="GG142" s="13"/>
      <c r="GH142" s="13"/>
      <c r="GI142" s="13"/>
      <c r="GJ142" s="13"/>
      <c r="GK142" s="13"/>
      <c r="GL142" s="13"/>
      <c r="GM142" s="13"/>
      <c r="GN142" s="13"/>
      <c r="GO142" s="13"/>
      <c r="GP142" s="13"/>
      <c r="GQ142" s="13"/>
      <c r="GR142" s="13"/>
      <c r="GS142" s="13"/>
      <c r="GT142" s="13"/>
      <c r="GU142" s="13"/>
      <c r="GV142" s="13"/>
      <c r="GW142" s="13"/>
      <c r="GX142" s="13"/>
      <c r="GY142" s="13"/>
      <c r="GZ142" s="13"/>
      <c r="HA142" s="13"/>
      <c r="HB142" s="13"/>
      <c r="HC142" s="13"/>
      <c r="HD142" s="13"/>
      <c r="HE142" s="13"/>
      <c r="HF142" s="13"/>
      <c r="HG142" s="13"/>
      <c r="HH142" s="13"/>
      <c r="HI142" s="13"/>
      <c r="HJ142" s="13"/>
      <c r="HK142" s="13"/>
      <c r="HL142" s="13"/>
      <c r="HM142" s="13"/>
      <c r="HN142" s="13"/>
      <c r="HO142" s="13"/>
      <c r="HP142" s="13"/>
      <c r="HQ142" s="13"/>
      <c r="HR142" s="13"/>
      <c r="HS142" s="13"/>
      <c r="HT142" s="13"/>
      <c r="HU142" s="13"/>
      <c r="HV142" s="13"/>
      <c r="HW142" s="13"/>
      <c r="HX142" s="13"/>
      <c r="HY142" s="13"/>
      <c r="HZ142" s="13"/>
      <c r="IA142" s="13"/>
      <c r="IB142" s="13"/>
      <c r="IC142" s="13"/>
      <c r="ID142" s="13"/>
      <c r="IE142" s="13"/>
      <c r="IF142" s="13"/>
      <c r="IG142" s="13"/>
      <c r="IH142" s="13"/>
      <c r="II142" s="13"/>
      <c r="IJ142" s="13"/>
      <c r="IK142" s="13"/>
      <c r="IL142" s="13"/>
      <c r="IM142" s="13"/>
      <c r="IN142" s="13"/>
      <c r="IO142" s="13"/>
    </row>
    <row r="143" spans="1:249" ht="15" customHeight="1" thickBot="1" x14ac:dyDescent="0.3">
      <c r="A143" s="18">
        <v>1</v>
      </c>
      <c r="B143" s="86" t="s">
        <v>5</v>
      </c>
      <c r="C143" s="3"/>
      <c r="D143" s="3"/>
      <c r="E143" s="167"/>
      <c r="F143" s="3"/>
      <c r="G143" s="511"/>
      <c r="H143" s="511"/>
      <c r="I143" s="512"/>
      <c r="J143" s="511"/>
    </row>
    <row r="144" spans="1:249" ht="31.5" customHeight="1" x14ac:dyDescent="0.25">
      <c r="A144" s="18">
        <v>1</v>
      </c>
      <c r="B144" s="132" t="s">
        <v>50</v>
      </c>
      <c r="C144" s="134"/>
      <c r="D144" s="134"/>
      <c r="E144" s="134"/>
      <c r="F144" s="134"/>
      <c r="G144" s="513"/>
      <c r="H144" s="513"/>
      <c r="I144" s="513"/>
      <c r="J144" s="513"/>
    </row>
    <row r="145" spans="1:12" s="36" customFormat="1" ht="27.95" customHeight="1" x14ac:dyDescent="0.25">
      <c r="A145" s="18">
        <v>1</v>
      </c>
      <c r="B145" s="73" t="s">
        <v>122</v>
      </c>
      <c r="C145" s="118">
        <f>SUM(C146:C149)</f>
        <v>3968</v>
      </c>
      <c r="D145" s="118">
        <f>SUM(D146:D149)</f>
        <v>331</v>
      </c>
      <c r="E145" s="118">
        <f>SUM(E146:E149)</f>
        <v>394</v>
      </c>
      <c r="F145" s="118">
        <f>E145/D145*100</f>
        <v>119.03323262839879</v>
      </c>
      <c r="G145" s="488">
        <f>SUM(G146:G149)</f>
        <v>10397.247719907409</v>
      </c>
      <c r="H145" s="488">
        <f>SUM(H146:H149)</f>
        <v>867</v>
      </c>
      <c r="I145" s="488">
        <f>SUM(I146:I149)</f>
        <v>962.82574999999997</v>
      </c>
      <c r="J145" s="488">
        <f t="shared" ref="J145:J156" si="44">I145/H145*100</f>
        <v>111.05256632064591</v>
      </c>
      <c r="L145" s="110"/>
    </row>
    <row r="146" spans="1:12" s="36" customFormat="1" ht="27.95" customHeight="1" x14ac:dyDescent="0.25">
      <c r="A146" s="18">
        <v>1</v>
      </c>
      <c r="B146" s="72" t="s">
        <v>79</v>
      </c>
      <c r="C146" s="118">
        <v>2875</v>
      </c>
      <c r="D146" s="111">
        <f>ROUND(C146/12*$B$3,0)</f>
        <v>240</v>
      </c>
      <c r="E146" s="118">
        <v>301</v>
      </c>
      <c r="F146" s="118">
        <f>E146/D146*100</f>
        <v>125.41666666666667</v>
      </c>
      <c r="G146" s="488">
        <v>7398.9855324074078</v>
      </c>
      <c r="H146" s="663">
        <f>ROUND(G146/12*$B$3,0)</f>
        <v>617</v>
      </c>
      <c r="I146" s="488">
        <v>725.62072999999998</v>
      </c>
      <c r="J146" s="488">
        <f t="shared" si="44"/>
        <v>117.60465640194488</v>
      </c>
      <c r="L146" s="110"/>
    </row>
    <row r="147" spans="1:12" s="36" customFormat="1" ht="27.95" customHeight="1" x14ac:dyDescent="0.25">
      <c r="A147" s="18">
        <v>1</v>
      </c>
      <c r="B147" s="72" t="s">
        <v>80</v>
      </c>
      <c r="C147" s="118">
        <v>863</v>
      </c>
      <c r="D147" s="111">
        <f>ROUND(C147/12*$B$3,0)</f>
        <v>72</v>
      </c>
      <c r="E147" s="118">
        <v>78</v>
      </c>
      <c r="F147" s="118">
        <f>E147/D147*100</f>
        <v>108.33333333333333</v>
      </c>
      <c r="G147" s="488">
        <v>1488.9446875000001</v>
      </c>
      <c r="H147" s="663">
        <f t="shared" ref="H147:H153" si="45">ROUND(G147/12*$B$3,0)</f>
        <v>124</v>
      </c>
      <c r="I147" s="488">
        <v>143.35017000000002</v>
      </c>
      <c r="J147" s="488">
        <f t="shared" si="44"/>
        <v>115.60497580645163</v>
      </c>
      <c r="L147" s="110"/>
    </row>
    <row r="148" spans="1:12" s="36" customFormat="1" ht="27.95" customHeight="1" x14ac:dyDescent="0.25">
      <c r="A148" s="18">
        <v>1</v>
      </c>
      <c r="B148" s="72" t="s">
        <v>116</v>
      </c>
      <c r="C148" s="118">
        <v>60</v>
      </c>
      <c r="D148" s="111">
        <f>ROUND(C148/12*$B$3,0)</f>
        <v>5</v>
      </c>
      <c r="E148" s="118"/>
      <c r="F148" s="118">
        <f>E148/D148*100</f>
        <v>0</v>
      </c>
      <c r="G148" s="488">
        <v>393.73500000000001</v>
      </c>
      <c r="H148" s="663">
        <f t="shared" si="45"/>
        <v>33</v>
      </c>
      <c r="I148" s="488"/>
      <c r="J148" s="488">
        <f t="shared" si="44"/>
        <v>0</v>
      </c>
      <c r="L148" s="110"/>
    </row>
    <row r="149" spans="1:12" s="36" customFormat="1" ht="27.95" customHeight="1" x14ac:dyDescent="0.25">
      <c r="A149" s="18">
        <v>1</v>
      </c>
      <c r="B149" s="72" t="s">
        <v>117</v>
      </c>
      <c r="C149" s="118">
        <v>170</v>
      </c>
      <c r="D149" s="111">
        <f>ROUND(C149/12*$B$3,0)</f>
        <v>14</v>
      </c>
      <c r="E149" s="118">
        <v>15</v>
      </c>
      <c r="F149" s="118">
        <f t="shared" ref="F149:F153" si="46">E149/D149*100</f>
        <v>107.14285714285714</v>
      </c>
      <c r="G149" s="488">
        <v>1115.5825</v>
      </c>
      <c r="H149" s="663">
        <f t="shared" si="45"/>
        <v>93</v>
      </c>
      <c r="I149" s="488">
        <v>93.854849999999999</v>
      </c>
      <c r="J149" s="488">
        <f t="shared" si="44"/>
        <v>100.9191935483871</v>
      </c>
      <c r="L149" s="110"/>
    </row>
    <row r="150" spans="1:12" s="36" customFormat="1" ht="27.95" customHeight="1" x14ac:dyDescent="0.25">
      <c r="A150" s="18">
        <v>1</v>
      </c>
      <c r="B150" s="73" t="s">
        <v>114</v>
      </c>
      <c r="C150" s="118">
        <f>SUM(C151:C153)</f>
        <v>6316</v>
      </c>
      <c r="D150" s="118">
        <f>SUM(D151:D153)</f>
        <v>527</v>
      </c>
      <c r="E150" s="118">
        <f>SUM(E151:E153)</f>
        <v>326</v>
      </c>
      <c r="F150" s="118">
        <f t="shared" si="46"/>
        <v>61.859582542694504</v>
      </c>
      <c r="G150" s="481">
        <f>SUM(G151:G153)</f>
        <v>11620.112999999999</v>
      </c>
      <c r="H150" s="481">
        <f>SUM(H151:H153)</f>
        <v>968</v>
      </c>
      <c r="I150" s="481">
        <f>SUM(I151:I153)</f>
        <v>578.73819000000003</v>
      </c>
      <c r="J150" s="488">
        <f t="shared" si="44"/>
        <v>59.787003099173553</v>
      </c>
      <c r="L150" s="110"/>
    </row>
    <row r="151" spans="1:12" s="36" customFormat="1" ht="27.95" customHeight="1" x14ac:dyDescent="0.25">
      <c r="A151" s="18">
        <v>1</v>
      </c>
      <c r="B151" s="72" t="s">
        <v>110</v>
      </c>
      <c r="C151" s="118">
        <v>800</v>
      </c>
      <c r="D151" s="111">
        <f t="shared" ref="D151:D155" si="47">ROUND(C151/12*$B$3,0)</f>
        <v>67</v>
      </c>
      <c r="E151" s="118">
        <v>65</v>
      </c>
      <c r="F151" s="118">
        <f t="shared" si="46"/>
        <v>97.014925373134332</v>
      </c>
      <c r="G151" s="488">
        <v>1403.096</v>
      </c>
      <c r="H151" s="663">
        <f t="shared" si="45"/>
        <v>117</v>
      </c>
      <c r="I151" s="488">
        <v>116.06809</v>
      </c>
      <c r="J151" s="488">
        <f t="shared" si="44"/>
        <v>99.203495726495731</v>
      </c>
      <c r="L151" s="110"/>
    </row>
    <row r="152" spans="1:12" s="36" customFormat="1" ht="55.5" customHeight="1" x14ac:dyDescent="0.25">
      <c r="A152" s="18">
        <v>1</v>
      </c>
      <c r="B152" s="72" t="s">
        <v>121</v>
      </c>
      <c r="C152" s="118">
        <v>4882</v>
      </c>
      <c r="D152" s="111">
        <f t="shared" si="47"/>
        <v>407</v>
      </c>
      <c r="E152" s="118">
        <v>152</v>
      </c>
      <c r="F152" s="118">
        <f t="shared" si="46"/>
        <v>37.346437346437341</v>
      </c>
      <c r="G152" s="488">
        <v>9576.0429999999997</v>
      </c>
      <c r="H152" s="663">
        <f t="shared" si="45"/>
        <v>798</v>
      </c>
      <c r="I152" s="488">
        <v>352.55495000000002</v>
      </c>
      <c r="J152" s="488">
        <f t="shared" si="44"/>
        <v>44.179818295739345</v>
      </c>
      <c r="L152" s="110"/>
    </row>
    <row r="153" spans="1:12" s="36" customFormat="1" ht="48" customHeight="1" x14ac:dyDescent="0.25">
      <c r="A153" s="18">
        <v>1</v>
      </c>
      <c r="B153" s="72" t="s">
        <v>111</v>
      </c>
      <c r="C153" s="118">
        <v>634</v>
      </c>
      <c r="D153" s="111">
        <f t="shared" si="47"/>
        <v>53</v>
      </c>
      <c r="E153" s="118">
        <v>109</v>
      </c>
      <c r="F153" s="118">
        <f t="shared" si="46"/>
        <v>205.66037735849059</v>
      </c>
      <c r="G153" s="488">
        <v>640.97400000000005</v>
      </c>
      <c r="H153" s="663">
        <f t="shared" si="45"/>
        <v>53</v>
      </c>
      <c r="I153" s="488">
        <v>110.11515</v>
      </c>
      <c r="J153" s="488">
        <f t="shared" si="44"/>
        <v>207.76443396226415</v>
      </c>
      <c r="L153" s="110"/>
    </row>
    <row r="154" spans="1:12" s="36" customFormat="1" ht="27.95" customHeight="1" x14ac:dyDescent="0.25">
      <c r="A154" s="18"/>
      <c r="B154" s="694" t="s">
        <v>125</v>
      </c>
      <c r="C154" s="118">
        <v>6100</v>
      </c>
      <c r="D154" s="111">
        <f t="shared" si="47"/>
        <v>508</v>
      </c>
      <c r="E154" s="118">
        <v>488</v>
      </c>
      <c r="F154" s="118">
        <f>E154/D154*100</f>
        <v>96.062992125984252</v>
      </c>
      <c r="G154" s="488">
        <v>4935.4489999999996</v>
      </c>
      <c r="H154" s="663">
        <f>ROUND(G154/12*$B$3,0)</f>
        <v>411</v>
      </c>
      <c r="I154" s="488">
        <v>384.6</v>
      </c>
      <c r="J154" s="488">
        <f>I154/H154*100</f>
        <v>93.576642335766422</v>
      </c>
      <c r="L154" s="110"/>
    </row>
    <row r="155" spans="1:12" s="36" customFormat="1" ht="27.95" customHeight="1" thickBot="1" x14ac:dyDescent="0.3">
      <c r="A155" s="18"/>
      <c r="B155" s="694" t="s">
        <v>126</v>
      </c>
      <c r="C155" s="118">
        <v>700</v>
      </c>
      <c r="D155" s="111">
        <f t="shared" si="47"/>
        <v>58</v>
      </c>
      <c r="E155" s="118">
        <v>71</v>
      </c>
      <c r="F155" s="118">
        <f>E155/D155*100</f>
        <v>122.41379310344827</v>
      </c>
      <c r="G155" s="488"/>
      <c r="H155" s="663">
        <f>ROUND(G155/12*$B$3,0)</f>
        <v>0</v>
      </c>
      <c r="I155" s="488">
        <v>56.993830000000003</v>
      </c>
      <c r="J155" s="488"/>
      <c r="L155" s="110"/>
    </row>
    <row r="156" spans="1:12" s="36" customFormat="1" ht="15" customHeight="1" thickBot="1" x14ac:dyDescent="0.3">
      <c r="A156" s="18">
        <v>1</v>
      </c>
      <c r="B156" s="211" t="s">
        <v>3</v>
      </c>
      <c r="C156" s="24"/>
      <c r="D156" s="24"/>
      <c r="E156" s="24"/>
      <c r="F156" s="22"/>
      <c r="G156" s="492">
        <f>G150+G145+G154</f>
        <v>26952.809719907411</v>
      </c>
      <c r="H156" s="492">
        <f>H150+H145+H154</f>
        <v>2246</v>
      </c>
      <c r="I156" s="492">
        <f>I150+I145+I154</f>
        <v>1926.1639399999999</v>
      </c>
      <c r="J156" s="492">
        <f t="shared" si="44"/>
        <v>85.759747996438108</v>
      </c>
      <c r="L156" s="110"/>
    </row>
    <row r="157" spans="1:12" s="36" customFormat="1" ht="15" customHeight="1" thickBot="1" x14ac:dyDescent="0.3">
      <c r="A157" s="18">
        <v>1</v>
      </c>
      <c r="C157" s="244"/>
      <c r="D157" s="244"/>
      <c r="E157" s="245"/>
      <c r="F157" s="556"/>
      <c r="G157" s="514"/>
      <c r="H157" s="514"/>
      <c r="I157" s="515"/>
      <c r="J157" s="514"/>
      <c r="L157" s="110"/>
    </row>
    <row r="158" spans="1:12" ht="43.5" x14ac:dyDescent="0.25">
      <c r="A158" s="18">
        <v>1</v>
      </c>
      <c r="B158" s="326" t="s">
        <v>58</v>
      </c>
      <c r="C158" s="243"/>
      <c r="D158" s="243"/>
      <c r="E158" s="243"/>
      <c r="F158" s="243"/>
      <c r="G158" s="516"/>
      <c r="H158" s="516"/>
      <c r="I158" s="516"/>
      <c r="J158" s="516"/>
    </row>
    <row r="159" spans="1:12" s="36" customFormat="1" ht="30" customHeight="1" x14ac:dyDescent="0.25">
      <c r="A159" s="18">
        <v>1</v>
      </c>
      <c r="B159" s="73" t="s">
        <v>122</v>
      </c>
      <c r="C159" s="118">
        <f>SUM(C160:C161)</f>
        <v>1167</v>
      </c>
      <c r="D159" s="118">
        <f>SUM(D160:D161)</f>
        <v>97</v>
      </c>
      <c r="E159" s="118">
        <f>SUM(E160:E161)</f>
        <v>52</v>
      </c>
      <c r="F159" s="118">
        <f t="shared" ref="F159:F165" si="48">E159/D159*100</f>
        <v>53.608247422680414</v>
      </c>
      <c r="G159" s="488">
        <f>SUM(G160:G161)</f>
        <v>2775.1661087962962</v>
      </c>
      <c r="H159" s="488">
        <f>SUM(H160:H161)</f>
        <v>232</v>
      </c>
      <c r="I159" s="488">
        <f>SUM(I160:I161)</f>
        <v>142.58724999999998</v>
      </c>
      <c r="J159" s="488">
        <f t="shared" ref="J159:J166" si="49">I159/H159*100</f>
        <v>61.460021551724132</v>
      </c>
      <c r="L159" s="110"/>
    </row>
    <row r="160" spans="1:12" s="36" customFormat="1" ht="30" customHeight="1" x14ac:dyDescent="0.25">
      <c r="A160" s="18">
        <v>1</v>
      </c>
      <c r="B160" s="72" t="s">
        <v>79</v>
      </c>
      <c r="C160" s="118">
        <v>898</v>
      </c>
      <c r="D160" s="111">
        <f>ROUND(C160/12*$B$3,0)</f>
        <v>75</v>
      </c>
      <c r="E160" s="118">
        <v>47</v>
      </c>
      <c r="F160" s="118">
        <f t="shared" si="48"/>
        <v>62.666666666666671</v>
      </c>
      <c r="G160" s="488">
        <v>2311.057046296296</v>
      </c>
      <c r="H160" s="663">
        <f>ROUND(G160/12*$B$3,0)</f>
        <v>193</v>
      </c>
      <c r="I160" s="488">
        <v>133.57723999999999</v>
      </c>
      <c r="J160" s="488">
        <f t="shared" si="49"/>
        <v>69.211005181347147</v>
      </c>
      <c r="L160" s="110"/>
    </row>
    <row r="161" spans="1:12" s="36" customFormat="1" ht="30" customHeight="1" x14ac:dyDescent="0.25">
      <c r="A161" s="18">
        <v>1</v>
      </c>
      <c r="B161" s="72" t="s">
        <v>80</v>
      </c>
      <c r="C161" s="118">
        <v>269</v>
      </c>
      <c r="D161" s="111">
        <f>ROUND(C161/12*$B$3,0)</f>
        <v>22</v>
      </c>
      <c r="E161" s="118">
        <v>5</v>
      </c>
      <c r="F161" s="118">
        <f t="shared" si="48"/>
        <v>22.727272727272727</v>
      </c>
      <c r="G161" s="488">
        <v>464.10906249999999</v>
      </c>
      <c r="H161" s="663">
        <f>ROUND(G161/12*$B$3,0)</f>
        <v>39</v>
      </c>
      <c r="I161" s="488">
        <v>9.0100099999999994</v>
      </c>
      <c r="J161" s="488">
        <f t="shared" si="49"/>
        <v>23.102589743589739</v>
      </c>
      <c r="L161" s="110"/>
    </row>
    <row r="162" spans="1:12" s="36" customFormat="1" ht="30" customHeight="1" x14ac:dyDescent="0.25">
      <c r="A162" s="18">
        <v>1</v>
      </c>
      <c r="B162" s="73" t="s">
        <v>114</v>
      </c>
      <c r="C162" s="118">
        <f>SUM(C163)</f>
        <v>200</v>
      </c>
      <c r="D162" s="118">
        <f t="shared" ref="D162:I162" si="50">SUM(D163)</f>
        <v>17</v>
      </c>
      <c r="E162" s="118">
        <f t="shared" si="50"/>
        <v>0</v>
      </c>
      <c r="F162" s="118">
        <f t="shared" si="48"/>
        <v>0</v>
      </c>
      <c r="G162" s="481">
        <f t="shared" si="50"/>
        <v>350.774</v>
      </c>
      <c r="H162" s="481">
        <f t="shared" si="50"/>
        <v>29</v>
      </c>
      <c r="I162" s="481">
        <f t="shared" si="50"/>
        <v>0</v>
      </c>
      <c r="J162" s="488">
        <f t="shared" si="49"/>
        <v>0</v>
      </c>
      <c r="L162" s="110"/>
    </row>
    <row r="163" spans="1:12" s="36" customFormat="1" ht="30" customHeight="1" x14ac:dyDescent="0.25">
      <c r="A163" s="18">
        <v>1</v>
      </c>
      <c r="B163" s="72" t="s">
        <v>110</v>
      </c>
      <c r="C163" s="118">
        <v>200</v>
      </c>
      <c r="D163" s="111">
        <f>ROUND(C163/12*$B$3,0)</f>
        <v>17</v>
      </c>
      <c r="E163" s="118"/>
      <c r="F163" s="118">
        <f t="shared" si="48"/>
        <v>0</v>
      </c>
      <c r="G163" s="488">
        <v>350.774</v>
      </c>
      <c r="H163" s="663">
        <f>ROUND(G163/12*$B$3,0)</f>
        <v>29</v>
      </c>
      <c r="I163" s="488"/>
      <c r="J163" s="488">
        <f t="shared" si="49"/>
        <v>0</v>
      </c>
      <c r="L163" s="110"/>
    </row>
    <row r="164" spans="1:12" s="36" customFormat="1" ht="30" customHeight="1" x14ac:dyDescent="0.25">
      <c r="A164" s="18"/>
      <c r="B164" s="683" t="s">
        <v>125</v>
      </c>
      <c r="C164" s="118">
        <v>1000</v>
      </c>
      <c r="D164" s="111">
        <f>ROUND(C164/12*$B$3,0)</f>
        <v>83</v>
      </c>
      <c r="E164" s="118">
        <v>82</v>
      </c>
      <c r="F164" s="118">
        <f t="shared" si="48"/>
        <v>98.795180722891558</v>
      </c>
      <c r="G164" s="488">
        <v>809.09</v>
      </c>
      <c r="H164" s="663">
        <f>ROUND(G164/12*$B$3,0)</f>
        <v>67</v>
      </c>
      <c r="I164" s="488">
        <v>65.7</v>
      </c>
      <c r="J164" s="488">
        <f>I164/H164*100</f>
        <v>98.059701492537314</v>
      </c>
      <c r="L164" s="110"/>
    </row>
    <row r="165" spans="1:12" s="36" customFormat="1" ht="30" customHeight="1" x14ac:dyDescent="0.25">
      <c r="A165" s="18"/>
      <c r="B165" s="683" t="s">
        <v>127</v>
      </c>
      <c r="C165" s="118">
        <v>300</v>
      </c>
      <c r="D165" s="111">
        <f>ROUND(C165/12*$B$3,0)</f>
        <v>25</v>
      </c>
      <c r="E165" s="118">
        <v>19</v>
      </c>
      <c r="F165" s="118">
        <f t="shared" si="48"/>
        <v>76</v>
      </c>
      <c r="G165" s="488"/>
      <c r="H165" s="663">
        <f>ROUND(G165/12*$B$3,0)</f>
        <v>0</v>
      </c>
      <c r="I165" s="488">
        <v>15.372710000000001</v>
      </c>
      <c r="J165" s="488"/>
      <c r="L165" s="110"/>
    </row>
    <row r="166" spans="1:12" s="36" customFormat="1" ht="17.25" customHeight="1" thickBot="1" x14ac:dyDescent="0.3">
      <c r="A166" s="18">
        <v>1</v>
      </c>
      <c r="B166" s="38" t="s">
        <v>3</v>
      </c>
      <c r="C166" s="24"/>
      <c r="D166" s="24"/>
      <c r="E166" s="24"/>
      <c r="F166" s="22"/>
      <c r="G166" s="507">
        <f>G159+G162+G164</f>
        <v>3935.0301087962962</v>
      </c>
      <c r="H166" s="507">
        <f>H159+H162+H164</f>
        <v>328</v>
      </c>
      <c r="I166" s="507">
        <f>I159+I162+I164</f>
        <v>208.28724999999997</v>
      </c>
      <c r="J166" s="492">
        <f t="shared" si="49"/>
        <v>63.502210365853649</v>
      </c>
      <c r="L166" s="110"/>
    </row>
    <row r="167" spans="1:12" x14ac:dyDescent="0.25">
      <c r="A167" s="18">
        <v>1</v>
      </c>
      <c r="B167" s="247" t="s">
        <v>97</v>
      </c>
      <c r="C167" s="248"/>
      <c r="D167" s="248"/>
      <c r="E167" s="248"/>
      <c r="F167" s="248"/>
      <c r="G167" s="517"/>
      <c r="H167" s="517"/>
      <c r="I167" s="517"/>
      <c r="J167" s="517"/>
    </row>
    <row r="168" spans="1:12" ht="27.95" customHeight="1" x14ac:dyDescent="0.25">
      <c r="A168" s="18">
        <v>1</v>
      </c>
      <c r="B168" s="251" t="s">
        <v>122</v>
      </c>
      <c r="C168" s="249">
        <f t="shared" ref="C168:E170" si="51">C159+C145</f>
        <v>5135</v>
      </c>
      <c r="D168" s="249">
        <f t="shared" si="51"/>
        <v>428</v>
      </c>
      <c r="E168" s="249">
        <f t="shared" si="51"/>
        <v>446</v>
      </c>
      <c r="F168" s="249">
        <f>E168/D168*100</f>
        <v>104.20560747663552</v>
      </c>
      <c r="G168" s="518">
        <f t="shared" ref="G168:I170" si="52">SUM(G159,G145)</f>
        <v>13172.413828703706</v>
      </c>
      <c r="H168" s="518">
        <f t="shared" si="52"/>
        <v>1099</v>
      </c>
      <c r="I168" s="518">
        <f t="shared" si="52"/>
        <v>1105.413</v>
      </c>
      <c r="J168" s="518">
        <f>I168/H168*100</f>
        <v>100.58353048225659</v>
      </c>
    </row>
    <row r="169" spans="1:12" ht="27.95" customHeight="1" x14ac:dyDescent="0.25">
      <c r="A169" s="18">
        <v>1</v>
      </c>
      <c r="B169" s="252" t="s">
        <v>79</v>
      </c>
      <c r="C169" s="249">
        <f t="shared" si="51"/>
        <v>3773</v>
      </c>
      <c r="D169" s="249">
        <f t="shared" si="51"/>
        <v>315</v>
      </c>
      <c r="E169" s="249">
        <f t="shared" si="51"/>
        <v>348</v>
      </c>
      <c r="F169" s="249">
        <f>E169/D169*100</f>
        <v>110.47619047619048</v>
      </c>
      <c r="G169" s="518">
        <f t="shared" si="52"/>
        <v>9710.0425787037038</v>
      </c>
      <c r="H169" s="518">
        <f t="shared" si="52"/>
        <v>810</v>
      </c>
      <c r="I169" s="518">
        <f t="shared" si="52"/>
        <v>859.19796999999994</v>
      </c>
      <c r="J169" s="518">
        <f t="shared" ref="J169:J180" si="53">I169/H169*100</f>
        <v>106.07382345679011</v>
      </c>
    </row>
    <row r="170" spans="1:12" ht="27.95" customHeight="1" x14ac:dyDescent="0.25">
      <c r="A170" s="18">
        <v>1</v>
      </c>
      <c r="B170" s="252" t="s">
        <v>80</v>
      </c>
      <c r="C170" s="249">
        <f t="shared" si="51"/>
        <v>1132</v>
      </c>
      <c r="D170" s="249">
        <f t="shared" si="51"/>
        <v>94</v>
      </c>
      <c r="E170" s="249">
        <f t="shared" si="51"/>
        <v>83</v>
      </c>
      <c r="F170" s="249">
        <f>E170/D170*100</f>
        <v>88.297872340425528</v>
      </c>
      <c r="G170" s="518">
        <f t="shared" si="52"/>
        <v>1953.05375</v>
      </c>
      <c r="H170" s="518">
        <f t="shared" si="52"/>
        <v>163</v>
      </c>
      <c r="I170" s="518">
        <f t="shared" si="52"/>
        <v>152.36018000000001</v>
      </c>
      <c r="J170" s="518">
        <f t="shared" si="53"/>
        <v>93.472503067484666</v>
      </c>
    </row>
    <row r="171" spans="1:12" ht="27.95" customHeight="1" x14ac:dyDescent="0.25">
      <c r="A171" s="18">
        <v>1</v>
      </c>
      <c r="B171" s="252" t="s">
        <v>116</v>
      </c>
      <c r="C171" s="249">
        <f t="shared" ref="C171:E172" si="54">C148</f>
        <v>60</v>
      </c>
      <c r="D171" s="249">
        <f t="shared" si="54"/>
        <v>5</v>
      </c>
      <c r="E171" s="249">
        <f t="shared" si="54"/>
        <v>0</v>
      </c>
      <c r="F171" s="249">
        <f>E171/D171*100</f>
        <v>0</v>
      </c>
      <c r="G171" s="518">
        <f t="shared" ref="G171:I172" si="55">G148</f>
        <v>393.73500000000001</v>
      </c>
      <c r="H171" s="518">
        <f t="shared" si="55"/>
        <v>33</v>
      </c>
      <c r="I171" s="518">
        <f t="shared" si="55"/>
        <v>0</v>
      </c>
      <c r="J171" s="518">
        <f t="shared" si="53"/>
        <v>0</v>
      </c>
    </row>
    <row r="172" spans="1:12" ht="27.95" customHeight="1" x14ac:dyDescent="0.25">
      <c r="A172" s="18">
        <v>1</v>
      </c>
      <c r="B172" s="252" t="s">
        <v>117</v>
      </c>
      <c r="C172" s="249">
        <f t="shared" si="54"/>
        <v>170</v>
      </c>
      <c r="D172" s="249">
        <f t="shared" si="54"/>
        <v>14</v>
      </c>
      <c r="E172" s="249">
        <f t="shared" si="54"/>
        <v>15</v>
      </c>
      <c r="F172" s="249">
        <f>E172/D172*100</f>
        <v>107.14285714285714</v>
      </c>
      <c r="G172" s="518">
        <f t="shared" si="55"/>
        <v>1115.5825</v>
      </c>
      <c r="H172" s="518">
        <f t="shared" si="55"/>
        <v>93</v>
      </c>
      <c r="I172" s="518">
        <f t="shared" si="55"/>
        <v>93.854849999999999</v>
      </c>
      <c r="J172" s="518">
        <f t="shared" si="53"/>
        <v>100.9191935483871</v>
      </c>
    </row>
    <row r="173" spans="1:12" ht="27.95" customHeight="1" x14ac:dyDescent="0.25">
      <c r="A173" s="18">
        <v>1</v>
      </c>
      <c r="B173" s="251" t="s">
        <v>114</v>
      </c>
      <c r="C173" s="249">
        <f t="shared" ref="C173:I174" si="56">SUM(C162,C150)</f>
        <v>6516</v>
      </c>
      <c r="D173" s="249">
        <f t="shared" si="56"/>
        <v>544</v>
      </c>
      <c r="E173" s="249">
        <f t="shared" si="56"/>
        <v>326</v>
      </c>
      <c r="F173" s="249">
        <f t="shared" si="56"/>
        <v>61.859582542694504</v>
      </c>
      <c r="G173" s="518">
        <f t="shared" si="56"/>
        <v>11970.886999999999</v>
      </c>
      <c r="H173" s="518">
        <f t="shared" si="56"/>
        <v>997</v>
      </c>
      <c r="I173" s="518">
        <f t="shared" si="56"/>
        <v>578.73819000000003</v>
      </c>
      <c r="J173" s="518">
        <f t="shared" si="53"/>
        <v>58.047962888666007</v>
      </c>
    </row>
    <row r="174" spans="1:12" ht="27.95" customHeight="1" x14ac:dyDescent="0.25">
      <c r="A174" s="18">
        <v>1</v>
      </c>
      <c r="B174" s="252" t="s">
        <v>110</v>
      </c>
      <c r="C174" s="249">
        <f t="shared" si="56"/>
        <v>1000</v>
      </c>
      <c r="D174" s="249">
        <f t="shared" si="56"/>
        <v>84</v>
      </c>
      <c r="E174" s="249">
        <f t="shared" si="56"/>
        <v>65</v>
      </c>
      <c r="F174" s="249">
        <f t="shared" si="56"/>
        <v>97.014925373134332</v>
      </c>
      <c r="G174" s="518">
        <f t="shared" si="56"/>
        <v>1753.87</v>
      </c>
      <c r="H174" s="518">
        <f t="shared" si="56"/>
        <v>146</v>
      </c>
      <c r="I174" s="518">
        <f t="shared" si="56"/>
        <v>116.06809</v>
      </c>
      <c r="J174" s="518">
        <f t="shared" si="53"/>
        <v>79.498691780821915</v>
      </c>
    </row>
    <row r="175" spans="1:12" ht="60" x14ac:dyDescent="0.25">
      <c r="A175" s="18">
        <v>1</v>
      </c>
      <c r="B175" s="252" t="s">
        <v>81</v>
      </c>
      <c r="C175" s="249">
        <f t="shared" ref="C175:I176" si="57">C152</f>
        <v>4882</v>
      </c>
      <c r="D175" s="249">
        <f t="shared" si="57"/>
        <v>407</v>
      </c>
      <c r="E175" s="249">
        <f t="shared" si="57"/>
        <v>152</v>
      </c>
      <c r="F175" s="249">
        <f t="shared" si="57"/>
        <v>37.346437346437341</v>
      </c>
      <c r="G175" s="518">
        <f t="shared" si="57"/>
        <v>9576.0429999999997</v>
      </c>
      <c r="H175" s="518">
        <f t="shared" si="57"/>
        <v>798</v>
      </c>
      <c r="I175" s="518">
        <f t="shared" si="57"/>
        <v>352.55495000000002</v>
      </c>
      <c r="J175" s="518">
        <f t="shared" si="53"/>
        <v>44.179818295739345</v>
      </c>
    </row>
    <row r="176" spans="1:12" ht="45" x14ac:dyDescent="0.25">
      <c r="A176" s="18">
        <v>1</v>
      </c>
      <c r="B176" s="252" t="s">
        <v>111</v>
      </c>
      <c r="C176" s="249">
        <f t="shared" si="57"/>
        <v>634</v>
      </c>
      <c r="D176" s="249">
        <f t="shared" si="57"/>
        <v>53</v>
      </c>
      <c r="E176" s="249">
        <f t="shared" si="57"/>
        <v>109</v>
      </c>
      <c r="F176" s="249">
        <f t="shared" si="57"/>
        <v>205.66037735849059</v>
      </c>
      <c r="G176" s="518">
        <f t="shared" si="57"/>
        <v>640.97400000000005</v>
      </c>
      <c r="H176" s="518">
        <f t="shared" si="57"/>
        <v>53</v>
      </c>
      <c r="I176" s="518">
        <f t="shared" si="57"/>
        <v>110.11515</v>
      </c>
      <c r="J176" s="518">
        <f t="shared" si="53"/>
        <v>207.76443396226415</v>
      </c>
    </row>
    <row r="177" spans="1:12" ht="35.25" customHeight="1" x14ac:dyDescent="0.25">
      <c r="A177" s="18"/>
      <c r="B177" s="704" t="s">
        <v>125</v>
      </c>
      <c r="C177" s="705">
        <f>SUM(C164,C154)</f>
        <v>7100</v>
      </c>
      <c r="D177" s="705">
        <f>SUM(D164,D154)</f>
        <v>591</v>
      </c>
      <c r="E177" s="705">
        <f>SUM(E164,E154)</f>
        <v>570</v>
      </c>
      <c r="F177" s="319">
        <f>F154</f>
        <v>96.062992125984252</v>
      </c>
      <c r="G177" s="705">
        <f>SUM(G164,G154)</f>
        <v>5744.5389999999998</v>
      </c>
      <c r="H177" s="705">
        <f>SUM(H164,H154)</f>
        <v>478</v>
      </c>
      <c r="I177" s="705">
        <f>SUM(I164,I154)</f>
        <v>450.3</v>
      </c>
      <c r="J177" s="519">
        <f t="shared" si="53"/>
        <v>94.205020920502093</v>
      </c>
    </row>
    <row r="178" spans="1:12" ht="35.25" customHeight="1" x14ac:dyDescent="0.25">
      <c r="A178" s="18"/>
      <c r="B178" s="704" t="s">
        <v>126</v>
      </c>
      <c r="C178" s="705">
        <f>SUM(C155)</f>
        <v>700</v>
      </c>
      <c r="D178" s="705">
        <f>SUM(D155)</f>
        <v>58</v>
      </c>
      <c r="E178" s="705">
        <f>SUM(E155)</f>
        <v>71</v>
      </c>
      <c r="F178" s="319">
        <f>F155</f>
        <v>122.41379310344827</v>
      </c>
      <c r="G178" s="705">
        <f>SUM(G155)</f>
        <v>0</v>
      </c>
      <c r="H178" s="705">
        <f>SUM(H155)</f>
        <v>0</v>
      </c>
      <c r="I178" s="705">
        <f>SUM(I155)</f>
        <v>56.993830000000003</v>
      </c>
      <c r="J178" s="519"/>
    </row>
    <row r="179" spans="1:12" ht="35.25" customHeight="1" x14ac:dyDescent="0.25">
      <c r="A179" s="18"/>
      <c r="B179" s="704" t="s">
        <v>127</v>
      </c>
      <c r="C179" s="705">
        <f>SUM(C165)</f>
        <v>300</v>
      </c>
      <c r="D179" s="705">
        <f>SUM(D165)</f>
        <v>25</v>
      </c>
      <c r="E179" s="705">
        <f>SUM(E165)</f>
        <v>19</v>
      </c>
      <c r="F179" s="319">
        <f>F156</f>
        <v>0</v>
      </c>
      <c r="G179" s="705">
        <f>SUM(G165)</f>
        <v>0</v>
      </c>
      <c r="H179" s="705">
        <f>SUM(H165)</f>
        <v>0</v>
      </c>
      <c r="I179" s="705">
        <f>SUM(I165)</f>
        <v>15.372710000000001</v>
      </c>
      <c r="J179" s="519"/>
    </row>
    <row r="180" spans="1:12" x14ac:dyDescent="0.25">
      <c r="A180" s="18">
        <v>1</v>
      </c>
      <c r="B180" s="320" t="s">
        <v>108</v>
      </c>
      <c r="C180" s="321">
        <f t="shared" ref="C180:I180" si="58">SUM(C166,C156)</f>
        <v>0</v>
      </c>
      <c r="D180" s="321">
        <f t="shared" si="58"/>
        <v>0</v>
      </c>
      <c r="E180" s="321">
        <f t="shared" si="58"/>
        <v>0</v>
      </c>
      <c r="F180" s="321">
        <f t="shared" si="58"/>
        <v>0</v>
      </c>
      <c r="G180" s="520">
        <f t="shared" si="58"/>
        <v>30887.839828703705</v>
      </c>
      <c r="H180" s="520">
        <f t="shared" si="58"/>
        <v>2574</v>
      </c>
      <c r="I180" s="520">
        <f t="shared" si="58"/>
        <v>2134.4511899999998</v>
      </c>
      <c r="J180" s="520">
        <f t="shared" si="53"/>
        <v>82.923511655011652</v>
      </c>
    </row>
    <row r="181" spans="1:12" ht="15.75" thickBot="1" x14ac:dyDescent="0.3">
      <c r="A181" s="18">
        <v>1</v>
      </c>
      <c r="B181" s="246" t="s">
        <v>6</v>
      </c>
      <c r="C181" s="37"/>
      <c r="D181" s="37"/>
      <c r="E181" s="168"/>
      <c r="F181" s="37"/>
      <c r="G181" s="521"/>
      <c r="H181" s="521"/>
      <c r="I181" s="522"/>
      <c r="J181" s="521"/>
    </row>
    <row r="182" spans="1:12" ht="43.5" x14ac:dyDescent="0.25">
      <c r="A182" s="18">
        <v>1</v>
      </c>
      <c r="B182" s="133" t="s">
        <v>53</v>
      </c>
      <c r="C182" s="169"/>
      <c r="D182" s="169"/>
      <c r="E182" s="169"/>
      <c r="F182" s="169"/>
      <c r="G182" s="480"/>
      <c r="H182" s="480"/>
      <c r="I182" s="480"/>
      <c r="J182" s="480"/>
    </row>
    <row r="183" spans="1:12" s="36" customFormat="1" ht="30" x14ac:dyDescent="0.25">
      <c r="A183" s="18">
        <v>1</v>
      </c>
      <c r="B183" s="73" t="s">
        <v>122</v>
      </c>
      <c r="C183" s="118">
        <f>SUM(C184:C187)</f>
        <v>4118</v>
      </c>
      <c r="D183" s="118">
        <f>SUM(D184:D187)</f>
        <v>343</v>
      </c>
      <c r="E183" s="118">
        <f>SUM(E184:E187)</f>
        <v>290</v>
      </c>
      <c r="F183" s="120">
        <f>E183/D183*100</f>
        <v>84.548104956268219</v>
      </c>
      <c r="G183" s="488">
        <f>SUM(G184:G187)</f>
        <v>10319.259641203704</v>
      </c>
      <c r="H183" s="488">
        <f>SUM(H184:H187)</f>
        <v>860</v>
      </c>
      <c r="I183" s="488">
        <f>SUM(I184:I187)</f>
        <v>559.93218999999999</v>
      </c>
      <c r="J183" s="488">
        <f t="shared" ref="J183:J194" si="59">I183/H183*100</f>
        <v>65.10839418604651</v>
      </c>
      <c r="L183" s="110"/>
    </row>
    <row r="184" spans="1:12" s="36" customFormat="1" ht="30" x14ac:dyDescent="0.25">
      <c r="A184" s="18">
        <v>1</v>
      </c>
      <c r="B184" s="72" t="s">
        <v>79</v>
      </c>
      <c r="C184" s="118">
        <v>3071</v>
      </c>
      <c r="D184" s="111">
        <f t="shared" ref="D184:D191" si="60">ROUND(C184/12*$B$3,0)</f>
        <v>256</v>
      </c>
      <c r="E184" s="118">
        <v>146</v>
      </c>
      <c r="F184" s="118">
        <f>E184/D184*100</f>
        <v>57.03125</v>
      </c>
      <c r="G184" s="488">
        <v>7903.4033287037028</v>
      </c>
      <c r="H184" s="663">
        <f t="shared" ref="H184:H191" si="61">ROUND(G184/12*$B$3,0)</f>
        <v>659</v>
      </c>
      <c r="I184" s="488">
        <v>323.26519999999999</v>
      </c>
      <c r="J184" s="488">
        <f t="shared" si="59"/>
        <v>49.053899848254929</v>
      </c>
      <c r="L184" s="110"/>
    </row>
    <row r="185" spans="1:12" s="36" customFormat="1" ht="35.1" customHeight="1" x14ac:dyDescent="0.25">
      <c r="A185" s="18">
        <v>1</v>
      </c>
      <c r="B185" s="72" t="s">
        <v>80</v>
      </c>
      <c r="C185" s="118">
        <v>921</v>
      </c>
      <c r="D185" s="111">
        <f t="shared" si="60"/>
        <v>77</v>
      </c>
      <c r="E185" s="118">
        <v>144</v>
      </c>
      <c r="F185" s="118">
        <f>E185/D185*100</f>
        <v>187.012987012987</v>
      </c>
      <c r="G185" s="488">
        <v>1589.0128125000001</v>
      </c>
      <c r="H185" s="663">
        <f t="shared" si="61"/>
        <v>132</v>
      </c>
      <c r="I185" s="488">
        <v>236.66699</v>
      </c>
      <c r="J185" s="488">
        <f t="shared" si="59"/>
        <v>179.29317424242424</v>
      </c>
      <c r="L185" s="110"/>
    </row>
    <row r="186" spans="1:12" s="36" customFormat="1" ht="51.75" customHeight="1" x14ac:dyDescent="0.25">
      <c r="A186" s="18">
        <v>1</v>
      </c>
      <c r="B186" s="72" t="s">
        <v>116</v>
      </c>
      <c r="C186" s="118">
        <v>26</v>
      </c>
      <c r="D186" s="111">
        <f t="shared" si="60"/>
        <v>2</v>
      </c>
      <c r="E186" s="118"/>
      <c r="F186" s="118">
        <f>E186/D186*100</f>
        <v>0</v>
      </c>
      <c r="G186" s="488">
        <v>170.61850000000001</v>
      </c>
      <c r="H186" s="663">
        <f t="shared" si="61"/>
        <v>14</v>
      </c>
      <c r="I186" s="488"/>
      <c r="J186" s="488">
        <f t="shared" si="59"/>
        <v>0</v>
      </c>
      <c r="L186" s="110"/>
    </row>
    <row r="187" spans="1:12" s="36" customFormat="1" ht="30" x14ac:dyDescent="0.25">
      <c r="A187" s="18">
        <v>1</v>
      </c>
      <c r="B187" s="72" t="s">
        <v>117</v>
      </c>
      <c r="C187" s="118">
        <v>100</v>
      </c>
      <c r="D187" s="111">
        <f t="shared" si="60"/>
        <v>8</v>
      </c>
      <c r="E187" s="118"/>
      <c r="F187" s="118"/>
      <c r="G187" s="488">
        <v>656.22500000000002</v>
      </c>
      <c r="H187" s="663">
        <f t="shared" si="61"/>
        <v>55</v>
      </c>
      <c r="I187" s="488"/>
      <c r="J187" s="488"/>
      <c r="L187" s="110"/>
    </row>
    <row r="188" spans="1:12" s="36" customFormat="1" ht="49.5" customHeight="1" x14ac:dyDescent="0.25">
      <c r="A188" s="18">
        <v>1</v>
      </c>
      <c r="B188" s="73" t="s">
        <v>114</v>
      </c>
      <c r="C188" s="118">
        <f>SUM(C189:C191)</f>
        <v>4265</v>
      </c>
      <c r="D188" s="118">
        <f>SUM(D189:D191)</f>
        <v>356</v>
      </c>
      <c r="E188" s="118">
        <f>SUM(E189:E191)</f>
        <v>57</v>
      </c>
      <c r="F188" s="118">
        <f t="shared" ref="F188:F191" si="62">E188/D188*100</f>
        <v>16.011235955056179</v>
      </c>
      <c r="G188" s="481">
        <f>SUM(G189:G191)</f>
        <v>8035.2455</v>
      </c>
      <c r="H188" s="481">
        <f>SUM(H189:H191)</f>
        <v>670</v>
      </c>
      <c r="I188" s="481">
        <f>SUM(I189:I191)</f>
        <v>63.228509999999993</v>
      </c>
      <c r="J188" s="488">
        <f t="shared" si="59"/>
        <v>9.4370910447761176</v>
      </c>
      <c r="L188" s="110"/>
    </row>
    <row r="189" spans="1:12" s="36" customFormat="1" ht="30" x14ac:dyDescent="0.25">
      <c r="A189" s="18">
        <v>1</v>
      </c>
      <c r="B189" s="72" t="s">
        <v>110</v>
      </c>
      <c r="C189" s="118">
        <v>150</v>
      </c>
      <c r="D189" s="111">
        <f t="shared" si="60"/>
        <v>13</v>
      </c>
      <c r="E189" s="118">
        <v>17</v>
      </c>
      <c r="F189" s="118">
        <f t="shared" si="62"/>
        <v>130.76923076923077</v>
      </c>
      <c r="G189" s="488">
        <v>263.08049999999997</v>
      </c>
      <c r="H189" s="663">
        <f t="shared" si="61"/>
        <v>22</v>
      </c>
      <c r="I189" s="488">
        <v>30.529349999999997</v>
      </c>
      <c r="J189" s="488">
        <f t="shared" si="59"/>
        <v>138.76977272727271</v>
      </c>
      <c r="L189" s="110"/>
    </row>
    <row r="190" spans="1:12" s="36" customFormat="1" ht="64.5" customHeight="1" x14ac:dyDescent="0.25">
      <c r="A190" s="18">
        <v>1</v>
      </c>
      <c r="B190" s="72" t="s">
        <v>121</v>
      </c>
      <c r="C190" s="118">
        <v>3800</v>
      </c>
      <c r="D190" s="111">
        <f t="shared" si="60"/>
        <v>317</v>
      </c>
      <c r="E190" s="118">
        <v>2</v>
      </c>
      <c r="F190" s="118">
        <f t="shared" si="62"/>
        <v>0.63091482649842268</v>
      </c>
      <c r="G190" s="488">
        <v>7453.7</v>
      </c>
      <c r="H190" s="663">
        <f t="shared" si="61"/>
        <v>621</v>
      </c>
      <c r="I190" s="488">
        <v>1.5213800000000002</v>
      </c>
      <c r="J190" s="488">
        <f t="shared" si="59"/>
        <v>0.24498872785829309</v>
      </c>
      <c r="L190" s="110"/>
    </row>
    <row r="191" spans="1:12" s="36" customFormat="1" ht="45" x14ac:dyDescent="0.25">
      <c r="A191" s="18">
        <v>1</v>
      </c>
      <c r="B191" s="72" t="s">
        <v>111</v>
      </c>
      <c r="C191" s="118">
        <v>315</v>
      </c>
      <c r="D191" s="111">
        <f t="shared" si="60"/>
        <v>26</v>
      </c>
      <c r="E191" s="118">
        <v>38</v>
      </c>
      <c r="F191" s="118">
        <f t="shared" si="62"/>
        <v>146.15384615384613</v>
      </c>
      <c r="G191" s="488">
        <v>318.46499999999997</v>
      </c>
      <c r="H191" s="663">
        <f t="shared" si="61"/>
        <v>27</v>
      </c>
      <c r="I191" s="488">
        <v>31.177779999999998</v>
      </c>
      <c r="J191" s="488">
        <f t="shared" si="59"/>
        <v>115.47325925925927</v>
      </c>
      <c r="L191" s="110"/>
    </row>
    <row r="192" spans="1:12" s="36" customFormat="1" ht="35.1" customHeight="1" x14ac:dyDescent="0.25">
      <c r="A192" s="18"/>
      <c r="B192" s="683" t="s">
        <v>125</v>
      </c>
      <c r="C192" s="118">
        <v>7100</v>
      </c>
      <c r="D192" s="111">
        <f>ROUND(C192/12*$B$3,0)</f>
        <v>592</v>
      </c>
      <c r="E192" s="118">
        <v>542</v>
      </c>
      <c r="F192" s="118">
        <f>E192/D192*100</f>
        <v>91.554054054054063</v>
      </c>
      <c r="G192" s="488">
        <v>5744.5389999999998</v>
      </c>
      <c r="H192" s="663">
        <f>ROUND(G192/12*$B$3,0)</f>
        <v>479</v>
      </c>
      <c r="I192" s="488">
        <v>434.57341000000002</v>
      </c>
      <c r="J192" s="488">
        <f>I192/H192*100</f>
        <v>90.725137787056383</v>
      </c>
      <c r="L192" s="110"/>
    </row>
    <row r="193" spans="1:249" s="36" customFormat="1" ht="35.1" customHeight="1" x14ac:dyDescent="0.25">
      <c r="A193" s="18"/>
      <c r="B193" s="683" t="s">
        <v>127</v>
      </c>
      <c r="C193" s="118">
        <v>2000</v>
      </c>
      <c r="D193" s="111">
        <f>ROUND(C193/12*$B$3,0)</f>
        <v>167</v>
      </c>
      <c r="E193" s="118"/>
      <c r="F193" s="120">
        <f>E193/D193*100</f>
        <v>0</v>
      </c>
      <c r="G193" s="488"/>
      <c r="H193" s="663">
        <f>ROUND(G193/12*$B$3,0)</f>
        <v>0</v>
      </c>
      <c r="I193" s="488"/>
      <c r="J193" s="488"/>
      <c r="L193" s="110"/>
    </row>
    <row r="194" spans="1:249" s="13" customFormat="1" ht="15.75" thickBot="1" x14ac:dyDescent="0.3">
      <c r="A194" s="18">
        <v>1</v>
      </c>
      <c r="B194" s="12" t="s">
        <v>3</v>
      </c>
      <c r="C194" s="24"/>
      <c r="D194" s="24"/>
      <c r="E194" s="24"/>
      <c r="F194" s="24"/>
      <c r="G194" s="492">
        <f>G188+G183+G192</f>
        <v>24099.044141203703</v>
      </c>
      <c r="H194" s="492">
        <f>H188+H183+H192</f>
        <v>2009</v>
      </c>
      <c r="I194" s="492">
        <f>I188+I183+I192</f>
        <v>1057.7341100000001</v>
      </c>
      <c r="J194" s="492">
        <f t="shared" si="59"/>
        <v>52.649781483325043</v>
      </c>
      <c r="L194" s="734"/>
    </row>
    <row r="195" spans="1:249" ht="15" customHeight="1" x14ac:dyDescent="0.25">
      <c r="A195" s="18">
        <v>1</v>
      </c>
      <c r="B195" s="261" t="s">
        <v>98</v>
      </c>
      <c r="C195" s="262"/>
      <c r="D195" s="262"/>
      <c r="E195" s="262"/>
      <c r="F195" s="262"/>
      <c r="G195" s="523"/>
      <c r="H195" s="523"/>
      <c r="I195" s="523"/>
      <c r="J195" s="523"/>
    </row>
    <row r="196" spans="1:249" s="10" customFormat="1" ht="30" x14ac:dyDescent="0.25">
      <c r="A196" s="18">
        <v>1</v>
      </c>
      <c r="B196" s="215" t="s">
        <v>122</v>
      </c>
      <c r="C196" s="338">
        <f t="shared" ref="C196:J204" si="63">C183</f>
        <v>4118</v>
      </c>
      <c r="D196" s="338">
        <f t="shared" si="63"/>
        <v>343</v>
      </c>
      <c r="E196" s="338">
        <f t="shared" si="63"/>
        <v>290</v>
      </c>
      <c r="F196" s="338">
        <f t="shared" si="63"/>
        <v>84.548104956268219</v>
      </c>
      <c r="G196" s="524">
        <f t="shared" si="63"/>
        <v>10319.259641203704</v>
      </c>
      <c r="H196" s="524">
        <f t="shared" si="63"/>
        <v>860</v>
      </c>
      <c r="I196" s="524">
        <f t="shared" si="63"/>
        <v>559.93218999999999</v>
      </c>
      <c r="J196" s="524">
        <f t="shared" si="63"/>
        <v>65.10839418604651</v>
      </c>
      <c r="K196" s="13"/>
      <c r="L196" s="734"/>
      <c r="M196" s="13"/>
      <c r="N196" s="13"/>
      <c r="O196" s="13"/>
      <c r="P196" s="13"/>
      <c r="Q196" s="13"/>
      <c r="R196" s="13"/>
      <c r="S196" s="13"/>
      <c r="T196" s="1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F196" s="13"/>
      <c r="AG196" s="13"/>
      <c r="AH196" s="13"/>
      <c r="AI196" s="13"/>
      <c r="AJ196" s="13"/>
      <c r="AK196" s="13"/>
      <c r="AL196" s="13"/>
      <c r="AM196" s="13"/>
      <c r="AN196" s="13"/>
      <c r="AO196" s="13"/>
      <c r="AP196" s="13"/>
      <c r="AQ196" s="13"/>
      <c r="AR196" s="13"/>
      <c r="AS196" s="13"/>
      <c r="AT196" s="13"/>
      <c r="AU196" s="13"/>
      <c r="AV196" s="13"/>
      <c r="AW196" s="13"/>
      <c r="AX196" s="13"/>
      <c r="AY196" s="13"/>
      <c r="AZ196" s="13"/>
      <c r="BA196" s="13"/>
      <c r="BB196" s="13"/>
      <c r="BC196" s="13"/>
      <c r="BD196" s="13"/>
      <c r="BE196" s="13"/>
      <c r="BF196" s="13"/>
      <c r="BG196" s="13"/>
      <c r="BH196" s="13"/>
      <c r="BI196" s="13"/>
      <c r="BJ196" s="13"/>
      <c r="BK196" s="13"/>
      <c r="BL196" s="13"/>
      <c r="BM196" s="13"/>
      <c r="BN196" s="13"/>
      <c r="BO196" s="13"/>
      <c r="BP196" s="13"/>
      <c r="BQ196" s="13"/>
      <c r="BR196" s="13"/>
      <c r="BS196" s="13"/>
      <c r="BT196" s="13"/>
      <c r="BU196" s="13"/>
      <c r="BV196" s="13"/>
      <c r="BW196" s="13"/>
      <c r="BX196" s="13"/>
      <c r="BY196" s="13"/>
      <c r="BZ196" s="13"/>
      <c r="CA196" s="13"/>
      <c r="CB196" s="13"/>
      <c r="CC196" s="13"/>
      <c r="CD196" s="13"/>
      <c r="CE196" s="13"/>
      <c r="CF196" s="13"/>
      <c r="CG196" s="13"/>
      <c r="CH196" s="13"/>
      <c r="CI196" s="13"/>
      <c r="CJ196" s="13"/>
      <c r="CK196" s="13"/>
      <c r="CL196" s="13"/>
      <c r="CM196" s="13"/>
      <c r="CN196" s="13"/>
      <c r="CO196" s="13"/>
      <c r="CP196" s="13"/>
      <c r="CQ196" s="13"/>
      <c r="CR196" s="13"/>
      <c r="CS196" s="13"/>
      <c r="CT196" s="13"/>
      <c r="CU196" s="13"/>
      <c r="CV196" s="13"/>
      <c r="CW196" s="13"/>
      <c r="CX196" s="13"/>
      <c r="CY196" s="13"/>
      <c r="CZ196" s="13"/>
      <c r="DA196" s="13"/>
      <c r="DB196" s="13"/>
      <c r="DC196" s="13"/>
      <c r="DD196" s="13"/>
      <c r="DE196" s="13"/>
      <c r="DF196" s="13"/>
      <c r="DG196" s="13"/>
      <c r="DH196" s="13"/>
      <c r="DI196" s="13"/>
      <c r="DJ196" s="13"/>
      <c r="DK196" s="13"/>
      <c r="DL196" s="13"/>
      <c r="DM196" s="13"/>
      <c r="DN196" s="13"/>
      <c r="DO196" s="13"/>
      <c r="DP196" s="13"/>
      <c r="DQ196" s="13"/>
      <c r="DR196" s="13"/>
      <c r="DS196" s="13"/>
      <c r="DT196" s="13"/>
      <c r="DU196" s="13"/>
      <c r="DV196" s="13"/>
      <c r="DW196" s="13"/>
      <c r="DX196" s="13"/>
      <c r="DY196" s="13"/>
      <c r="DZ196" s="13"/>
      <c r="EA196" s="13"/>
      <c r="EB196" s="13"/>
      <c r="EC196" s="13"/>
      <c r="ED196" s="13"/>
      <c r="EE196" s="13"/>
      <c r="EF196" s="13"/>
      <c r="EG196" s="13"/>
      <c r="EH196" s="13"/>
      <c r="EI196" s="13"/>
      <c r="EJ196" s="13"/>
      <c r="EK196" s="13"/>
      <c r="EL196" s="13"/>
      <c r="EM196" s="13"/>
      <c r="EN196" s="13"/>
      <c r="EO196" s="13"/>
      <c r="EP196" s="13"/>
      <c r="EQ196" s="13"/>
      <c r="ER196" s="13"/>
      <c r="ES196" s="13"/>
      <c r="ET196" s="13"/>
      <c r="EU196" s="13"/>
      <c r="EV196" s="13"/>
      <c r="EW196" s="13"/>
      <c r="EX196" s="13"/>
      <c r="EY196" s="13"/>
      <c r="EZ196" s="13"/>
      <c r="FA196" s="13"/>
      <c r="FB196" s="13"/>
      <c r="FC196" s="13"/>
      <c r="FD196" s="13"/>
      <c r="FE196" s="13"/>
      <c r="FF196" s="13"/>
      <c r="FG196" s="13"/>
      <c r="FH196" s="13"/>
      <c r="FI196" s="13"/>
      <c r="FJ196" s="13"/>
      <c r="FK196" s="13"/>
      <c r="FL196" s="13"/>
      <c r="FM196" s="13"/>
      <c r="FN196" s="13"/>
      <c r="FO196" s="13"/>
      <c r="FP196" s="13"/>
      <c r="FQ196" s="13"/>
      <c r="FR196" s="13"/>
      <c r="FS196" s="13"/>
      <c r="FT196" s="13"/>
      <c r="FU196" s="13"/>
      <c r="FV196" s="13"/>
      <c r="FW196" s="13"/>
      <c r="FX196" s="13"/>
      <c r="FY196" s="13"/>
      <c r="FZ196" s="13"/>
      <c r="GA196" s="13"/>
      <c r="GB196" s="13"/>
      <c r="GC196" s="13"/>
      <c r="GD196" s="13"/>
      <c r="GE196" s="13"/>
      <c r="GF196" s="13"/>
      <c r="GG196" s="13"/>
      <c r="GH196" s="13"/>
      <c r="GI196" s="13"/>
      <c r="GJ196" s="13"/>
      <c r="GK196" s="13"/>
      <c r="GL196" s="13"/>
      <c r="GM196" s="13"/>
      <c r="GN196" s="13"/>
      <c r="GO196" s="13"/>
      <c r="GP196" s="13"/>
      <c r="GQ196" s="13"/>
      <c r="GR196" s="13"/>
      <c r="GS196" s="13"/>
      <c r="GT196" s="13"/>
      <c r="GU196" s="13"/>
      <c r="GV196" s="13"/>
      <c r="GW196" s="13"/>
      <c r="GX196" s="13"/>
      <c r="GY196" s="13"/>
      <c r="GZ196" s="13"/>
      <c r="HA196" s="13"/>
      <c r="HB196" s="13"/>
      <c r="HC196" s="13"/>
      <c r="HD196" s="13"/>
      <c r="HE196" s="13"/>
      <c r="HF196" s="13"/>
      <c r="HG196" s="13"/>
      <c r="HH196" s="13"/>
      <c r="HI196" s="13"/>
      <c r="HJ196" s="13"/>
      <c r="HK196" s="13"/>
      <c r="HL196" s="13"/>
      <c r="HM196" s="13"/>
      <c r="HN196" s="13"/>
      <c r="HO196" s="13"/>
      <c r="HP196" s="13"/>
      <c r="HQ196" s="13"/>
      <c r="HR196" s="13"/>
      <c r="HS196" s="13"/>
      <c r="HT196" s="13"/>
      <c r="HU196" s="13"/>
      <c r="HV196" s="13"/>
      <c r="HW196" s="13"/>
      <c r="HX196" s="13"/>
      <c r="HY196" s="13"/>
      <c r="HZ196" s="13"/>
      <c r="IA196" s="13"/>
      <c r="IB196" s="13"/>
      <c r="IC196" s="13"/>
      <c r="ID196" s="13"/>
      <c r="IE196" s="13"/>
      <c r="IF196" s="13"/>
      <c r="IG196" s="13"/>
      <c r="IH196" s="13"/>
      <c r="II196" s="13"/>
      <c r="IJ196" s="13"/>
      <c r="IK196" s="13"/>
      <c r="IL196" s="13"/>
      <c r="IM196" s="13"/>
      <c r="IN196" s="13"/>
      <c r="IO196" s="13"/>
    </row>
    <row r="197" spans="1:249" s="10" customFormat="1" ht="30" x14ac:dyDescent="0.25">
      <c r="A197" s="18">
        <v>1</v>
      </c>
      <c r="B197" s="214" t="s">
        <v>79</v>
      </c>
      <c r="C197" s="338">
        <f t="shared" si="63"/>
        <v>3071</v>
      </c>
      <c r="D197" s="338">
        <f t="shared" si="63"/>
        <v>256</v>
      </c>
      <c r="E197" s="338">
        <f t="shared" si="63"/>
        <v>146</v>
      </c>
      <c r="F197" s="338">
        <f t="shared" si="63"/>
        <v>57.03125</v>
      </c>
      <c r="G197" s="524">
        <f t="shared" si="63"/>
        <v>7903.4033287037028</v>
      </c>
      <c r="H197" s="524">
        <f t="shared" si="63"/>
        <v>659</v>
      </c>
      <c r="I197" s="524">
        <f t="shared" si="63"/>
        <v>323.26519999999999</v>
      </c>
      <c r="J197" s="524">
        <f t="shared" si="63"/>
        <v>49.053899848254929</v>
      </c>
      <c r="K197" s="13"/>
      <c r="L197" s="734"/>
      <c r="M197" s="13"/>
      <c r="N197" s="13"/>
      <c r="O197" s="13"/>
      <c r="P197" s="13"/>
      <c r="Q197" s="13"/>
      <c r="R197" s="13"/>
      <c r="S197" s="13"/>
      <c r="T197" s="1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F197" s="13"/>
      <c r="AG197" s="13"/>
      <c r="AH197" s="13"/>
      <c r="AI197" s="13"/>
      <c r="AJ197" s="13"/>
      <c r="AK197" s="13"/>
      <c r="AL197" s="13"/>
      <c r="AM197" s="13"/>
      <c r="AN197" s="13"/>
      <c r="AO197" s="13"/>
      <c r="AP197" s="13"/>
      <c r="AQ197" s="13"/>
      <c r="AR197" s="13"/>
      <c r="AS197" s="13"/>
      <c r="AT197" s="13"/>
      <c r="AU197" s="13"/>
      <c r="AV197" s="13"/>
      <c r="AW197" s="13"/>
      <c r="AX197" s="13"/>
      <c r="AY197" s="13"/>
      <c r="AZ197" s="13"/>
      <c r="BA197" s="13"/>
      <c r="BB197" s="13"/>
      <c r="BC197" s="13"/>
      <c r="BD197" s="13"/>
      <c r="BE197" s="13"/>
      <c r="BF197" s="13"/>
      <c r="BG197" s="13"/>
      <c r="BH197" s="13"/>
      <c r="BI197" s="13"/>
      <c r="BJ197" s="13"/>
      <c r="BK197" s="13"/>
      <c r="BL197" s="13"/>
      <c r="BM197" s="13"/>
      <c r="BN197" s="13"/>
      <c r="BO197" s="13"/>
      <c r="BP197" s="13"/>
      <c r="BQ197" s="13"/>
      <c r="BR197" s="13"/>
      <c r="BS197" s="13"/>
      <c r="BT197" s="13"/>
      <c r="BU197" s="13"/>
      <c r="BV197" s="13"/>
      <c r="BW197" s="13"/>
      <c r="BX197" s="13"/>
      <c r="BY197" s="13"/>
      <c r="BZ197" s="13"/>
      <c r="CA197" s="13"/>
      <c r="CB197" s="13"/>
      <c r="CC197" s="13"/>
      <c r="CD197" s="13"/>
      <c r="CE197" s="13"/>
      <c r="CF197" s="13"/>
      <c r="CG197" s="13"/>
      <c r="CH197" s="13"/>
      <c r="CI197" s="13"/>
      <c r="CJ197" s="13"/>
      <c r="CK197" s="13"/>
      <c r="CL197" s="13"/>
      <c r="CM197" s="13"/>
      <c r="CN197" s="13"/>
      <c r="CO197" s="13"/>
      <c r="CP197" s="13"/>
      <c r="CQ197" s="13"/>
      <c r="CR197" s="13"/>
      <c r="CS197" s="13"/>
      <c r="CT197" s="13"/>
      <c r="CU197" s="13"/>
      <c r="CV197" s="13"/>
      <c r="CW197" s="13"/>
      <c r="CX197" s="13"/>
      <c r="CY197" s="13"/>
      <c r="CZ197" s="13"/>
      <c r="DA197" s="13"/>
      <c r="DB197" s="13"/>
      <c r="DC197" s="13"/>
      <c r="DD197" s="13"/>
      <c r="DE197" s="13"/>
      <c r="DF197" s="13"/>
      <c r="DG197" s="13"/>
      <c r="DH197" s="13"/>
      <c r="DI197" s="13"/>
      <c r="DJ197" s="13"/>
      <c r="DK197" s="13"/>
      <c r="DL197" s="13"/>
      <c r="DM197" s="13"/>
      <c r="DN197" s="13"/>
      <c r="DO197" s="13"/>
      <c r="DP197" s="13"/>
      <c r="DQ197" s="13"/>
      <c r="DR197" s="13"/>
      <c r="DS197" s="13"/>
      <c r="DT197" s="13"/>
      <c r="DU197" s="13"/>
      <c r="DV197" s="13"/>
      <c r="DW197" s="13"/>
      <c r="DX197" s="13"/>
      <c r="DY197" s="13"/>
      <c r="DZ197" s="13"/>
      <c r="EA197" s="13"/>
      <c r="EB197" s="13"/>
      <c r="EC197" s="13"/>
      <c r="ED197" s="13"/>
      <c r="EE197" s="13"/>
      <c r="EF197" s="13"/>
      <c r="EG197" s="13"/>
      <c r="EH197" s="13"/>
      <c r="EI197" s="13"/>
      <c r="EJ197" s="13"/>
      <c r="EK197" s="13"/>
      <c r="EL197" s="13"/>
      <c r="EM197" s="13"/>
      <c r="EN197" s="13"/>
      <c r="EO197" s="13"/>
      <c r="EP197" s="13"/>
      <c r="EQ197" s="13"/>
      <c r="ER197" s="13"/>
      <c r="ES197" s="13"/>
      <c r="ET197" s="13"/>
      <c r="EU197" s="13"/>
      <c r="EV197" s="13"/>
      <c r="EW197" s="13"/>
      <c r="EX197" s="13"/>
      <c r="EY197" s="13"/>
      <c r="EZ197" s="13"/>
      <c r="FA197" s="13"/>
      <c r="FB197" s="13"/>
      <c r="FC197" s="13"/>
      <c r="FD197" s="13"/>
      <c r="FE197" s="13"/>
      <c r="FF197" s="13"/>
      <c r="FG197" s="13"/>
      <c r="FH197" s="13"/>
      <c r="FI197" s="13"/>
      <c r="FJ197" s="13"/>
      <c r="FK197" s="13"/>
      <c r="FL197" s="13"/>
      <c r="FM197" s="13"/>
      <c r="FN197" s="13"/>
      <c r="FO197" s="13"/>
      <c r="FP197" s="13"/>
      <c r="FQ197" s="13"/>
      <c r="FR197" s="13"/>
      <c r="FS197" s="13"/>
      <c r="FT197" s="13"/>
      <c r="FU197" s="13"/>
      <c r="FV197" s="13"/>
      <c r="FW197" s="13"/>
      <c r="FX197" s="13"/>
      <c r="FY197" s="13"/>
      <c r="FZ197" s="13"/>
      <c r="GA197" s="13"/>
      <c r="GB197" s="13"/>
      <c r="GC197" s="13"/>
      <c r="GD197" s="13"/>
      <c r="GE197" s="13"/>
      <c r="GF197" s="13"/>
      <c r="GG197" s="13"/>
      <c r="GH197" s="13"/>
      <c r="GI197" s="13"/>
      <c r="GJ197" s="13"/>
      <c r="GK197" s="13"/>
      <c r="GL197" s="13"/>
      <c r="GM197" s="13"/>
      <c r="GN197" s="13"/>
      <c r="GO197" s="13"/>
      <c r="GP197" s="13"/>
      <c r="GQ197" s="13"/>
      <c r="GR197" s="13"/>
      <c r="GS197" s="13"/>
      <c r="GT197" s="13"/>
      <c r="GU197" s="13"/>
      <c r="GV197" s="13"/>
      <c r="GW197" s="13"/>
      <c r="GX197" s="13"/>
      <c r="GY197" s="13"/>
      <c r="GZ197" s="13"/>
      <c r="HA197" s="13"/>
      <c r="HB197" s="13"/>
      <c r="HC197" s="13"/>
      <c r="HD197" s="13"/>
      <c r="HE197" s="13"/>
      <c r="HF197" s="13"/>
      <c r="HG197" s="13"/>
      <c r="HH197" s="13"/>
      <c r="HI197" s="13"/>
      <c r="HJ197" s="13"/>
      <c r="HK197" s="13"/>
      <c r="HL197" s="13"/>
      <c r="HM197" s="13"/>
      <c r="HN197" s="13"/>
      <c r="HO197" s="13"/>
      <c r="HP197" s="13"/>
      <c r="HQ197" s="13"/>
      <c r="HR197" s="13"/>
      <c r="HS197" s="13"/>
      <c r="HT197" s="13"/>
      <c r="HU197" s="13"/>
      <c r="HV197" s="13"/>
      <c r="HW197" s="13"/>
      <c r="HX197" s="13"/>
      <c r="HY197" s="13"/>
      <c r="HZ197" s="13"/>
      <c r="IA197" s="13"/>
      <c r="IB197" s="13"/>
      <c r="IC197" s="13"/>
      <c r="ID197" s="13"/>
      <c r="IE197" s="13"/>
      <c r="IF197" s="13"/>
      <c r="IG197" s="13"/>
      <c r="IH197" s="13"/>
      <c r="II197" s="13"/>
      <c r="IJ197" s="13"/>
      <c r="IK197" s="13"/>
      <c r="IL197" s="13"/>
      <c r="IM197" s="13"/>
      <c r="IN197" s="13"/>
      <c r="IO197" s="13"/>
    </row>
    <row r="198" spans="1:249" s="10" customFormat="1" ht="30" x14ac:dyDescent="0.25">
      <c r="A198" s="18">
        <v>1</v>
      </c>
      <c r="B198" s="214" t="s">
        <v>80</v>
      </c>
      <c r="C198" s="338">
        <f t="shared" si="63"/>
        <v>921</v>
      </c>
      <c r="D198" s="338">
        <f t="shared" si="63"/>
        <v>77</v>
      </c>
      <c r="E198" s="338">
        <f t="shared" si="63"/>
        <v>144</v>
      </c>
      <c r="F198" s="338">
        <f t="shared" si="63"/>
        <v>187.012987012987</v>
      </c>
      <c r="G198" s="524">
        <f t="shared" si="63"/>
        <v>1589.0128125000001</v>
      </c>
      <c r="H198" s="524">
        <f t="shared" si="63"/>
        <v>132</v>
      </c>
      <c r="I198" s="524">
        <f t="shared" si="63"/>
        <v>236.66699</v>
      </c>
      <c r="J198" s="524">
        <f t="shared" si="63"/>
        <v>179.29317424242424</v>
      </c>
      <c r="K198" s="13"/>
      <c r="L198" s="734"/>
      <c r="M198" s="13"/>
      <c r="N198" s="13"/>
      <c r="O198" s="13"/>
      <c r="P198" s="13"/>
      <c r="Q198" s="13"/>
      <c r="R198" s="13"/>
      <c r="S198" s="13"/>
      <c r="T198" s="1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F198" s="13"/>
      <c r="AG198" s="13"/>
      <c r="AH198" s="13"/>
      <c r="AI198" s="13"/>
      <c r="AJ198" s="13"/>
      <c r="AK198" s="13"/>
      <c r="AL198" s="13"/>
      <c r="AM198" s="13"/>
      <c r="AN198" s="13"/>
      <c r="AO198" s="13"/>
      <c r="AP198" s="13"/>
      <c r="AQ198" s="13"/>
      <c r="AR198" s="13"/>
      <c r="AS198" s="13"/>
      <c r="AT198" s="13"/>
      <c r="AU198" s="13"/>
      <c r="AV198" s="13"/>
      <c r="AW198" s="13"/>
      <c r="AX198" s="13"/>
      <c r="AY198" s="13"/>
      <c r="AZ198" s="13"/>
      <c r="BA198" s="13"/>
      <c r="BB198" s="13"/>
      <c r="BC198" s="13"/>
      <c r="BD198" s="13"/>
      <c r="BE198" s="13"/>
      <c r="BF198" s="13"/>
      <c r="BG198" s="13"/>
      <c r="BH198" s="13"/>
      <c r="BI198" s="13"/>
      <c r="BJ198" s="13"/>
      <c r="BK198" s="13"/>
      <c r="BL198" s="13"/>
      <c r="BM198" s="13"/>
      <c r="BN198" s="13"/>
      <c r="BO198" s="13"/>
      <c r="BP198" s="13"/>
      <c r="BQ198" s="13"/>
      <c r="BR198" s="13"/>
      <c r="BS198" s="13"/>
      <c r="BT198" s="13"/>
      <c r="BU198" s="13"/>
      <c r="BV198" s="13"/>
      <c r="BW198" s="13"/>
      <c r="BX198" s="13"/>
      <c r="BY198" s="13"/>
      <c r="BZ198" s="13"/>
      <c r="CA198" s="13"/>
      <c r="CB198" s="13"/>
      <c r="CC198" s="13"/>
      <c r="CD198" s="13"/>
      <c r="CE198" s="13"/>
      <c r="CF198" s="13"/>
      <c r="CG198" s="13"/>
      <c r="CH198" s="13"/>
      <c r="CI198" s="13"/>
      <c r="CJ198" s="13"/>
      <c r="CK198" s="13"/>
      <c r="CL198" s="13"/>
      <c r="CM198" s="13"/>
      <c r="CN198" s="13"/>
      <c r="CO198" s="13"/>
      <c r="CP198" s="13"/>
      <c r="CQ198" s="13"/>
      <c r="CR198" s="13"/>
      <c r="CS198" s="13"/>
      <c r="CT198" s="13"/>
      <c r="CU198" s="13"/>
      <c r="CV198" s="13"/>
      <c r="CW198" s="13"/>
      <c r="CX198" s="13"/>
      <c r="CY198" s="13"/>
      <c r="CZ198" s="13"/>
      <c r="DA198" s="13"/>
      <c r="DB198" s="13"/>
      <c r="DC198" s="13"/>
      <c r="DD198" s="13"/>
      <c r="DE198" s="13"/>
      <c r="DF198" s="13"/>
      <c r="DG198" s="13"/>
      <c r="DH198" s="13"/>
      <c r="DI198" s="13"/>
      <c r="DJ198" s="13"/>
      <c r="DK198" s="13"/>
      <c r="DL198" s="13"/>
      <c r="DM198" s="13"/>
      <c r="DN198" s="13"/>
      <c r="DO198" s="13"/>
      <c r="DP198" s="13"/>
      <c r="DQ198" s="13"/>
      <c r="DR198" s="13"/>
      <c r="DS198" s="13"/>
      <c r="DT198" s="13"/>
      <c r="DU198" s="13"/>
      <c r="DV198" s="13"/>
      <c r="DW198" s="13"/>
      <c r="DX198" s="13"/>
      <c r="DY198" s="13"/>
      <c r="DZ198" s="13"/>
      <c r="EA198" s="13"/>
      <c r="EB198" s="13"/>
      <c r="EC198" s="13"/>
      <c r="ED198" s="13"/>
      <c r="EE198" s="13"/>
      <c r="EF198" s="13"/>
      <c r="EG198" s="13"/>
      <c r="EH198" s="13"/>
      <c r="EI198" s="13"/>
      <c r="EJ198" s="13"/>
      <c r="EK198" s="13"/>
      <c r="EL198" s="13"/>
      <c r="EM198" s="13"/>
      <c r="EN198" s="13"/>
      <c r="EO198" s="13"/>
      <c r="EP198" s="13"/>
      <c r="EQ198" s="13"/>
      <c r="ER198" s="13"/>
      <c r="ES198" s="13"/>
      <c r="ET198" s="13"/>
      <c r="EU198" s="13"/>
      <c r="EV198" s="13"/>
      <c r="EW198" s="13"/>
      <c r="EX198" s="13"/>
      <c r="EY198" s="13"/>
      <c r="EZ198" s="13"/>
      <c r="FA198" s="13"/>
      <c r="FB198" s="13"/>
      <c r="FC198" s="13"/>
      <c r="FD198" s="13"/>
      <c r="FE198" s="13"/>
      <c r="FF198" s="13"/>
      <c r="FG198" s="13"/>
      <c r="FH198" s="13"/>
      <c r="FI198" s="13"/>
      <c r="FJ198" s="13"/>
      <c r="FK198" s="13"/>
      <c r="FL198" s="13"/>
      <c r="FM198" s="13"/>
      <c r="FN198" s="13"/>
      <c r="FO198" s="13"/>
      <c r="FP198" s="13"/>
      <c r="FQ198" s="13"/>
      <c r="FR198" s="13"/>
      <c r="FS198" s="13"/>
      <c r="FT198" s="13"/>
      <c r="FU198" s="13"/>
      <c r="FV198" s="13"/>
      <c r="FW198" s="13"/>
      <c r="FX198" s="13"/>
      <c r="FY198" s="13"/>
      <c r="FZ198" s="13"/>
      <c r="GA198" s="13"/>
      <c r="GB198" s="13"/>
      <c r="GC198" s="13"/>
      <c r="GD198" s="13"/>
      <c r="GE198" s="13"/>
      <c r="GF198" s="13"/>
      <c r="GG198" s="13"/>
      <c r="GH198" s="13"/>
      <c r="GI198" s="13"/>
      <c r="GJ198" s="13"/>
      <c r="GK198" s="13"/>
      <c r="GL198" s="13"/>
      <c r="GM198" s="13"/>
      <c r="GN198" s="13"/>
      <c r="GO198" s="13"/>
      <c r="GP198" s="13"/>
      <c r="GQ198" s="13"/>
      <c r="GR198" s="13"/>
      <c r="GS198" s="13"/>
      <c r="GT198" s="13"/>
      <c r="GU198" s="13"/>
      <c r="GV198" s="13"/>
      <c r="GW198" s="13"/>
      <c r="GX198" s="13"/>
      <c r="GY198" s="13"/>
      <c r="GZ198" s="13"/>
      <c r="HA198" s="13"/>
      <c r="HB198" s="13"/>
      <c r="HC198" s="13"/>
      <c r="HD198" s="13"/>
      <c r="HE198" s="13"/>
      <c r="HF198" s="13"/>
      <c r="HG198" s="13"/>
      <c r="HH198" s="13"/>
      <c r="HI198" s="13"/>
      <c r="HJ198" s="13"/>
      <c r="HK198" s="13"/>
      <c r="HL198" s="13"/>
      <c r="HM198" s="13"/>
      <c r="HN198" s="13"/>
      <c r="HO198" s="13"/>
      <c r="HP198" s="13"/>
      <c r="HQ198" s="13"/>
      <c r="HR198" s="13"/>
      <c r="HS198" s="13"/>
      <c r="HT198" s="13"/>
      <c r="HU198" s="13"/>
      <c r="HV198" s="13"/>
      <c r="HW198" s="13"/>
      <c r="HX198" s="13"/>
      <c r="HY198" s="13"/>
      <c r="HZ198" s="13"/>
      <c r="IA198" s="13"/>
      <c r="IB198" s="13"/>
      <c r="IC198" s="13"/>
      <c r="ID198" s="13"/>
      <c r="IE198" s="13"/>
      <c r="IF198" s="13"/>
      <c r="IG198" s="13"/>
      <c r="IH198" s="13"/>
      <c r="II198" s="13"/>
      <c r="IJ198" s="13"/>
      <c r="IK198" s="13"/>
      <c r="IL198" s="13"/>
      <c r="IM198" s="13"/>
      <c r="IN198" s="13"/>
      <c r="IO198" s="13"/>
    </row>
    <row r="199" spans="1:249" s="10" customFormat="1" ht="45" x14ac:dyDescent="0.25">
      <c r="A199" s="18">
        <v>1</v>
      </c>
      <c r="B199" s="214" t="s">
        <v>116</v>
      </c>
      <c r="C199" s="338">
        <f t="shared" si="63"/>
        <v>26</v>
      </c>
      <c r="D199" s="338">
        <f t="shared" si="63"/>
        <v>2</v>
      </c>
      <c r="E199" s="338">
        <f t="shared" si="63"/>
        <v>0</v>
      </c>
      <c r="F199" s="338">
        <f t="shared" si="63"/>
        <v>0</v>
      </c>
      <c r="G199" s="524">
        <f t="shared" si="63"/>
        <v>170.61850000000001</v>
      </c>
      <c r="H199" s="524">
        <f t="shared" si="63"/>
        <v>14</v>
      </c>
      <c r="I199" s="524">
        <f t="shared" si="63"/>
        <v>0</v>
      </c>
      <c r="J199" s="524">
        <f t="shared" si="63"/>
        <v>0</v>
      </c>
      <c r="K199" s="13"/>
      <c r="L199" s="734"/>
      <c r="M199" s="13"/>
      <c r="N199" s="13"/>
      <c r="O199" s="13"/>
      <c r="P199" s="13"/>
      <c r="Q199" s="13"/>
      <c r="R199" s="13"/>
      <c r="S199" s="13"/>
      <c r="T199" s="1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F199" s="13"/>
      <c r="AG199" s="13"/>
      <c r="AH199" s="13"/>
      <c r="AI199" s="13"/>
      <c r="AJ199" s="13"/>
      <c r="AK199" s="13"/>
      <c r="AL199" s="13"/>
      <c r="AM199" s="13"/>
      <c r="AN199" s="13"/>
      <c r="AO199" s="13"/>
      <c r="AP199" s="13"/>
      <c r="AQ199" s="13"/>
      <c r="AR199" s="13"/>
      <c r="AS199" s="13"/>
      <c r="AT199" s="13"/>
      <c r="AU199" s="13"/>
      <c r="AV199" s="13"/>
      <c r="AW199" s="13"/>
      <c r="AX199" s="13"/>
      <c r="AY199" s="13"/>
      <c r="AZ199" s="13"/>
      <c r="BA199" s="13"/>
      <c r="BB199" s="13"/>
      <c r="BC199" s="13"/>
      <c r="BD199" s="13"/>
      <c r="BE199" s="13"/>
      <c r="BF199" s="13"/>
      <c r="BG199" s="13"/>
      <c r="BH199" s="13"/>
      <c r="BI199" s="13"/>
      <c r="BJ199" s="13"/>
      <c r="BK199" s="13"/>
      <c r="BL199" s="13"/>
      <c r="BM199" s="13"/>
      <c r="BN199" s="13"/>
      <c r="BO199" s="13"/>
      <c r="BP199" s="13"/>
      <c r="BQ199" s="13"/>
      <c r="BR199" s="13"/>
      <c r="BS199" s="13"/>
      <c r="BT199" s="13"/>
      <c r="BU199" s="13"/>
      <c r="BV199" s="13"/>
      <c r="BW199" s="13"/>
      <c r="BX199" s="13"/>
      <c r="BY199" s="13"/>
      <c r="BZ199" s="13"/>
      <c r="CA199" s="13"/>
      <c r="CB199" s="13"/>
      <c r="CC199" s="13"/>
      <c r="CD199" s="13"/>
      <c r="CE199" s="13"/>
      <c r="CF199" s="13"/>
      <c r="CG199" s="13"/>
      <c r="CH199" s="13"/>
      <c r="CI199" s="13"/>
      <c r="CJ199" s="13"/>
      <c r="CK199" s="13"/>
      <c r="CL199" s="13"/>
      <c r="CM199" s="13"/>
      <c r="CN199" s="13"/>
      <c r="CO199" s="13"/>
      <c r="CP199" s="13"/>
      <c r="CQ199" s="13"/>
      <c r="CR199" s="13"/>
      <c r="CS199" s="13"/>
      <c r="CT199" s="13"/>
      <c r="CU199" s="13"/>
      <c r="CV199" s="13"/>
      <c r="CW199" s="13"/>
      <c r="CX199" s="13"/>
      <c r="CY199" s="13"/>
      <c r="CZ199" s="13"/>
      <c r="DA199" s="13"/>
      <c r="DB199" s="13"/>
      <c r="DC199" s="13"/>
      <c r="DD199" s="13"/>
      <c r="DE199" s="13"/>
      <c r="DF199" s="13"/>
      <c r="DG199" s="13"/>
      <c r="DH199" s="13"/>
      <c r="DI199" s="13"/>
      <c r="DJ199" s="13"/>
      <c r="DK199" s="13"/>
      <c r="DL199" s="13"/>
      <c r="DM199" s="13"/>
      <c r="DN199" s="13"/>
      <c r="DO199" s="13"/>
      <c r="DP199" s="13"/>
      <c r="DQ199" s="13"/>
      <c r="DR199" s="13"/>
      <c r="DS199" s="13"/>
      <c r="DT199" s="13"/>
      <c r="DU199" s="13"/>
      <c r="DV199" s="13"/>
      <c r="DW199" s="13"/>
      <c r="DX199" s="13"/>
      <c r="DY199" s="13"/>
      <c r="DZ199" s="13"/>
      <c r="EA199" s="13"/>
      <c r="EB199" s="13"/>
      <c r="EC199" s="13"/>
      <c r="ED199" s="13"/>
      <c r="EE199" s="13"/>
      <c r="EF199" s="13"/>
      <c r="EG199" s="13"/>
      <c r="EH199" s="13"/>
      <c r="EI199" s="13"/>
      <c r="EJ199" s="13"/>
      <c r="EK199" s="13"/>
      <c r="EL199" s="13"/>
      <c r="EM199" s="13"/>
      <c r="EN199" s="13"/>
      <c r="EO199" s="13"/>
      <c r="EP199" s="13"/>
      <c r="EQ199" s="13"/>
      <c r="ER199" s="13"/>
      <c r="ES199" s="13"/>
      <c r="ET199" s="13"/>
      <c r="EU199" s="13"/>
      <c r="EV199" s="13"/>
      <c r="EW199" s="13"/>
      <c r="EX199" s="13"/>
      <c r="EY199" s="13"/>
      <c r="EZ199" s="13"/>
      <c r="FA199" s="13"/>
      <c r="FB199" s="13"/>
      <c r="FC199" s="13"/>
      <c r="FD199" s="13"/>
      <c r="FE199" s="13"/>
      <c r="FF199" s="13"/>
      <c r="FG199" s="13"/>
      <c r="FH199" s="13"/>
      <c r="FI199" s="13"/>
      <c r="FJ199" s="13"/>
      <c r="FK199" s="13"/>
      <c r="FL199" s="13"/>
      <c r="FM199" s="13"/>
      <c r="FN199" s="13"/>
      <c r="FO199" s="13"/>
      <c r="FP199" s="13"/>
      <c r="FQ199" s="13"/>
      <c r="FR199" s="13"/>
      <c r="FS199" s="13"/>
      <c r="FT199" s="13"/>
      <c r="FU199" s="13"/>
      <c r="FV199" s="13"/>
      <c r="FW199" s="13"/>
      <c r="FX199" s="13"/>
      <c r="FY199" s="13"/>
      <c r="FZ199" s="13"/>
      <c r="GA199" s="13"/>
      <c r="GB199" s="13"/>
      <c r="GC199" s="13"/>
      <c r="GD199" s="13"/>
      <c r="GE199" s="13"/>
      <c r="GF199" s="13"/>
      <c r="GG199" s="13"/>
      <c r="GH199" s="13"/>
      <c r="GI199" s="13"/>
      <c r="GJ199" s="13"/>
      <c r="GK199" s="13"/>
      <c r="GL199" s="13"/>
      <c r="GM199" s="13"/>
      <c r="GN199" s="13"/>
      <c r="GO199" s="13"/>
      <c r="GP199" s="13"/>
      <c r="GQ199" s="13"/>
      <c r="GR199" s="13"/>
      <c r="GS199" s="13"/>
      <c r="GT199" s="13"/>
      <c r="GU199" s="13"/>
      <c r="GV199" s="13"/>
      <c r="GW199" s="13"/>
      <c r="GX199" s="13"/>
      <c r="GY199" s="13"/>
      <c r="GZ199" s="13"/>
      <c r="HA199" s="13"/>
      <c r="HB199" s="13"/>
      <c r="HC199" s="13"/>
      <c r="HD199" s="13"/>
      <c r="HE199" s="13"/>
      <c r="HF199" s="13"/>
      <c r="HG199" s="13"/>
      <c r="HH199" s="13"/>
      <c r="HI199" s="13"/>
      <c r="HJ199" s="13"/>
      <c r="HK199" s="13"/>
      <c r="HL199" s="13"/>
      <c r="HM199" s="13"/>
      <c r="HN199" s="13"/>
      <c r="HO199" s="13"/>
      <c r="HP199" s="13"/>
      <c r="HQ199" s="13"/>
      <c r="HR199" s="13"/>
      <c r="HS199" s="13"/>
      <c r="HT199" s="13"/>
      <c r="HU199" s="13"/>
      <c r="HV199" s="13"/>
      <c r="HW199" s="13"/>
      <c r="HX199" s="13"/>
      <c r="HY199" s="13"/>
      <c r="HZ199" s="13"/>
      <c r="IA199" s="13"/>
      <c r="IB199" s="13"/>
      <c r="IC199" s="13"/>
      <c r="ID199" s="13"/>
      <c r="IE199" s="13"/>
      <c r="IF199" s="13"/>
      <c r="IG199" s="13"/>
      <c r="IH199" s="13"/>
      <c r="II199" s="13"/>
      <c r="IJ199" s="13"/>
      <c r="IK199" s="13"/>
      <c r="IL199" s="13"/>
      <c r="IM199" s="13"/>
      <c r="IN199" s="13"/>
      <c r="IO199" s="13"/>
    </row>
    <row r="200" spans="1:249" s="10" customFormat="1" ht="30" x14ac:dyDescent="0.25">
      <c r="A200" s="18">
        <v>1</v>
      </c>
      <c r="B200" s="214" t="s">
        <v>117</v>
      </c>
      <c r="C200" s="338">
        <f t="shared" si="63"/>
        <v>100</v>
      </c>
      <c r="D200" s="338">
        <f t="shared" si="63"/>
        <v>8</v>
      </c>
      <c r="E200" s="338">
        <f t="shared" si="63"/>
        <v>0</v>
      </c>
      <c r="F200" s="338">
        <f t="shared" si="63"/>
        <v>0</v>
      </c>
      <c r="G200" s="524">
        <f t="shared" si="63"/>
        <v>656.22500000000002</v>
      </c>
      <c r="H200" s="524">
        <f t="shared" si="63"/>
        <v>55</v>
      </c>
      <c r="I200" s="524">
        <f t="shared" si="63"/>
        <v>0</v>
      </c>
      <c r="J200" s="524">
        <f t="shared" si="63"/>
        <v>0</v>
      </c>
      <c r="K200" s="13"/>
      <c r="L200" s="734"/>
      <c r="M200" s="13"/>
      <c r="N200" s="13"/>
      <c r="O200" s="13"/>
      <c r="P200" s="13"/>
      <c r="Q200" s="13"/>
      <c r="R200" s="13"/>
      <c r="S200" s="13"/>
      <c r="T200" s="1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F200" s="13"/>
      <c r="AG200" s="13"/>
      <c r="AH200" s="13"/>
      <c r="AI200" s="13"/>
      <c r="AJ200" s="13"/>
      <c r="AK200" s="13"/>
      <c r="AL200" s="13"/>
      <c r="AM200" s="13"/>
      <c r="AN200" s="13"/>
      <c r="AO200" s="13"/>
      <c r="AP200" s="13"/>
      <c r="AQ200" s="13"/>
      <c r="AR200" s="13"/>
      <c r="AS200" s="13"/>
      <c r="AT200" s="13"/>
      <c r="AU200" s="13"/>
      <c r="AV200" s="13"/>
      <c r="AW200" s="13"/>
      <c r="AX200" s="13"/>
      <c r="AY200" s="13"/>
      <c r="AZ200" s="13"/>
      <c r="BA200" s="13"/>
      <c r="BB200" s="13"/>
      <c r="BC200" s="13"/>
      <c r="BD200" s="13"/>
      <c r="BE200" s="13"/>
      <c r="BF200" s="13"/>
      <c r="BG200" s="13"/>
      <c r="BH200" s="13"/>
      <c r="BI200" s="13"/>
      <c r="BJ200" s="13"/>
      <c r="BK200" s="13"/>
      <c r="BL200" s="13"/>
      <c r="BM200" s="13"/>
      <c r="BN200" s="13"/>
      <c r="BO200" s="13"/>
      <c r="BP200" s="13"/>
      <c r="BQ200" s="13"/>
      <c r="BR200" s="13"/>
      <c r="BS200" s="13"/>
      <c r="BT200" s="13"/>
      <c r="BU200" s="13"/>
      <c r="BV200" s="13"/>
      <c r="BW200" s="13"/>
      <c r="BX200" s="13"/>
      <c r="BY200" s="13"/>
      <c r="BZ200" s="13"/>
      <c r="CA200" s="13"/>
      <c r="CB200" s="13"/>
      <c r="CC200" s="13"/>
      <c r="CD200" s="13"/>
      <c r="CE200" s="13"/>
      <c r="CF200" s="13"/>
      <c r="CG200" s="13"/>
      <c r="CH200" s="13"/>
      <c r="CI200" s="13"/>
      <c r="CJ200" s="13"/>
      <c r="CK200" s="13"/>
      <c r="CL200" s="13"/>
      <c r="CM200" s="13"/>
      <c r="CN200" s="13"/>
      <c r="CO200" s="13"/>
      <c r="CP200" s="13"/>
      <c r="CQ200" s="13"/>
      <c r="CR200" s="13"/>
      <c r="CS200" s="13"/>
      <c r="CT200" s="13"/>
      <c r="CU200" s="13"/>
      <c r="CV200" s="13"/>
      <c r="CW200" s="13"/>
      <c r="CX200" s="13"/>
      <c r="CY200" s="13"/>
      <c r="CZ200" s="13"/>
      <c r="DA200" s="13"/>
      <c r="DB200" s="13"/>
      <c r="DC200" s="13"/>
      <c r="DD200" s="13"/>
      <c r="DE200" s="13"/>
      <c r="DF200" s="13"/>
      <c r="DG200" s="13"/>
      <c r="DH200" s="13"/>
      <c r="DI200" s="13"/>
      <c r="DJ200" s="13"/>
      <c r="DK200" s="13"/>
      <c r="DL200" s="13"/>
      <c r="DM200" s="13"/>
      <c r="DN200" s="13"/>
      <c r="DO200" s="13"/>
      <c r="DP200" s="13"/>
      <c r="DQ200" s="13"/>
      <c r="DR200" s="13"/>
      <c r="DS200" s="13"/>
      <c r="DT200" s="13"/>
      <c r="DU200" s="13"/>
      <c r="DV200" s="13"/>
      <c r="DW200" s="13"/>
      <c r="DX200" s="13"/>
      <c r="DY200" s="13"/>
      <c r="DZ200" s="13"/>
      <c r="EA200" s="13"/>
      <c r="EB200" s="13"/>
      <c r="EC200" s="13"/>
      <c r="ED200" s="13"/>
      <c r="EE200" s="13"/>
      <c r="EF200" s="13"/>
      <c r="EG200" s="13"/>
      <c r="EH200" s="13"/>
      <c r="EI200" s="13"/>
      <c r="EJ200" s="13"/>
      <c r="EK200" s="13"/>
      <c r="EL200" s="13"/>
      <c r="EM200" s="13"/>
      <c r="EN200" s="13"/>
      <c r="EO200" s="13"/>
      <c r="EP200" s="13"/>
      <c r="EQ200" s="13"/>
      <c r="ER200" s="13"/>
      <c r="ES200" s="13"/>
      <c r="ET200" s="13"/>
      <c r="EU200" s="13"/>
      <c r="EV200" s="13"/>
      <c r="EW200" s="13"/>
      <c r="EX200" s="13"/>
      <c r="EY200" s="13"/>
      <c r="EZ200" s="13"/>
      <c r="FA200" s="13"/>
      <c r="FB200" s="13"/>
      <c r="FC200" s="13"/>
      <c r="FD200" s="13"/>
      <c r="FE200" s="13"/>
      <c r="FF200" s="13"/>
      <c r="FG200" s="13"/>
      <c r="FH200" s="13"/>
      <c r="FI200" s="13"/>
      <c r="FJ200" s="13"/>
      <c r="FK200" s="13"/>
      <c r="FL200" s="13"/>
      <c r="FM200" s="13"/>
      <c r="FN200" s="13"/>
      <c r="FO200" s="13"/>
      <c r="FP200" s="13"/>
      <c r="FQ200" s="13"/>
      <c r="FR200" s="13"/>
      <c r="FS200" s="13"/>
      <c r="FT200" s="13"/>
      <c r="FU200" s="13"/>
      <c r="FV200" s="13"/>
      <c r="FW200" s="13"/>
      <c r="FX200" s="13"/>
      <c r="FY200" s="13"/>
      <c r="FZ200" s="13"/>
      <c r="GA200" s="13"/>
      <c r="GB200" s="13"/>
      <c r="GC200" s="13"/>
      <c r="GD200" s="13"/>
      <c r="GE200" s="13"/>
      <c r="GF200" s="13"/>
      <c r="GG200" s="13"/>
      <c r="GH200" s="13"/>
      <c r="GI200" s="13"/>
      <c r="GJ200" s="13"/>
      <c r="GK200" s="13"/>
      <c r="GL200" s="13"/>
      <c r="GM200" s="13"/>
      <c r="GN200" s="13"/>
      <c r="GO200" s="13"/>
      <c r="GP200" s="13"/>
      <c r="GQ200" s="13"/>
      <c r="GR200" s="13"/>
      <c r="GS200" s="13"/>
      <c r="GT200" s="13"/>
      <c r="GU200" s="13"/>
      <c r="GV200" s="13"/>
      <c r="GW200" s="13"/>
      <c r="GX200" s="13"/>
      <c r="GY200" s="13"/>
      <c r="GZ200" s="13"/>
      <c r="HA200" s="13"/>
      <c r="HB200" s="13"/>
      <c r="HC200" s="13"/>
      <c r="HD200" s="13"/>
      <c r="HE200" s="13"/>
      <c r="HF200" s="13"/>
      <c r="HG200" s="13"/>
      <c r="HH200" s="13"/>
      <c r="HI200" s="13"/>
      <c r="HJ200" s="13"/>
      <c r="HK200" s="13"/>
      <c r="HL200" s="13"/>
      <c r="HM200" s="13"/>
      <c r="HN200" s="13"/>
      <c r="HO200" s="13"/>
      <c r="HP200" s="13"/>
      <c r="HQ200" s="13"/>
      <c r="HR200" s="13"/>
      <c r="HS200" s="13"/>
      <c r="HT200" s="13"/>
      <c r="HU200" s="13"/>
      <c r="HV200" s="13"/>
      <c r="HW200" s="13"/>
      <c r="HX200" s="13"/>
      <c r="HY200" s="13"/>
      <c r="HZ200" s="13"/>
      <c r="IA200" s="13"/>
      <c r="IB200" s="13"/>
      <c r="IC200" s="13"/>
      <c r="ID200" s="13"/>
      <c r="IE200" s="13"/>
      <c r="IF200" s="13"/>
      <c r="IG200" s="13"/>
      <c r="IH200" s="13"/>
      <c r="II200" s="13"/>
      <c r="IJ200" s="13"/>
      <c r="IK200" s="13"/>
      <c r="IL200" s="13"/>
      <c r="IM200" s="13"/>
      <c r="IN200" s="13"/>
      <c r="IO200" s="13"/>
    </row>
    <row r="201" spans="1:249" s="10" customFormat="1" ht="30" x14ac:dyDescent="0.25">
      <c r="A201" s="18">
        <v>1</v>
      </c>
      <c r="B201" s="215" t="s">
        <v>114</v>
      </c>
      <c r="C201" s="338">
        <f t="shared" si="63"/>
        <v>4265</v>
      </c>
      <c r="D201" s="338">
        <f t="shared" si="63"/>
        <v>356</v>
      </c>
      <c r="E201" s="338">
        <f t="shared" si="63"/>
        <v>57</v>
      </c>
      <c r="F201" s="338">
        <f t="shared" si="63"/>
        <v>16.011235955056179</v>
      </c>
      <c r="G201" s="524">
        <f t="shared" si="63"/>
        <v>8035.2455</v>
      </c>
      <c r="H201" s="524">
        <f t="shared" si="63"/>
        <v>670</v>
      </c>
      <c r="I201" s="524">
        <f t="shared" si="63"/>
        <v>63.228509999999993</v>
      </c>
      <c r="J201" s="524">
        <f t="shared" si="63"/>
        <v>9.4370910447761176</v>
      </c>
      <c r="K201" s="13"/>
      <c r="L201" s="734"/>
      <c r="M201" s="13"/>
      <c r="N201" s="13"/>
      <c r="O201" s="13"/>
      <c r="P201" s="13"/>
      <c r="Q201" s="13"/>
      <c r="R201" s="13"/>
      <c r="S201" s="13"/>
      <c r="T201" s="1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F201" s="13"/>
      <c r="AG201" s="13"/>
      <c r="AH201" s="13"/>
      <c r="AI201" s="13"/>
      <c r="AJ201" s="13"/>
      <c r="AK201" s="13"/>
      <c r="AL201" s="13"/>
      <c r="AM201" s="13"/>
      <c r="AN201" s="13"/>
      <c r="AO201" s="13"/>
      <c r="AP201" s="13"/>
      <c r="AQ201" s="13"/>
      <c r="AR201" s="13"/>
      <c r="AS201" s="13"/>
      <c r="AT201" s="13"/>
      <c r="AU201" s="13"/>
      <c r="AV201" s="13"/>
      <c r="AW201" s="13"/>
      <c r="AX201" s="13"/>
      <c r="AY201" s="13"/>
      <c r="AZ201" s="13"/>
      <c r="BA201" s="13"/>
      <c r="BB201" s="13"/>
      <c r="BC201" s="13"/>
      <c r="BD201" s="13"/>
      <c r="BE201" s="13"/>
      <c r="BF201" s="13"/>
      <c r="BG201" s="13"/>
      <c r="BH201" s="13"/>
      <c r="BI201" s="13"/>
      <c r="BJ201" s="13"/>
      <c r="BK201" s="13"/>
      <c r="BL201" s="13"/>
      <c r="BM201" s="13"/>
      <c r="BN201" s="13"/>
      <c r="BO201" s="13"/>
      <c r="BP201" s="13"/>
      <c r="BQ201" s="13"/>
      <c r="BR201" s="13"/>
      <c r="BS201" s="13"/>
      <c r="BT201" s="13"/>
      <c r="BU201" s="13"/>
      <c r="BV201" s="13"/>
      <c r="BW201" s="13"/>
      <c r="BX201" s="13"/>
      <c r="BY201" s="13"/>
      <c r="BZ201" s="13"/>
      <c r="CA201" s="13"/>
      <c r="CB201" s="13"/>
      <c r="CC201" s="13"/>
      <c r="CD201" s="13"/>
      <c r="CE201" s="13"/>
      <c r="CF201" s="13"/>
      <c r="CG201" s="13"/>
      <c r="CH201" s="13"/>
      <c r="CI201" s="13"/>
      <c r="CJ201" s="13"/>
      <c r="CK201" s="13"/>
      <c r="CL201" s="13"/>
      <c r="CM201" s="13"/>
      <c r="CN201" s="13"/>
      <c r="CO201" s="13"/>
      <c r="CP201" s="13"/>
      <c r="CQ201" s="13"/>
      <c r="CR201" s="13"/>
      <c r="CS201" s="13"/>
      <c r="CT201" s="13"/>
      <c r="CU201" s="13"/>
      <c r="CV201" s="13"/>
      <c r="CW201" s="13"/>
      <c r="CX201" s="13"/>
      <c r="CY201" s="13"/>
      <c r="CZ201" s="13"/>
      <c r="DA201" s="13"/>
      <c r="DB201" s="13"/>
      <c r="DC201" s="13"/>
      <c r="DD201" s="13"/>
      <c r="DE201" s="13"/>
      <c r="DF201" s="13"/>
      <c r="DG201" s="13"/>
      <c r="DH201" s="13"/>
      <c r="DI201" s="13"/>
      <c r="DJ201" s="13"/>
      <c r="DK201" s="13"/>
      <c r="DL201" s="13"/>
      <c r="DM201" s="13"/>
      <c r="DN201" s="13"/>
      <c r="DO201" s="13"/>
      <c r="DP201" s="13"/>
      <c r="DQ201" s="13"/>
      <c r="DR201" s="13"/>
      <c r="DS201" s="13"/>
      <c r="DT201" s="13"/>
      <c r="DU201" s="13"/>
      <c r="DV201" s="13"/>
      <c r="DW201" s="13"/>
      <c r="DX201" s="13"/>
      <c r="DY201" s="13"/>
      <c r="DZ201" s="13"/>
      <c r="EA201" s="13"/>
      <c r="EB201" s="13"/>
      <c r="EC201" s="13"/>
      <c r="ED201" s="13"/>
      <c r="EE201" s="13"/>
      <c r="EF201" s="13"/>
      <c r="EG201" s="13"/>
      <c r="EH201" s="13"/>
      <c r="EI201" s="13"/>
      <c r="EJ201" s="13"/>
      <c r="EK201" s="13"/>
      <c r="EL201" s="13"/>
      <c r="EM201" s="13"/>
      <c r="EN201" s="13"/>
      <c r="EO201" s="13"/>
      <c r="EP201" s="13"/>
      <c r="EQ201" s="13"/>
      <c r="ER201" s="13"/>
      <c r="ES201" s="13"/>
      <c r="ET201" s="13"/>
      <c r="EU201" s="13"/>
      <c r="EV201" s="13"/>
      <c r="EW201" s="13"/>
      <c r="EX201" s="13"/>
      <c r="EY201" s="13"/>
      <c r="EZ201" s="13"/>
      <c r="FA201" s="13"/>
      <c r="FB201" s="13"/>
      <c r="FC201" s="13"/>
      <c r="FD201" s="13"/>
      <c r="FE201" s="13"/>
      <c r="FF201" s="13"/>
      <c r="FG201" s="13"/>
      <c r="FH201" s="13"/>
      <c r="FI201" s="13"/>
      <c r="FJ201" s="13"/>
      <c r="FK201" s="13"/>
      <c r="FL201" s="13"/>
      <c r="FM201" s="13"/>
      <c r="FN201" s="13"/>
      <c r="FO201" s="13"/>
      <c r="FP201" s="13"/>
      <c r="FQ201" s="13"/>
      <c r="FR201" s="13"/>
      <c r="FS201" s="13"/>
      <c r="FT201" s="13"/>
      <c r="FU201" s="13"/>
      <c r="FV201" s="13"/>
      <c r="FW201" s="13"/>
      <c r="FX201" s="13"/>
      <c r="FY201" s="13"/>
      <c r="FZ201" s="13"/>
      <c r="GA201" s="13"/>
      <c r="GB201" s="13"/>
      <c r="GC201" s="13"/>
      <c r="GD201" s="13"/>
      <c r="GE201" s="13"/>
      <c r="GF201" s="13"/>
      <c r="GG201" s="13"/>
      <c r="GH201" s="13"/>
      <c r="GI201" s="13"/>
      <c r="GJ201" s="13"/>
      <c r="GK201" s="13"/>
      <c r="GL201" s="13"/>
      <c r="GM201" s="13"/>
      <c r="GN201" s="13"/>
      <c r="GO201" s="13"/>
      <c r="GP201" s="13"/>
      <c r="GQ201" s="13"/>
      <c r="GR201" s="13"/>
      <c r="GS201" s="13"/>
      <c r="GT201" s="13"/>
      <c r="GU201" s="13"/>
      <c r="GV201" s="13"/>
      <c r="GW201" s="13"/>
      <c r="GX201" s="13"/>
      <c r="GY201" s="13"/>
      <c r="GZ201" s="13"/>
      <c r="HA201" s="13"/>
      <c r="HB201" s="13"/>
      <c r="HC201" s="13"/>
      <c r="HD201" s="13"/>
      <c r="HE201" s="13"/>
      <c r="HF201" s="13"/>
      <c r="HG201" s="13"/>
      <c r="HH201" s="13"/>
      <c r="HI201" s="13"/>
      <c r="HJ201" s="13"/>
      <c r="HK201" s="13"/>
      <c r="HL201" s="13"/>
      <c r="HM201" s="13"/>
      <c r="HN201" s="13"/>
      <c r="HO201" s="13"/>
      <c r="HP201" s="13"/>
      <c r="HQ201" s="13"/>
      <c r="HR201" s="13"/>
      <c r="HS201" s="13"/>
      <c r="HT201" s="13"/>
      <c r="HU201" s="13"/>
      <c r="HV201" s="13"/>
      <c r="HW201" s="13"/>
      <c r="HX201" s="13"/>
      <c r="HY201" s="13"/>
      <c r="HZ201" s="13"/>
      <c r="IA201" s="13"/>
      <c r="IB201" s="13"/>
      <c r="IC201" s="13"/>
      <c r="ID201" s="13"/>
      <c r="IE201" s="13"/>
      <c r="IF201" s="13"/>
      <c r="IG201" s="13"/>
      <c r="IH201" s="13"/>
      <c r="II201" s="13"/>
      <c r="IJ201" s="13"/>
      <c r="IK201" s="13"/>
      <c r="IL201" s="13"/>
      <c r="IM201" s="13"/>
      <c r="IN201" s="13"/>
      <c r="IO201" s="13"/>
    </row>
    <row r="202" spans="1:249" s="10" customFormat="1" ht="30" x14ac:dyDescent="0.25">
      <c r="A202" s="18">
        <v>1</v>
      </c>
      <c r="B202" s="214" t="s">
        <v>110</v>
      </c>
      <c r="C202" s="338">
        <f t="shared" si="63"/>
        <v>150</v>
      </c>
      <c r="D202" s="338">
        <f t="shared" si="63"/>
        <v>13</v>
      </c>
      <c r="E202" s="338">
        <f t="shared" si="63"/>
        <v>17</v>
      </c>
      <c r="F202" s="338">
        <f t="shared" si="63"/>
        <v>130.76923076923077</v>
      </c>
      <c r="G202" s="524">
        <f t="shared" si="63"/>
        <v>263.08049999999997</v>
      </c>
      <c r="H202" s="524">
        <f t="shared" si="63"/>
        <v>22</v>
      </c>
      <c r="I202" s="524">
        <f t="shared" si="63"/>
        <v>30.529349999999997</v>
      </c>
      <c r="J202" s="524">
        <f t="shared" si="63"/>
        <v>138.76977272727271</v>
      </c>
      <c r="K202" s="13"/>
      <c r="L202" s="734"/>
      <c r="M202" s="13"/>
      <c r="N202" s="13"/>
      <c r="O202" s="13"/>
      <c r="P202" s="13"/>
      <c r="Q202" s="13"/>
      <c r="R202" s="13"/>
      <c r="S202" s="13"/>
      <c r="T202" s="1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F202" s="13"/>
      <c r="AG202" s="13"/>
      <c r="AH202" s="13"/>
      <c r="AI202" s="13"/>
      <c r="AJ202" s="13"/>
      <c r="AK202" s="13"/>
      <c r="AL202" s="13"/>
      <c r="AM202" s="13"/>
      <c r="AN202" s="13"/>
      <c r="AO202" s="13"/>
      <c r="AP202" s="13"/>
      <c r="AQ202" s="13"/>
      <c r="AR202" s="13"/>
      <c r="AS202" s="13"/>
      <c r="AT202" s="13"/>
      <c r="AU202" s="13"/>
      <c r="AV202" s="13"/>
      <c r="AW202" s="13"/>
      <c r="AX202" s="13"/>
      <c r="AY202" s="13"/>
      <c r="AZ202" s="13"/>
      <c r="BA202" s="13"/>
      <c r="BB202" s="13"/>
      <c r="BC202" s="13"/>
      <c r="BD202" s="13"/>
      <c r="BE202" s="13"/>
      <c r="BF202" s="13"/>
      <c r="BG202" s="13"/>
      <c r="BH202" s="13"/>
      <c r="BI202" s="13"/>
      <c r="BJ202" s="13"/>
      <c r="BK202" s="13"/>
      <c r="BL202" s="13"/>
      <c r="BM202" s="13"/>
      <c r="BN202" s="13"/>
      <c r="BO202" s="13"/>
      <c r="BP202" s="13"/>
      <c r="BQ202" s="13"/>
      <c r="BR202" s="13"/>
      <c r="BS202" s="13"/>
      <c r="BT202" s="13"/>
      <c r="BU202" s="13"/>
      <c r="BV202" s="13"/>
      <c r="BW202" s="13"/>
      <c r="BX202" s="13"/>
      <c r="BY202" s="13"/>
      <c r="BZ202" s="13"/>
      <c r="CA202" s="13"/>
      <c r="CB202" s="13"/>
      <c r="CC202" s="13"/>
      <c r="CD202" s="13"/>
      <c r="CE202" s="13"/>
      <c r="CF202" s="13"/>
      <c r="CG202" s="13"/>
      <c r="CH202" s="13"/>
      <c r="CI202" s="13"/>
      <c r="CJ202" s="13"/>
      <c r="CK202" s="13"/>
      <c r="CL202" s="13"/>
      <c r="CM202" s="13"/>
      <c r="CN202" s="13"/>
      <c r="CO202" s="13"/>
      <c r="CP202" s="13"/>
      <c r="CQ202" s="13"/>
      <c r="CR202" s="13"/>
      <c r="CS202" s="13"/>
      <c r="CT202" s="13"/>
      <c r="CU202" s="13"/>
      <c r="CV202" s="13"/>
      <c r="CW202" s="13"/>
      <c r="CX202" s="13"/>
      <c r="CY202" s="13"/>
      <c r="CZ202" s="13"/>
      <c r="DA202" s="13"/>
      <c r="DB202" s="13"/>
      <c r="DC202" s="13"/>
      <c r="DD202" s="13"/>
      <c r="DE202" s="13"/>
      <c r="DF202" s="13"/>
      <c r="DG202" s="13"/>
      <c r="DH202" s="13"/>
      <c r="DI202" s="13"/>
      <c r="DJ202" s="13"/>
      <c r="DK202" s="13"/>
      <c r="DL202" s="13"/>
      <c r="DM202" s="13"/>
      <c r="DN202" s="13"/>
      <c r="DO202" s="13"/>
      <c r="DP202" s="13"/>
      <c r="DQ202" s="13"/>
      <c r="DR202" s="13"/>
      <c r="DS202" s="13"/>
      <c r="DT202" s="13"/>
      <c r="DU202" s="13"/>
      <c r="DV202" s="13"/>
      <c r="DW202" s="13"/>
      <c r="DX202" s="13"/>
      <c r="DY202" s="13"/>
      <c r="DZ202" s="13"/>
      <c r="EA202" s="13"/>
      <c r="EB202" s="13"/>
      <c r="EC202" s="13"/>
      <c r="ED202" s="13"/>
      <c r="EE202" s="13"/>
      <c r="EF202" s="13"/>
      <c r="EG202" s="13"/>
      <c r="EH202" s="13"/>
      <c r="EI202" s="13"/>
      <c r="EJ202" s="13"/>
      <c r="EK202" s="13"/>
      <c r="EL202" s="13"/>
      <c r="EM202" s="13"/>
      <c r="EN202" s="13"/>
      <c r="EO202" s="13"/>
      <c r="EP202" s="13"/>
      <c r="EQ202" s="13"/>
      <c r="ER202" s="13"/>
      <c r="ES202" s="13"/>
      <c r="ET202" s="13"/>
      <c r="EU202" s="13"/>
      <c r="EV202" s="13"/>
      <c r="EW202" s="13"/>
      <c r="EX202" s="13"/>
      <c r="EY202" s="13"/>
      <c r="EZ202" s="13"/>
      <c r="FA202" s="13"/>
      <c r="FB202" s="13"/>
      <c r="FC202" s="13"/>
      <c r="FD202" s="13"/>
      <c r="FE202" s="13"/>
      <c r="FF202" s="13"/>
      <c r="FG202" s="13"/>
      <c r="FH202" s="13"/>
      <c r="FI202" s="13"/>
      <c r="FJ202" s="13"/>
      <c r="FK202" s="13"/>
      <c r="FL202" s="13"/>
      <c r="FM202" s="13"/>
      <c r="FN202" s="13"/>
      <c r="FO202" s="13"/>
      <c r="FP202" s="13"/>
      <c r="FQ202" s="13"/>
      <c r="FR202" s="13"/>
      <c r="FS202" s="13"/>
      <c r="FT202" s="13"/>
      <c r="FU202" s="13"/>
      <c r="FV202" s="13"/>
      <c r="FW202" s="13"/>
      <c r="FX202" s="13"/>
      <c r="FY202" s="13"/>
      <c r="FZ202" s="13"/>
      <c r="GA202" s="13"/>
      <c r="GB202" s="13"/>
      <c r="GC202" s="13"/>
      <c r="GD202" s="13"/>
      <c r="GE202" s="13"/>
      <c r="GF202" s="13"/>
      <c r="GG202" s="13"/>
      <c r="GH202" s="13"/>
      <c r="GI202" s="13"/>
      <c r="GJ202" s="13"/>
      <c r="GK202" s="13"/>
      <c r="GL202" s="13"/>
      <c r="GM202" s="13"/>
      <c r="GN202" s="13"/>
      <c r="GO202" s="13"/>
      <c r="GP202" s="13"/>
      <c r="GQ202" s="13"/>
      <c r="GR202" s="13"/>
      <c r="GS202" s="13"/>
      <c r="GT202" s="13"/>
      <c r="GU202" s="13"/>
      <c r="GV202" s="13"/>
      <c r="GW202" s="13"/>
      <c r="GX202" s="13"/>
      <c r="GY202" s="13"/>
      <c r="GZ202" s="13"/>
      <c r="HA202" s="13"/>
      <c r="HB202" s="13"/>
      <c r="HC202" s="13"/>
      <c r="HD202" s="13"/>
      <c r="HE202" s="13"/>
      <c r="HF202" s="13"/>
      <c r="HG202" s="13"/>
      <c r="HH202" s="13"/>
      <c r="HI202" s="13"/>
      <c r="HJ202" s="13"/>
      <c r="HK202" s="13"/>
      <c r="HL202" s="13"/>
      <c r="HM202" s="13"/>
      <c r="HN202" s="13"/>
      <c r="HO202" s="13"/>
      <c r="HP202" s="13"/>
      <c r="HQ202" s="13"/>
      <c r="HR202" s="13"/>
      <c r="HS202" s="13"/>
      <c r="HT202" s="13"/>
      <c r="HU202" s="13"/>
      <c r="HV202" s="13"/>
      <c r="HW202" s="13"/>
      <c r="HX202" s="13"/>
      <c r="HY202" s="13"/>
      <c r="HZ202" s="13"/>
      <c r="IA202" s="13"/>
      <c r="IB202" s="13"/>
      <c r="IC202" s="13"/>
      <c r="ID202" s="13"/>
      <c r="IE202" s="13"/>
      <c r="IF202" s="13"/>
      <c r="IG202" s="13"/>
      <c r="IH202" s="13"/>
      <c r="II202" s="13"/>
      <c r="IJ202" s="13"/>
      <c r="IK202" s="13"/>
      <c r="IL202" s="13"/>
      <c r="IM202" s="13"/>
      <c r="IN202" s="13"/>
      <c r="IO202" s="13"/>
    </row>
    <row r="203" spans="1:249" s="10" customFormat="1" ht="60" x14ac:dyDescent="0.25">
      <c r="A203" s="18">
        <v>1</v>
      </c>
      <c r="B203" s="214" t="s">
        <v>81</v>
      </c>
      <c r="C203" s="338">
        <f t="shared" si="63"/>
        <v>3800</v>
      </c>
      <c r="D203" s="338">
        <f t="shared" si="63"/>
        <v>317</v>
      </c>
      <c r="E203" s="338">
        <f t="shared" si="63"/>
        <v>2</v>
      </c>
      <c r="F203" s="338">
        <f t="shared" si="63"/>
        <v>0.63091482649842268</v>
      </c>
      <c r="G203" s="524">
        <f t="shared" si="63"/>
        <v>7453.7</v>
      </c>
      <c r="H203" s="524">
        <f t="shared" si="63"/>
        <v>621</v>
      </c>
      <c r="I203" s="524">
        <f t="shared" si="63"/>
        <v>1.5213800000000002</v>
      </c>
      <c r="J203" s="524">
        <f t="shared" si="63"/>
        <v>0.24498872785829309</v>
      </c>
      <c r="K203" s="13"/>
      <c r="L203" s="734"/>
      <c r="M203" s="13"/>
      <c r="N203" s="13"/>
      <c r="O203" s="13"/>
      <c r="P203" s="13"/>
      <c r="Q203" s="13"/>
      <c r="R203" s="13"/>
      <c r="S203" s="13"/>
      <c r="T203" s="1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F203" s="13"/>
      <c r="AG203" s="13"/>
      <c r="AH203" s="13"/>
      <c r="AI203" s="13"/>
      <c r="AJ203" s="13"/>
      <c r="AK203" s="13"/>
      <c r="AL203" s="13"/>
      <c r="AM203" s="13"/>
      <c r="AN203" s="13"/>
      <c r="AO203" s="13"/>
      <c r="AP203" s="13"/>
      <c r="AQ203" s="13"/>
      <c r="AR203" s="13"/>
      <c r="AS203" s="13"/>
      <c r="AT203" s="13"/>
      <c r="AU203" s="13"/>
      <c r="AV203" s="13"/>
      <c r="AW203" s="13"/>
      <c r="AX203" s="13"/>
      <c r="AY203" s="13"/>
      <c r="AZ203" s="13"/>
      <c r="BA203" s="13"/>
      <c r="BB203" s="13"/>
      <c r="BC203" s="13"/>
      <c r="BD203" s="13"/>
      <c r="BE203" s="13"/>
      <c r="BF203" s="13"/>
      <c r="BG203" s="13"/>
      <c r="BH203" s="13"/>
      <c r="BI203" s="13"/>
      <c r="BJ203" s="13"/>
      <c r="BK203" s="13"/>
      <c r="BL203" s="13"/>
      <c r="BM203" s="13"/>
      <c r="BN203" s="13"/>
      <c r="BO203" s="13"/>
      <c r="BP203" s="13"/>
      <c r="BQ203" s="13"/>
      <c r="BR203" s="13"/>
      <c r="BS203" s="13"/>
      <c r="BT203" s="13"/>
      <c r="BU203" s="13"/>
      <c r="BV203" s="13"/>
      <c r="BW203" s="13"/>
      <c r="BX203" s="13"/>
      <c r="BY203" s="13"/>
      <c r="BZ203" s="13"/>
      <c r="CA203" s="13"/>
      <c r="CB203" s="13"/>
      <c r="CC203" s="13"/>
      <c r="CD203" s="13"/>
      <c r="CE203" s="13"/>
      <c r="CF203" s="13"/>
      <c r="CG203" s="13"/>
      <c r="CH203" s="13"/>
      <c r="CI203" s="13"/>
      <c r="CJ203" s="13"/>
      <c r="CK203" s="13"/>
      <c r="CL203" s="13"/>
      <c r="CM203" s="13"/>
      <c r="CN203" s="13"/>
      <c r="CO203" s="13"/>
      <c r="CP203" s="13"/>
      <c r="CQ203" s="13"/>
      <c r="CR203" s="13"/>
      <c r="CS203" s="13"/>
      <c r="CT203" s="13"/>
      <c r="CU203" s="13"/>
      <c r="CV203" s="13"/>
      <c r="CW203" s="13"/>
      <c r="CX203" s="13"/>
      <c r="CY203" s="13"/>
      <c r="CZ203" s="13"/>
      <c r="DA203" s="13"/>
      <c r="DB203" s="13"/>
      <c r="DC203" s="13"/>
      <c r="DD203" s="13"/>
      <c r="DE203" s="13"/>
      <c r="DF203" s="13"/>
      <c r="DG203" s="13"/>
      <c r="DH203" s="13"/>
      <c r="DI203" s="13"/>
      <c r="DJ203" s="13"/>
      <c r="DK203" s="13"/>
      <c r="DL203" s="13"/>
      <c r="DM203" s="13"/>
      <c r="DN203" s="13"/>
      <c r="DO203" s="13"/>
      <c r="DP203" s="13"/>
      <c r="DQ203" s="13"/>
      <c r="DR203" s="13"/>
      <c r="DS203" s="13"/>
      <c r="DT203" s="13"/>
      <c r="DU203" s="13"/>
      <c r="DV203" s="13"/>
      <c r="DW203" s="13"/>
      <c r="DX203" s="13"/>
      <c r="DY203" s="13"/>
      <c r="DZ203" s="13"/>
      <c r="EA203" s="13"/>
      <c r="EB203" s="13"/>
      <c r="EC203" s="13"/>
      <c r="ED203" s="13"/>
      <c r="EE203" s="13"/>
      <c r="EF203" s="13"/>
      <c r="EG203" s="13"/>
      <c r="EH203" s="13"/>
      <c r="EI203" s="13"/>
      <c r="EJ203" s="13"/>
      <c r="EK203" s="13"/>
      <c r="EL203" s="13"/>
      <c r="EM203" s="13"/>
      <c r="EN203" s="13"/>
      <c r="EO203" s="13"/>
      <c r="EP203" s="13"/>
      <c r="EQ203" s="13"/>
      <c r="ER203" s="13"/>
      <c r="ES203" s="13"/>
      <c r="ET203" s="13"/>
      <c r="EU203" s="13"/>
      <c r="EV203" s="13"/>
      <c r="EW203" s="13"/>
      <c r="EX203" s="13"/>
      <c r="EY203" s="13"/>
      <c r="EZ203" s="13"/>
      <c r="FA203" s="13"/>
      <c r="FB203" s="13"/>
      <c r="FC203" s="13"/>
      <c r="FD203" s="13"/>
      <c r="FE203" s="13"/>
      <c r="FF203" s="13"/>
      <c r="FG203" s="13"/>
      <c r="FH203" s="13"/>
      <c r="FI203" s="13"/>
      <c r="FJ203" s="13"/>
      <c r="FK203" s="13"/>
      <c r="FL203" s="13"/>
      <c r="FM203" s="13"/>
      <c r="FN203" s="13"/>
      <c r="FO203" s="13"/>
      <c r="FP203" s="13"/>
      <c r="FQ203" s="13"/>
      <c r="FR203" s="13"/>
      <c r="FS203" s="13"/>
      <c r="FT203" s="13"/>
      <c r="FU203" s="13"/>
      <c r="FV203" s="13"/>
      <c r="FW203" s="13"/>
      <c r="FX203" s="13"/>
      <c r="FY203" s="13"/>
      <c r="FZ203" s="13"/>
      <c r="GA203" s="13"/>
      <c r="GB203" s="13"/>
      <c r="GC203" s="13"/>
      <c r="GD203" s="13"/>
      <c r="GE203" s="13"/>
      <c r="GF203" s="13"/>
      <c r="GG203" s="13"/>
      <c r="GH203" s="13"/>
      <c r="GI203" s="13"/>
      <c r="GJ203" s="13"/>
      <c r="GK203" s="13"/>
      <c r="GL203" s="13"/>
      <c r="GM203" s="13"/>
      <c r="GN203" s="13"/>
      <c r="GO203" s="13"/>
      <c r="GP203" s="13"/>
      <c r="GQ203" s="13"/>
      <c r="GR203" s="13"/>
      <c r="GS203" s="13"/>
      <c r="GT203" s="13"/>
      <c r="GU203" s="13"/>
      <c r="GV203" s="13"/>
      <c r="GW203" s="13"/>
      <c r="GX203" s="13"/>
      <c r="GY203" s="13"/>
      <c r="GZ203" s="13"/>
      <c r="HA203" s="13"/>
      <c r="HB203" s="13"/>
      <c r="HC203" s="13"/>
      <c r="HD203" s="13"/>
      <c r="HE203" s="13"/>
      <c r="HF203" s="13"/>
      <c r="HG203" s="13"/>
      <c r="HH203" s="13"/>
      <c r="HI203" s="13"/>
      <c r="HJ203" s="13"/>
      <c r="HK203" s="13"/>
      <c r="HL203" s="13"/>
      <c r="HM203" s="13"/>
      <c r="HN203" s="13"/>
      <c r="HO203" s="13"/>
      <c r="HP203" s="13"/>
      <c r="HQ203" s="13"/>
      <c r="HR203" s="13"/>
      <c r="HS203" s="13"/>
      <c r="HT203" s="13"/>
      <c r="HU203" s="13"/>
      <c r="HV203" s="13"/>
      <c r="HW203" s="13"/>
      <c r="HX203" s="13"/>
      <c r="HY203" s="13"/>
      <c r="HZ203" s="13"/>
      <c r="IA203" s="13"/>
      <c r="IB203" s="13"/>
      <c r="IC203" s="13"/>
      <c r="ID203" s="13"/>
      <c r="IE203" s="13"/>
      <c r="IF203" s="13"/>
      <c r="IG203" s="13"/>
      <c r="IH203" s="13"/>
      <c r="II203" s="13"/>
      <c r="IJ203" s="13"/>
      <c r="IK203" s="13"/>
      <c r="IL203" s="13"/>
      <c r="IM203" s="13"/>
      <c r="IN203" s="13"/>
      <c r="IO203" s="13"/>
    </row>
    <row r="204" spans="1:249" s="10" customFormat="1" ht="45" x14ac:dyDescent="0.25">
      <c r="A204" s="18">
        <v>1</v>
      </c>
      <c r="B204" s="214" t="s">
        <v>111</v>
      </c>
      <c r="C204" s="338">
        <f t="shared" si="63"/>
        <v>315</v>
      </c>
      <c r="D204" s="338">
        <f t="shared" si="63"/>
        <v>26</v>
      </c>
      <c r="E204" s="338">
        <f t="shared" si="63"/>
        <v>38</v>
      </c>
      <c r="F204" s="338">
        <f t="shared" si="63"/>
        <v>146.15384615384613</v>
      </c>
      <c r="G204" s="524">
        <f t="shared" si="63"/>
        <v>318.46499999999997</v>
      </c>
      <c r="H204" s="524">
        <f t="shared" si="63"/>
        <v>27</v>
      </c>
      <c r="I204" s="524">
        <f t="shared" si="63"/>
        <v>31.177779999999998</v>
      </c>
      <c r="J204" s="524">
        <f t="shared" si="63"/>
        <v>115.47325925925927</v>
      </c>
      <c r="K204" s="13"/>
      <c r="L204" s="734"/>
      <c r="M204" s="13"/>
      <c r="N204" s="13"/>
      <c r="O204" s="13"/>
      <c r="P204" s="13"/>
      <c r="Q204" s="13"/>
      <c r="R204" s="13"/>
      <c r="S204" s="13"/>
      <c r="T204" s="1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F204" s="13"/>
      <c r="AG204" s="13"/>
      <c r="AH204" s="13"/>
      <c r="AI204" s="13"/>
      <c r="AJ204" s="13"/>
      <c r="AK204" s="13"/>
      <c r="AL204" s="13"/>
      <c r="AM204" s="13"/>
      <c r="AN204" s="13"/>
      <c r="AO204" s="13"/>
      <c r="AP204" s="13"/>
      <c r="AQ204" s="13"/>
      <c r="AR204" s="13"/>
      <c r="AS204" s="13"/>
      <c r="AT204" s="13"/>
      <c r="AU204" s="13"/>
      <c r="AV204" s="13"/>
      <c r="AW204" s="13"/>
      <c r="AX204" s="13"/>
      <c r="AY204" s="13"/>
      <c r="AZ204" s="13"/>
      <c r="BA204" s="13"/>
      <c r="BB204" s="13"/>
      <c r="BC204" s="13"/>
      <c r="BD204" s="13"/>
      <c r="BE204" s="13"/>
      <c r="BF204" s="13"/>
      <c r="BG204" s="13"/>
      <c r="BH204" s="13"/>
      <c r="BI204" s="13"/>
      <c r="BJ204" s="13"/>
      <c r="BK204" s="13"/>
      <c r="BL204" s="13"/>
      <c r="BM204" s="13"/>
      <c r="BN204" s="13"/>
      <c r="BO204" s="13"/>
      <c r="BP204" s="13"/>
      <c r="BQ204" s="13"/>
      <c r="BR204" s="13"/>
      <c r="BS204" s="13"/>
      <c r="BT204" s="13"/>
      <c r="BU204" s="13"/>
      <c r="BV204" s="13"/>
      <c r="BW204" s="13"/>
      <c r="BX204" s="13"/>
      <c r="BY204" s="13"/>
      <c r="BZ204" s="13"/>
      <c r="CA204" s="13"/>
      <c r="CB204" s="13"/>
      <c r="CC204" s="13"/>
      <c r="CD204" s="13"/>
      <c r="CE204" s="13"/>
      <c r="CF204" s="13"/>
      <c r="CG204" s="13"/>
      <c r="CH204" s="13"/>
      <c r="CI204" s="13"/>
      <c r="CJ204" s="13"/>
      <c r="CK204" s="13"/>
      <c r="CL204" s="13"/>
      <c r="CM204" s="13"/>
      <c r="CN204" s="13"/>
      <c r="CO204" s="13"/>
      <c r="CP204" s="13"/>
      <c r="CQ204" s="13"/>
      <c r="CR204" s="13"/>
      <c r="CS204" s="13"/>
      <c r="CT204" s="13"/>
      <c r="CU204" s="13"/>
      <c r="CV204" s="13"/>
      <c r="CW204" s="13"/>
      <c r="CX204" s="13"/>
      <c r="CY204" s="13"/>
      <c r="CZ204" s="13"/>
      <c r="DA204" s="13"/>
      <c r="DB204" s="13"/>
      <c r="DC204" s="13"/>
      <c r="DD204" s="13"/>
      <c r="DE204" s="13"/>
      <c r="DF204" s="13"/>
      <c r="DG204" s="13"/>
      <c r="DH204" s="13"/>
      <c r="DI204" s="13"/>
      <c r="DJ204" s="13"/>
      <c r="DK204" s="13"/>
      <c r="DL204" s="13"/>
      <c r="DM204" s="13"/>
      <c r="DN204" s="13"/>
      <c r="DO204" s="13"/>
      <c r="DP204" s="13"/>
      <c r="DQ204" s="13"/>
      <c r="DR204" s="13"/>
      <c r="DS204" s="13"/>
      <c r="DT204" s="13"/>
      <c r="DU204" s="13"/>
      <c r="DV204" s="13"/>
      <c r="DW204" s="13"/>
      <c r="DX204" s="13"/>
      <c r="DY204" s="13"/>
      <c r="DZ204" s="13"/>
      <c r="EA204" s="13"/>
      <c r="EB204" s="13"/>
      <c r="EC204" s="13"/>
      <c r="ED204" s="13"/>
      <c r="EE204" s="13"/>
      <c r="EF204" s="13"/>
      <c r="EG204" s="13"/>
      <c r="EH204" s="13"/>
      <c r="EI204" s="13"/>
      <c r="EJ204" s="13"/>
      <c r="EK204" s="13"/>
      <c r="EL204" s="13"/>
      <c r="EM204" s="13"/>
      <c r="EN204" s="13"/>
      <c r="EO204" s="13"/>
      <c r="EP204" s="13"/>
      <c r="EQ204" s="13"/>
      <c r="ER204" s="13"/>
      <c r="ES204" s="13"/>
      <c r="ET204" s="13"/>
      <c r="EU204" s="13"/>
      <c r="EV204" s="13"/>
      <c r="EW204" s="13"/>
      <c r="EX204" s="13"/>
      <c r="EY204" s="13"/>
      <c r="EZ204" s="13"/>
      <c r="FA204" s="13"/>
      <c r="FB204" s="13"/>
      <c r="FC204" s="13"/>
      <c r="FD204" s="13"/>
      <c r="FE204" s="13"/>
      <c r="FF204" s="13"/>
      <c r="FG204" s="13"/>
      <c r="FH204" s="13"/>
      <c r="FI204" s="13"/>
      <c r="FJ204" s="13"/>
      <c r="FK204" s="13"/>
      <c r="FL204" s="13"/>
      <c r="FM204" s="13"/>
      <c r="FN204" s="13"/>
      <c r="FO204" s="13"/>
      <c r="FP204" s="13"/>
      <c r="FQ204" s="13"/>
      <c r="FR204" s="13"/>
      <c r="FS204" s="13"/>
      <c r="FT204" s="13"/>
      <c r="FU204" s="13"/>
      <c r="FV204" s="13"/>
      <c r="FW204" s="13"/>
      <c r="FX204" s="13"/>
      <c r="FY204" s="13"/>
      <c r="FZ204" s="13"/>
      <c r="GA204" s="13"/>
      <c r="GB204" s="13"/>
      <c r="GC204" s="13"/>
      <c r="GD204" s="13"/>
      <c r="GE204" s="13"/>
      <c r="GF204" s="13"/>
      <c r="GG204" s="13"/>
      <c r="GH204" s="13"/>
      <c r="GI204" s="13"/>
      <c r="GJ204" s="13"/>
      <c r="GK204" s="13"/>
      <c r="GL204" s="13"/>
      <c r="GM204" s="13"/>
      <c r="GN204" s="13"/>
      <c r="GO204" s="13"/>
      <c r="GP204" s="13"/>
      <c r="GQ204" s="13"/>
      <c r="GR204" s="13"/>
      <c r="GS204" s="13"/>
      <c r="GT204" s="13"/>
      <c r="GU204" s="13"/>
      <c r="GV204" s="13"/>
      <c r="GW204" s="13"/>
      <c r="GX204" s="13"/>
      <c r="GY204" s="13"/>
      <c r="GZ204" s="13"/>
      <c r="HA204" s="13"/>
      <c r="HB204" s="13"/>
      <c r="HC204" s="13"/>
      <c r="HD204" s="13"/>
      <c r="HE204" s="13"/>
      <c r="HF204" s="13"/>
      <c r="HG204" s="13"/>
      <c r="HH204" s="13"/>
      <c r="HI204" s="13"/>
      <c r="HJ204" s="13"/>
      <c r="HK204" s="13"/>
      <c r="HL204" s="13"/>
      <c r="HM204" s="13"/>
      <c r="HN204" s="13"/>
      <c r="HO204" s="13"/>
      <c r="HP204" s="13"/>
      <c r="HQ204" s="13"/>
      <c r="HR204" s="13"/>
      <c r="HS204" s="13"/>
      <c r="HT204" s="13"/>
      <c r="HU204" s="13"/>
      <c r="HV204" s="13"/>
      <c r="HW204" s="13"/>
      <c r="HX204" s="13"/>
      <c r="HY204" s="13"/>
      <c r="HZ204" s="13"/>
      <c r="IA204" s="13"/>
      <c r="IB204" s="13"/>
      <c r="IC204" s="13"/>
      <c r="ID204" s="13"/>
      <c r="IE204" s="13"/>
      <c r="IF204" s="13"/>
      <c r="IG204" s="13"/>
      <c r="IH204" s="13"/>
      <c r="II204" s="13"/>
      <c r="IJ204" s="13"/>
      <c r="IK204" s="13"/>
      <c r="IL204" s="13"/>
      <c r="IM204" s="13"/>
      <c r="IN204" s="13"/>
      <c r="IO204" s="13"/>
    </row>
    <row r="205" spans="1:249" s="10" customFormat="1" ht="30" x14ac:dyDescent="0.25">
      <c r="A205" s="18"/>
      <c r="B205" s="413" t="s">
        <v>125</v>
      </c>
      <c r="C205" s="706">
        <f t="shared" ref="C205:J206" si="64">SUM(C192)</f>
        <v>7100</v>
      </c>
      <c r="D205" s="706">
        <f t="shared" si="64"/>
        <v>592</v>
      </c>
      <c r="E205" s="706">
        <f t="shared" si="64"/>
        <v>542</v>
      </c>
      <c r="F205" s="706">
        <f t="shared" si="64"/>
        <v>91.554054054054063</v>
      </c>
      <c r="G205" s="706">
        <f t="shared" si="64"/>
        <v>5744.5389999999998</v>
      </c>
      <c r="H205" s="706">
        <f t="shared" si="64"/>
        <v>479</v>
      </c>
      <c r="I205" s="706">
        <f t="shared" si="64"/>
        <v>434.57341000000002</v>
      </c>
      <c r="J205" s="706">
        <f t="shared" si="64"/>
        <v>90.725137787056383</v>
      </c>
      <c r="K205" s="13"/>
      <c r="L205" s="734"/>
      <c r="M205" s="13"/>
      <c r="N205" s="13"/>
      <c r="O205" s="13"/>
      <c r="P205" s="13"/>
      <c r="Q205" s="13"/>
      <c r="R205" s="13"/>
      <c r="S205" s="13"/>
      <c r="T205" s="1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F205" s="13"/>
      <c r="AG205" s="13"/>
      <c r="AH205" s="13"/>
      <c r="AI205" s="13"/>
      <c r="AJ205" s="13"/>
      <c r="AK205" s="13"/>
      <c r="AL205" s="13"/>
      <c r="AM205" s="13"/>
      <c r="AN205" s="13"/>
      <c r="AO205" s="13"/>
      <c r="AP205" s="13"/>
      <c r="AQ205" s="13"/>
      <c r="AR205" s="13"/>
      <c r="AS205" s="13"/>
      <c r="AT205" s="13"/>
      <c r="AU205" s="13"/>
      <c r="AV205" s="13"/>
      <c r="AW205" s="13"/>
      <c r="AX205" s="13"/>
      <c r="AY205" s="13"/>
      <c r="AZ205" s="13"/>
      <c r="BA205" s="13"/>
      <c r="BB205" s="13"/>
      <c r="BC205" s="13"/>
      <c r="BD205" s="13"/>
      <c r="BE205" s="13"/>
      <c r="BF205" s="13"/>
      <c r="BG205" s="13"/>
      <c r="BH205" s="13"/>
      <c r="BI205" s="13"/>
      <c r="BJ205" s="13"/>
      <c r="BK205" s="13"/>
      <c r="BL205" s="13"/>
      <c r="BM205" s="13"/>
      <c r="BN205" s="13"/>
      <c r="BO205" s="13"/>
      <c r="BP205" s="13"/>
      <c r="BQ205" s="13"/>
      <c r="BR205" s="13"/>
      <c r="BS205" s="13"/>
      <c r="BT205" s="13"/>
      <c r="BU205" s="13"/>
      <c r="BV205" s="13"/>
      <c r="BW205" s="13"/>
      <c r="BX205" s="13"/>
      <c r="BY205" s="13"/>
      <c r="BZ205" s="13"/>
      <c r="CA205" s="13"/>
      <c r="CB205" s="13"/>
      <c r="CC205" s="13"/>
      <c r="CD205" s="13"/>
      <c r="CE205" s="13"/>
      <c r="CF205" s="13"/>
      <c r="CG205" s="13"/>
      <c r="CH205" s="13"/>
      <c r="CI205" s="13"/>
      <c r="CJ205" s="13"/>
      <c r="CK205" s="13"/>
      <c r="CL205" s="13"/>
      <c r="CM205" s="13"/>
      <c r="CN205" s="13"/>
      <c r="CO205" s="13"/>
      <c r="CP205" s="13"/>
      <c r="CQ205" s="13"/>
      <c r="CR205" s="13"/>
      <c r="CS205" s="13"/>
      <c r="CT205" s="13"/>
      <c r="CU205" s="13"/>
      <c r="CV205" s="13"/>
      <c r="CW205" s="13"/>
      <c r="CX205" s="13"/>
      <c r="CY205" s="13"/>
      <c r="CZ205" s="13"/>
      <c r="DA205" s="13"/>
      <c r="DB205" s="13"/>
      <c r="DC205" s="13"/>
      <c r="DD205" s="13"/>
      <c r="DE205" s="13"/>
      <c r="DF205" s="13"/>
      <c r="DG205" s="13"/>
      <c r="DH205" s="13"/>
      <c r="DI205" s="13"/>
      <c r="DJ205" s="13"/>
      <c r="DK205" s="13"/>
      <c r="DL205" s="13"/>
      <c r="DM205" s="13"/>
      <c r="DN205" s="13"/>
      <c r="DO205" s="13"/>
      <c r="DP205" s="13"/>
      <c r="DQ205" s="13"/>
      <c r="DR205" s="13"/>
      <c r="DS205" s="13"/>
      <c r="DT205" s="13"/>
      <c r="DU205" s="13"/>
      <c r="DV205" s="13"/>
      <c r="DW205" s="13"/>
      <c r="DX205" s="13"/>
      <c r="DY205" s="13"/>
      <c r="DZ205" s="13"/>
      <c r="EA205" s="13"/>
      <c r="EB205" s="13"/>
      <c r="EC205" s="13"/>
      <c r="ED205" s="13"/>
      <c r="EE205" s="13"/>
      <c r="EF205" s="13"/>
      <c r="EG205" s="13"/>
      <c r="EH205" s="13"/>
      <c r="EI205" s="13"/>
      <c r="EJ205" s="13"/>
      <c r="EK205" s="13"/>
      <c r="EL205" s="13"/>
      <c r="EM205" s="13"/>
      <c r="EN205" s="13"/>
      <c r="EO205" s="13"/>
      <c r="EP205" s="13"/>
      <c r="EQ205" s="13"/>
      <c r="ER205" s="13"/>
      <c r="ES205" s="13"/>
      <c r="ET205" s="13"/>
      <c r="EU205" s="13"/>
      <c r="EV205" s="13"/>
      <c r="EW205" s="13"/>
      <c r="EX205" s="13"/>
      <c r="EY205" s="13"/>
      <c r="EZ205" s="13"/>
      <c r="FA205" s="13"/>
      <c r="FB205" s="13"/>
      <c r="FC205" s="13"/>
      <c r="FD205" s="13"/>
      <c r="FE205" s="13"/>
      <c r="FF205" s="13"/>
      <c r="FG205" s="13"/>
      <c r="FH205" s="13"/>
      <c r="FI205" s="13"/>
      <c r="FJ205" s="13"/>
      <c r="FK205" s="13"/>
      <c r="FL205" s="13"/>
      <c r="FM205" s="13"/>
      <c r="FN205" s="13"/>
      <c r="FO205" s="13"/>
      <c r="FP205" s="13"/>
      <c r="FQ205" s="13"/>
      <c r="FR205" s="13"/>
      <c r="FS205" s="13"/>
      <c r="FT205" s="13"/>
      <c r="FU205" s="13"/>
      <c r="FV205" s="13"/>
      <c r="FW205" s="13"/>
      <c r="FX205" s="13"/>
      <c r="FY205" s="13"/>
      <c r="FZ205" s="13"/>
      <c r="GA205" s="13"/>
      <c r="GB205" s="13"/>
      <c r="GC205" s="13"/>
      <c r="GD205" s="13"/>
      <c r="GE205" s="13"/>
      <c r="GF205" s="13"/>
      <c r="GG205" s="13"/>
      <c r="GH205" s="13"/>
      <c r="GI205" s="13"/>
      <c r="GJ205" s="13"/>
      <c r="GK205" s="13"/>
      <c r="GL205" s="13"/>
      <c r="GM205" s="13"/>
      <c r="GN205" s="13"/>
      <c r="GO205" s="13"/>
      <c r="GP205" s="13"/>
      <c r="GQ205" s="13"/>
      <c r="GR205" s="13"/>
      <c r="GS205" s="13"/>
      <c r="GT205" s="13"/>
      <c r="GU205" s="13"/>
      <c r="GV205" s="13"/>
      <c r="GW205" s="13"/>
      <c r="GX205" s="13"/>
      <c r="GY205" s="13"/>
      <c r="GZ205" s="13"/>
      <c r="HA205" s="13"/>
      <c r="HB205" s="13"/>
      <c r="HC205" s="13"/>
      <c r="HD205" s="13"/>
      <c r="HE205" s="13"/>
      <c r="HF205" s="13"/>
      <c r="HG205" s="13"/>
      <c r="HH205" s="13"/>
      <c r="HI205" s="13"/>
      <c r="HJ205" s="13"/>
      <c r="HK205" s="13"/>
      <c r="HL205" s="13"/>
      <c r="HM205" s="13"/>
      <c r="HN205" s="13"/>
      <c r="HO205" s="13"/>
      <c r="HP205" s="13"/>
      <c r="HQ205" s="13"/>
      <c r="HR205" s="13"/>
      <c r="HS205" s="13"/>
      <c r="HT205" s="13"/>
      <c r="HU205" s="13"/>
      <c r="HV205" s="13"/>
      <c r="HW205" s="13"/>
      <c r="HX205" s="13"/>
      <c r="HY205" s="13"/>
      <c r="HZ205" s="13"/>
      <c r="IA205" s="13"/>
      <c r="IB205" s="13"/>
      <c r="IC205" s="13"/>
      <c r="ID205" s="13"/>
      <c r="IE205" s="13"/>
      <c r="IF205" s="13"/>
      <c r="IG205" s="13"/>
      <c r="IH205" s="13"/>
      <c r="II205" s="13"/>
      <c r="IJ205" s="13"/>
      <c r="IK205" s="13"/>
      <c r="IL205" s="13"/>
      <c r="IM205" s="13"/>
      <c r="IN205" s="13"/>
      <c r="IO205" s="13"/>
    </row>
    <row r="206" spans="1:249" s="10" customFormat="1" x14ac:dyDescent="0.25">
      <c r="A206" s="18"/>
      <c r="B206" s="413" t="s">
        <v>127</v>
      </c>
      <c r="C206" s="706">
        <f t="shared" si="64"/>
        <v>2000</v>
      </c>
      <c r="D206" s="706">
        <f t="shared" si="64"/>
        <v>167</v>
      </c>
      <c r="E206" s="706">
        <f t="shared" si="64"/>
        <v>0</v>
      </c>
      <c r="F206" s="706">
        <f t="shared" si="64"/>
        <v>0</v>
      </c>
      <c r="G206" s="706">
        <f t="shared" si="64"/>
        <v>0</v>
      </c>
      <c r="H206" s="706">
        <f t="shared" si="64"/>
        <v>0</v>
      </c>
      <c r="I206" s="706">
        <f t="shared" si="64"/>
        <v>0</v>
      </c>
      <c r="J206" s="706">
        <f t="shared" si="64"/>
        <v>0</v>
      </c>
      <c r="K206" s="13"/>
      <c r="L206" s="734"/>
      <c r="M206" s="13"/>
      <c r="N206" s="13"/>
      <c r="O206" s="13"/>
      <c r="P206" s="13"/>
      <c r="Q206" s="13"/>
      <c r="R206" s="13"/>
      <c r="S206" s="13"/>
      <c r="T206" s="1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F206" s="13"/>
      <c r="AG206" s="13"/>
      <c r="AH206" s="13"/>
      <c r="AI206" s="13"/>
      <c r="AJ206" s="13"/>
      <c r="AK206" s="13"/>
      <c r="AL206" s="13"/>
      <c r="AM206" s="13"/>
      <c r="AN206" s="13"/>
      <c r="AO206" s="13"/>
      <c r="AP206" s="13"/>
      <c r="AQ206" s="13"/>
      <c r="AR206" s="13"/>
      <c r="AS206" s="13"/>
      <c r="AT206" s="13"/>
      <c r="AU206" s="13"/>
      <c r="AV206" s="13"/>
      <c r="AW206" s="13"/>
      <c r="AX206" s="13"/>
      <c r="AY206" s="13"/>
      <c r="AZ206" s="13"/>
      <c r="BA206" s="13"/>
      <c r="BB206" s="13"/>
      <c r="BC206" s="13"/>
      <c r="BD206" s="13"/>
      <c r="BE206" s="13"/>
      <c r="BF206" s="13"/>
      <c r="BG206" s="13"/>
      <c r="BH206" s="13"/>
      <c r="BI206" s="13"/>
      <c r="BJ206" s="13"/>
      <c r="BK206" s="13"/>
      <c r="BL206" s="13"/>
      <c r="BM206" s="13"/>
      <c r="BN206" s="13"/>
      <c r="BO206" s="13"/>
      <c r="BP206" s="13"/>
      <c r="BQ206" s="13"/>
      <c r="BR206" s="13"/>
      <c r="BS206" s="13"/>
      <c r="BT206" s="13"/>
      <c r="BU206" s="13"/>
      <c r="BV206" s="13"/>
      <c r="BW206" s="13"/>
      <c r="BX206" s="13"/>
      <c r="BY206" s="13"/>
      <c r="BZ206" s="13"/>
      <c r="CA206" s="13"/>
      <c r="CB206" s="13"/>
      <c r="CC206" s="13"/>
      <c r="CD206" s="13"/>
      <c r="CE206" s="13"/>
      <c r="CF206" s="13"/>
      <c r="CG206" s="13"/>
      <c r="CH206" s="13"/>
      <c r="CI206" s="13"/>
      <c r="CJ206" s="13"/>
      <c r="CK206" s="13"/>
      <c r="CL206" s="13"/>
      <c r="CM206" s="13"/>
      <c r="CN206" s="13"/>
      <c r="CO206" s="13"/>
      <c r="CP206" s="13"/>
      <c r="CQ206" s="13"/>
      <c r="CR206" s="13"/>
      <c r="CS206" s="13"/>
      <c r="CT206" s="13"/>
      <c r="CU206" s="13"/>
      <c r="CV206" s="13"/>
      <c r="CW206" s="13"/>
      <c r="CX206" s="13"/>
      <c r="CY206" s="13"/>
      <c r="CZ206" s="13"/>
      <c r="DA206" s="13"/>
      <c r="DB206" s="13"/>
      <c r="DC206" s="13"/>
      <c r="DD206" s="13"/>
      <c r="DE206" s="13"/>
      <c r="DF206" s="13"/>
      <c r="DG206" s="13"/>
      <c r="DH206" s="13"/>
      <c r="DI206" s="13"/>
      <c r="DJ206" s="13"/>
      <c r="DK206" s="13"/>
      <c r="DL206" s="13"/>
      <c r="DM206" s="13"/>
      <c r="DN206" s="13"/>
      <c r="DO206" s="13"/>
      <c r="DP206" s="13"/>
      <c r="DQ206" s="13"/>
      <c r="DR206" s="13"/>
      <c r="DS206" s="13"/>
      <c r="DT206" s="13"/>
      <c r="DU206" s="13"/>
      <c r="DV206" s="13"/>
      <c r="DW206" s="13"/>
      <c r="DX206" s="13"/>
      <c r="DY206" s="13"/>
      <c r="DZ206" s="13"/>
      <c r="EA206" s="13"/>
      <c r="EB206" s="13"/>
      <c r="EC206" s="13"/>
      <c r="ED206" s="13"/>
      <c r="EE206" s="13"/>
      <c r="EF206" s="13"/>
      <c r="EG206" s="13"/>
      <c r="EH206" s="13"/>
      <c r="EI206" s="13"/>
      <c r="EJ206" s="13"/>
      <c r="EK206" s="13"/>
      <c r="EL206" s="13"/>
      <c r="EM206" s="13"/>
      <c r="EN206" s="13"/>
      <c r="EO206" s="13"/>
      <c r="EP206" s="13"/>
      <c r="EQ206" s="13"/>
      <c r="ER206" s="13"/>
      <c r="ES206" s="13"/>
      <c r="ET206" s="13"/>
      <c r="EU206" s="13"/>
      <c r="EV206" s="13"/>
      <c r="EW206" s="13"/>
      <c r="EX206" s="13"/>
      <c r="EY206" s="13"/>
      <c r="EZ206" s="13"/>
      <c r="FA206" s="13"/>
      <c r="FB206" s="13"/>
      <c r="FC206" s="13"/>
      <c r="FD206" s="13"/>
      <c r="FE206" s="13"/>
      <c r="FF206" s="13"/>
      <c r="FG206" s="13"/>
      <c r="FH206" s="13"/>
      <c r="FI206" s="13"/>
      <c r="FJ206" s="13"/>
      <c r="FK206" s="13"/>
      <c r="FL206" s="13"/>
      <c r="FM206" s="13"/>
      <c r="FN206" s="13"/>
      <c r="FO206" s="13"/>
      <c r="FP206" s="13"/>
      <c r="FQ206" s="13"/>
      <c r="FR206" s="13"/>
      <c r="FS206" s="13"/>
      <c r="FT206" s="13"/>
      <c r="FU206" s="13"/>
      <c r="FV206" s="13"/>
      <c r="FW206" s="13"/>
      <c r="FX206" s="13"/>
      <c r="FY206" s="13"/>
      <c r="FZ206" s="13"/>
      <c r="GA206" s="13"/>
      <c r="GB206" s="13"/>
      <c r="GC206" s="13"/>
      <c r="GD206" s="13"/>
      <c r="GE206" s="13"/>
      <c r="GF206" s="13"/>
      <c r="GG206" s="13"/>
      <c r="GH206" s="13"/>
      <c r="GI206" s="13"/>
      <c r="GJ206" s="13"/>
      <c r="GK206" s="13"/>
      <c r="GL206" s="13"/>
      <c r="GM206" s="13"/>
      <c r="GN206" s="13"/>
      <c r="GO206" s="13"/>
      <c r="GP206" s="13"/>
      <c r="GQ206" s="13"/>
      <c r="GR206" s="13"/>
      <c r="GS206" s="13"/>
      <c r="GT206" s="13"/>
      <c r="GU206" s="13"/>
      <c r="GV206" s="13"/>
      <c r="GW206" s="13"/>
      <c r="GX206" s="13"/>
      <c r="GY206" s="13"/>
      <c r="GZ206" s="13"/>
      <c r="HA206" s="13"/>
      <c r="HB206" s="13"/>
      <c r="HC206" s="13"/>
      <c r="HD206" s="13"/>
      <c r="HE206" s="13"/>
      <c r="HF206" s="13"/>
      <c r="HG206" s="13"/>
      <c r="HH206" s="13"/>
      <c r="HI206" s="13"/>
      <c r="HJ206" s="13"/>
      <c r="HK206" s="13"/>
      <c r="HL206" s="13"/>
      <c r="HM206" s="13"/>
      <c r="HN206" s="13"/>
      <c r="HO206" s="13"/>
      <c r="HP206" s="13"/>
      <c r="HQ206" s="13"/>
      <c r="HR206" s="13"/>
      <c r="HS206" s="13"/>
      <c r="HT206" s="13"/>
      <c r="HU206" s="13"/>
      <c r="HV206" s="13"/>
      <c r="HW206" s="13"/>
      <c r="HX206" s="13"/>
      <c r="HY206" s="13"/>
      <c r="HZ206" s="13"/>
      <c r="IA206" s="13"/>
      <c r="IB206" s="13"/>
      <c r="IC206" s="13"/>
      <c r="ID206" s="13"/>
      <c r="IE206" s="13"/>
      <c r="IF206" s="13"/>
      <c r="IG206" s="13"/>
      <c r="IH206" s="13"/>
      <c r="II206" s="13"/>
      <c r="IJ206" s="13"/>
      <c r="IK206" s="13"/>
      <c r="IL206" s="13"/>
      <c r="IM206" s="13"/>
      <c r="IN206" s="13"/>
      <c r="IO206" s="13"/>
    </row>
    <row r="207" spans="1:249" ht="15.75" thickBot="1" x14ac:dyDescent="0.3">
      <c r="A207" s="18">
        <v>1</v>
      </c>
      <c r="B207" s="557" t="s">
        <v>109</v>
      </c>
      <c r="C207" s="558">
        <f t="shared" ref="C207:J207" si="65">C194</f>
        <v>0</v>
      </c>
      <c r="D207" s="558">
        <f t="shared" si="65"/>
        <v>0</v>
      </c>
      <c r="E207" s="558">
        <f t="shared" si="65"/>
        <v>0</v>
      </c>
      <c r="F207" s="558">
        <f t="shared" si="65"/>
        <v>0</v>
      </c>
      <c r="G207" s="559">
        <f t="shared" si="65"/>
        <v>24099.044141203703</v>
      </c>
      <c r="H207" s="559">
        <f t="shared" si="65"/>
        <v>2009</v>
      </c>
      <c r="I207" s="559">
        <f t="shared" si="65"/>
        <v>1057.7341100000001</v>
      </c>
      <c r="J207" s="559">
        <f t="shared" si="65"/>
        <v>52.649781483325043</v>
      </c>
    </row>
    <row r="208" spans="1:249" ht="15.75" thickBot="1" x14ac:dyDescent="0.3">
      <c r="A208" s="18">
        <v>1</v>
      </c>
      <c r="B208" s="86" t="s">
        <v>7</v>
      </c>
      <c r="C208" s="11"/>
      <c r="D208" s="11"/>
      <c r="E208" s="260"/>
      <c r="F208" s="11"/>
      <c r="G208" s="525"/>
      <c r="H208" s="525"/>
      <c r="I208" s="526"/>
      <c r="J208" s="525"/>
    </row>
    <row r="209" spans="1:12" ht="34.5" customHeight="1" x14ac:dyDescent="0.25">
      <c r="A209" s="18">
        <v>1</v>
      </c>
      <c r="B209" s="131" t="s">
        <v>128</v>
      </c>
      <c r="C209" s="14"/>
      <c r="D209" s="14"/>
      <c r="E209" s="129"/>
      <c r="F209" s="14"/>
      <c r="G209" s="506"/>
      <c r="H209" s="506"/>
      <c r="I209" s="480"/>
      <c r="J209" s="506"/>
    </row>
    <row r="210" spans="1:12" s="36" customFormat="1" ht="30" x14ac:dyDescent="0.25">
      <c r="A210" s="18">
        <v>1</v>
      </c>
      <c r="B210" s="73" t="s">
        <v>122</v>
      </c>
      <c r="C210" s="118">
        <f>SUM(C211:C214)</f>
        <v>5312</v>
      </c>
      <c r="D210" s="118">
        <f>SUM(D211:D214)</f>
        <v>443</v>
      </c>
      <c r="E210" s="118">
        <f>SUM(E211:E214)</f>
        <v>617</v>
      </c>
      <c r="F210" s="120">
        <f>E210/D210*100</f>
        <v>139.27765237020316</v>
      </c>
      <c r="G210" s="488">
        <f>SUM(G211:G214)</f>
        <v>13551.572432870371</v>
      </c>
      <c r="H210" s="488">
        <f>SUM(H211:H214)</f>
        <v>1129</v>
      </c>
      <c r="I210" s="488">
        <f>SUM(I211:I214)</f>
        <v>1813.95048</v>
      </c>
      <c r="J210" s="488">
        <f>I210/H210*100</f>
        <v>160.66877590788309</v>
      </c>
      <c r="L210" s="110"/>
    </row>
    <row r="211" spans="1:12" s="36" customFormat="1" ht="30" x14ac:dyDescent="0.25">
      <c r="A211" s="18">
        <v>1</v>
      </c>
      <c r="B211" s="72" t="s">
        <v>79</v>
      </c>
      <c r="C211" s="118">
        <v>3917</v>
      </c>
      <c r="D211" s="111">
        <f t="shared" ref="D211:D218" si="66">ROUND(C211/12*$B$3,0)</f>
        <v>326</v>
      </c>
      <c r="E211" s="118">
        <v>513</v>
      </c>
      <c r="F211" s="118">
        <f>E211/D211*100</f>
        <v>157.36196319018404</v>
      </c>
      <c r="G211" s="488">
        <v>10080.635245370371</v>
      </c>
      <c r="H211" s="663">
        <f>ROUND(G211/12*$B$3,0)</f>
        <v>840</v>
      </c>
      <c r="I211" s="488">
        <v>1202.8541399999999</v>
      </c>
      <c r="J211" s="488">
        <f t="shared" ref="J211:J220" si="67">I211/H211*100</f>
        <v>143.19692142857141</v>
      </c>
      <c r="L211" s="110"/>
    </row>
    <row r="212" spans="1:12" s="36" customFormat="1" ht="30" x14ac:dyDescent="0.25">
      <c r="A212" s="18">
        <v>1</v>
      </c>
      <c r="B212" s="72" t="s">
        <v>80</v>
      </c>
      <c r="C212" s="118">
        <v>1175</v>
      </c>
      <c r="D212" s="111">
        <f t="shared" si="66"/>
        <v>98</v>
      </c>
      <c r="E212" s="118">
        <v>15</v>
      </c>
      <c r="F212" s="118">
        <f>E212/D212*100</f>
        <v>15.306122448979592</v>
      </c>
      <c r="G212" s="488">
        <v>2027.2421875</v>
      </c>
      <c r="H212" s="663">
        <f t="shared" ref="H212:H218" si="68">ROUND(G212/12*$B$3,0)</f>
        <v>169</v>
      </c>
      <c r="I212" s="488">
        <v>27.056090000000001</v>
      </c>
      <c r="J212" s="488">
        <f t="shared" si="67"/>
        <v>16.009520710059171</v>
      </c>
      <c r="L212" s="110"/>
    </row>
    <row r="213" spans="1:12" s="36" customFormat="1" ht="45" x14ac:dyDescent="0.25">
      <c r="A213" s="18">
        <v>1</v>
      </c>
      <c r="B213" s="72" t="s">
        <v>116</v>
      </c>
      <c r="C213" s="118">
        <v>57</v>
      </c>
      <c r="D213" s="111">
        <f t="shared" si="66"/>
        <v>5</v>
      </c>
      <c r="E213" s="118"/>
      <c r="F213" s="118">
        <f>E213/D213*100</f>
        <v>0</v>
      </c>
      <c r="G213" s="488">
        <v>374.04825</v>
      </c>
      <c r="H213" s="663">
        <f t="shared" si="68"/>
        <v>31</v>
      </c>
      <c r="I213" s="488"/>
      <c r="J213" s="488">
        <f t="shared" si="67"/>
        <v>0</v>
      </c>
      <c r="L213" s="110"/>
    </row>
    <row r="214" spans="1:12" s="36" customFormat="1" ht="30" x14ac:dyDescent="0.25">
      <c r="A214" s="18">
        <v>1</v>
      </c>
      <c r="B214" s="72" t="s">
        <v>117</v>
      </c>
      <c r="C214" s="118">
        <v>163</v>
      </c>
      <c r="D214" s="111">
        <f t="shared" si="66"/>
        <v>14</v>
      </c>
      <c r="E214" s="118">
        <v>89</v>
      </c>
      <c r="F214" s="118">
        <f t="shared" ref="F214:F218" si="69">E214/D214*100</f>
        <v>635.71428571428567</v>
      </c>
      <c r="G214" s="488">
        <v>1069.6467500000001</v>
      </c>
      <c r="H214" s="663">
        <f t="shared" si="68"/>
        <v>89</v>
      </c>
      <c r="I214" s="488">
        <v>584.04025000000001</v>
      </c>
      <c r="J214" s="488">
        <f t="shared" si="67"/>
        <v>656.22500000000002</v>
      </c>
      <c r="L214" s="110"/>
    </row>
    <row r="215" spans="1:12" s="36" customFormat="1" ht="30" x14ac:dyDescent="0.25">
      <c r="A215" s="18">
        <v>1</v>
      </c>
      <c r="B215" s="73" t="s">
        <v>114</v>
      </c>
      <c r="C215" s="118">
        <f>SUM(C216:C218)</f>
        <v>8415</v>
      </c>
      <c r="D215" s="118">
        <f>SUM(D216:D218)</f>
        <v>702</v>
      </c>
      <c r="E215" s="118">
        <f>SUM(E216:E218)</f>
        <v>195</v>
      </c>
      <c r="F215" s="118">
        <f t="shared" si="69"/>
        <v>27.777777777777779</v>
      </c>
      <c r="G215" s="481">
        <f>SUM(G216:G218)</f>
        <v>15224.288</v>
      </c>
      <c r="H215" s="481">
        <f>SUM(H216:H218)</f>
        <v>1269</v>
      </c>
      <c r="I215" s="481">
        <f>SUM(I216:I218)</f>
        <v>314.91978</v>
      </c>
      <c r="J215" s="488">
        <f t="shared" si="67"/>
        <v>24.81637352245863</v>
      </c>
      <c r="L215" s="110"/>
    </row>
    <row r="216" spans="1:12" s="36" customFormat="1" ht="30" x14ac:dyDescent="0.25">
      <c r="A216" s="18">
        <v>1</v>
      </c>
      <c r="B216" s="72" t="s">
        <v>110</v>
      </c>
      <c r="C216" s="118">
        <v>2900</v>
      </c>
      <c r="D216" s="111">
        <f t="shared" si="66"/>
        <v>242</v>
      </c>
      <c r="E216" s="118">
        <v>156</v>
      </c>
      <c r="F216" s="118">
        <f t="shared" si="69"/>
        <v>64.462809917355372</v>
      </c>
      <c r="G216" s="488">
        <v>5086.223</v>
      </c>
      <c r="H216" s="663">
        <f t="shared" si="68"/>
        <v>424</v>
      </c>
      <c r="I216" s="488">
        <v>276.16663</v>
      </c>
      <c r="J216" s="488">
        <f t="shared" si="67"/>
        <v>65.133639150943395</v>
      </c>
      <c r="L216" s="110"/>
    </row>
    <row r="217" spans="1:12" s="36" customFormat="1" ht="60" x14ac:dyDescent="0.25">
      <c r="A217" s="18">
        <v>1</v>
      </c>
      <c r="B217" s="72" t="s">
        <v>121</v>
      </c>
      <c r="C217" s="118">
        <v>4800</v>
      </c>
      <c r="D217" s="111">
        <f t="shared" si="66"/>
        <v>400</v>
      </c>
      <c r="E217" s="118">
        <v>0</v>
      </c>
      <c r="F217" s="118">
        <f t="shared" si="69"/>
        <v>0</v>
      </c>
      <c r="G217" s="488">
        <v>9415.2000000000007</v>
      </c>
      <c r="H217" s="663">
        <f t="shared" si="68"/>
        <v>785</v>
      </c>
      <c r="I217" s="488">
        <v>0</v>
      </c>
      <c r="J217" s="488">
        <f t="shared" si="67"/>
        <v>0</v>
      </c>
      <c r="L217" s="110"/>
    </row>
    <row r="218" spans="1:12" s="36" customFormat="1" ht="45" x14ac:dyDescent="0.25">
      <c r="A218" s="18">
        <v>1</v>
      </c>
      <c r="B218" s="72" t="s">
        <v>111</v>
      </c>
      <c r="C218" s="118">
        <v>715</v>
      </c>
      <c r="D218" s="111">
        <f t="shared" si="66"/>
        <v>60</v>
      </c>
      <c r="E218" s="118">
        <v>39</v>
      </c>
      <c r="F218" s="118">
        <f t="shared" si="69"/>
        <v>65</v>
      </c>
      <c r="G218" s="488">
        <v>722.86500000000001</v>
      </c>
      <c r="H218" s="663">
        <f t="shared" si="68"/>
        <v>60</v>
      </c>
      <c r="I218" s="488">
        <v>38.753149999999998</v>
      </c>
      <c r="J218" s="488">
        <f t="shared" si="67"/>
        <v>64.588583333333332</v>
      </c>
      <c r="L218" s="110"/>
    </row>
    <row r="219" spans="1:12" s="36" customFormat="1" ht="30" x14ac:dyDescent="0.25">
      <c r="A219" s="18"/>
      <c r="B219" s="683" t="s">
        <v>125</v>
      </c>
      <c r="C219" s="118">
        <v>13300</v>
      </c>
      <c r="D219" s="111">
        <f>ROUND(C219/12*$B$3,0)</f>
        <v>1108</v>
      </c>
      <c r="E219" s="118">
        <v>1266</v>
      </c>
      <c r="F219" s="118">
        <f>E219/D219*100</f>
        <v>114.25992779783394</v>
      </c>
      <c r="G219" s="488">
        <v>10760.897000000001</v>
      </c>
      <c r="H219" s="663">
        <f>ROUND(G219/12*$B$3,0)</f>
        <v>897</v>
      </c>
      <c r="I219" s="488">
        <v>1022.78388</v>
      </c>
      <c r="J219" s="488">
        <f>I219/H219*100</f>
        <v>114.02272909698996</v>
      </c>
      <c r="L219" s="110"/>
    </row>
    <row r="220" spans="1:12" s="36" customFormat="1" ht="15.75" thickBot="1" x14ac:dyDescent="0.3">
      <c r="A220" s="18">
        <v>1</v>
      </c>
      <c r="B220" s="12" t="s">
        <v>3</v>
      </c>
      <c r="C220" s="24"/>
      <c r="D220" s="24"/>
      <c r="E220" s="24"/>
      <c r="F220" s="24"/>
      <c r="G220" s="492">
        <f>G215+G210+G219</f>
        <v>39536.757432870378</v>
      </c>
      <c r="H220" s="492">
        <f>H215+H210+H219</f>
        <v>3295</v>
      </c>
      <c r="I220" s="492">
        <f>I215+I210+I219</f>
        <v>3151.6541400000001</v>
      </c>
      <c r="J220" s="492">
        <f t="shared" si="67"/>
        <v>95.649594537177535</v>
      </c>
      <c r="L220" s="110"/>
    </row>
    <row r="221" spans="1:12" ht="29.25" x14ac:dyDescent="0.25">
      <c r="A221" s="18">
        <v>1</v>
      </c>
      <c r="B221" s="265" t="s">
        <v>99</v>
      </c>
      <c r="C221" s="263"/>
      <c r="D221" s="263"/>
      <c r="E221" s="263"/>
      <c r="F221" s="263"/>
      <c r="G221" s="527"/>
      <c r="H221" s="527"/>
      <c r="I221" s="527"/>
      <c r="J221" s="527"/>
    </row>
    <row r="222" spans="1:12" ht="30" x14ac:dyDescent="0.25">
      <c r="A222" s="18">
        <v>1</v>
      </c>
      <c r="B222" s="264" t="s">
        <v>122</v>
      </c>
      <c r="C222" s="339">
        <f t="shared" ref="C222:J230" si="70">C210</f>
        <v>5312</v>
      </c>
      <c r="D222" s="339">
        <f t="shared" si="70"/>
        <v>443</v>
      </c>
      <c r="E222" s="339">
        <f t="shared" si="70"/>
        <v>617</v>
      </c>
      <c r="F222" s="339">
        <f t="shared" si="70"/>
        <v>139.27765237020316</v>
      </c>
      <c r="G222" s="528">
        <f t="shared" si="70"/>
        <v>13551.572432870371</v>
      </c>
      <c r="H222" s="528">
        <f t="shared" si="70"/>
        <v>1129</v>
      </c>
      <c r="I222" s="528">
        <f t="shared" si="70"/>
        <v>1813.95048</v>
      </c>
      <c r="J222" s="528">
        <f t="shared" si="70"/>
        <v>160.66877590788309</v>
      </c>
    </row>
    <row r="223" spans="1:12" ht="30" x14ac:dyDescent="0.25">
      <c r="A223" s="18">
        <v>1</v>
      </c>
      <c r="B223" s="136" t="s">
        <v>79</v>
      </c>
      <c r="C223" s="339">
        <f t="shared" si="70"/>
        <v>3917</v>
      </c>
      <c r="D223" s="339">
        <f t="shared" si="70"/>
        <v>326</v>
      </c>
      <c r="E223" s="339">
        <f t="shared" si="70"/>
        <v>513</v>
      </c>
      <c r="F223" s="339">
        <f t="shared" si="70"/>
        <v>157.36196319018404</v>
      </c>
      <c r="G223" s="528">
        <f t="shared" si="70"/>
        <v>10080.635245370371</v>
      </c>
      <c r="H223" s="528">
        <f t="shared" si="70"/>
        <v>840</v>
      </c>
      <c r="I223" s="528">
        <f t="shared" si="70"/>
        <v>1202.8541399999999</v>
      </c>
      <c r="J223" s="528">
        <f t="shared" si="70"/>
        <v>143.19692142857141</v>
      </c>
    </row>
    <row r="224" spans="1:12" ht="30" x14ac:dyDescent="0.25">
      <c r="A224" s="18">
        <v>1</v>
      </c>
      <c r="B224" s="136" t="s">
        <v>80</v>
      </c>
      <c r="C224" s="339">
        <f t="shared" si="70"/>
        <v>1175</v>
      </c>
      <c r="D224" s="339">
        <f t="shared" si="70"/>
        <v>98</v>
      </c>
      <c r="E224" s="339">
        <f t="shared" si="70"/>
        <v>15</v>
      </c>
      <c r="F224" s="339">
        <f t="shared" si="70"/>
        <v>15.306122448979592</v>
      </c>
      <c r="G224" s="528">
        <f t="shared" si="70"/>
        <v>2027.2421875</v>
      </c>
      <c r="H224" s="528">
        <f t="shared" si="70"/>
        <v>169</v>
      </c>
      <c r="I224" s="528">
        <f t="shared" si="70"/>
        <v>27.056090000000001</v>
      </c>
      <c r="J224" s="528">
        <f t="shared" si="70"/>
        <v>16.009520710059171</v>
      </c>
    </row>
    <row r="225" spans="1:12" ht="45" x14ac:dyDescent="0.25">
      <c r="A225" s="18">
        <v>1</v>
      </c>
      <c r="B225" s="136" t="s">
        <v>116</v>
      </c>
      <c r="C225" s="339">
        <f t="shared" si="70"/>
        <v>57</v>
      </c>
      <c r="D225" s="339">
        <f t="shared" si="70"/>
        <v>5</v>
      </c>
      <c r="E225" s="339">
        <f t="shared" si="70"/>
        <v>0</v>
      </c>
      <c r="F225" s="339">
        <f t="shared" si="70"/>
        <v>0</v>
      </c>
      <c r="G225" s="528">
        <f t="shared" si="70"/>
        <v>374.04825</v>
      </c>
      <c r="H225" s="528">
        <f t="shared" si="70"/>
        <v>31</v>
      </c>
      <c r="I225" s="528">
        <f t="shared" si="70"/>
        <v>0</v>
      </c>
      <c r="J225" s="528">
        <f t="shared" si="70"/>
        <v>0</v>
      </c>
    </row>
    <row r="226" spans="1:12" ht="30" x14ac:dyDescent="0.25">
      <c r="A226" s="18">
        <v>1</v>
      </c>
      <c r="B226" s="136" t="s">
        <v>117</v>
      </c>
      <c r="C226" s="339">
        <f t="shared" si="70"/>
        <v>163</v>
      </c>
      <c r="D226" s="339">
        <f t="shared" si="70"/>
        <v>14</v>
      </c>
      <c r="E226" s="339">
        <f t="shared" si="70"/>
        <v>89</v>
      </c>
      <c r="F226" s="339">
        <f t="shared" si="70"/>
        <v>635.71428571428567</v>
      </c>
      <c r="G226" s="528">
        <f t="shared" si="70"/>
        <v>1069.6467500000001</v>
      </c>
      <c r="H226" s="528">
        <f t="shared" si="70"/>
        <v>89</v>
      </c>
      <c r="I226" s="528">
        <f t="shared" si="70"/>
        <v>584.04025000000001</v>
      </c>
      <c r="J226" s="528">
        <f t="shared" si="70"/>
        <v>656.22500000000002</v>
      </c>
    </row>
    <row r="227" spans="1:12" ht="30" x14ac:dyDescent="0.25">
      <c r="A227" s="18">
        <v>1</v>
      </c>
      <c r="B227" s="264" t="s">
        <v>114</v>
      </c>
      <c r="C227" s="339">
        <f t="shared" si="70"/>
        <v>8415</v>
      </c>
      <c r="D227" s="339">
        <f t="shared" si="70"/>
        <v>702</v>
      </c>
      <c r="E227" s="339">
        <f t="shared" si="70"/>
        <v>195</v>
      </c>
      <c r="F227" s="339">
        <f t="shared" si="70"/>
        <v>27.777777777777779</v>
      </c>
      <c r="G227" s="528">
        <f t="shared" si="70"/>
        <v>15224.288</v>
      </c>
      <c r="H227" s="528">
        <f t="shared" si="70"/>
        <v>1269</v>
      </c>
      <c r="I227" s="528">
        <f t="shared" si="70"/>
        <v>314.91978</v>
      </c>
      <c r="J227" s="528">
        <f t="shared" si="70"/>
        <v>24.81637352245863</v>
      </c>
    </row>
    <row r="228" spans="1:12" ht="30" x14ac:dyDescent="0.25">
      <c r="A228" s="18">
        <v>1</v>
      </c>
      <c r="B228" s="136" t="s">
        <v>110</v>
      </c>
      <c r="C228" s="339">
        <f t="shared" si="70"/>
        <v>2900</v>
      </c>
      <c r="D228" s="339">
        <f t="shared" si="70"/>
        <v>242</v>
      </c>
      <c r="E228" s="339">
        <f t="shared" si="70"/>
        <v>156</v>
      </c>
      <c r="F228" s="339">
        <f t="shared" si="70"/>
        <v>64.462809917355372</v>
      </c>
      <c r="G228" s="528">
        <f t="shared" si="70"/>
        <v>5086.223</v>
      </c>
      <c r="H228" s="528">
        <f t="shared" si="70"/>
        <v>424</v>
      </c>
      <c r="I228" s="528">
        <f t="shared" si="70"/>
        <v>276.16663</v>
      </c>
      <c r="J228" s="528">
        <f t="shared" si="70"/>
        <v>65.133639150943395</v>
      </c>
    </row>
    <row r="229" spans="1:12" ht="60" x14ac:dyDescent="0.25">
      <c r="A229" s="18">
        <v>1</v>
      </c>
      <c r="B229" s="136" t="s">
        <v>81</v>
      </c>
      <c r="C229" s="339">
        <f t="shared" si="70"/>
        <v>4800</v>
      </c>
      <c r="D229" s="339">
        <f t="shared" si="70"/>
        <v>400</v>
      </c>
      <c r="E229" s="339">
        <f t="shared" si="70"/>
        <v>0</v>
      </c>
      <c r="F229" s="339">
        <f t="shared" si="70"/>
        <v>0</v>
      </c>
      <c r="G229" s="528">
        <f t="shared" si="70"/>
        <v>9415.2000000000007</v>
      </c>
      <c r="H229" s="528">
        <f t="shared" si="70"/>
        <v>785</v>
      </c>
      <c r="I229" s="528">
        <f t="shared" si="70"/>
        <v>0</v>
      </c>
      <c r="J229" s="528">
        <f t="shared" si="70"/>
        <v>0</v>
      </c>
    </row>
    <row r="230" spans="1:12" ht="45" x14ac:dyDescent="0.25">
      <c r="A230" s="18">
        <v>1</v>
      </c>
      <c r="B230" s="136" t="s">
        <v>111</v>
      </c>
      <c r="C230" s="339">
        <f t="shared" si="70"/>
        <v>715</v>
      </c>
      <c r="D230" s="339">
        <f t="shared" si="70"/>
        <v>60</v>
      </c>
      <c r="E230" s="339">
        <f t="shared" si="70"/>
        <v>39</v>
      </c>
      <c r="F230" s="339">
        <f t="shared" si="70"/>
        <v>65</v>
      </c>
      <c r="G230" s="528">
        <f t="shared" si="70"/>
        <v>722.86500000000001</v>
      </c>
      <c r="H230" s="528">
        <f t="shared" si="70"/>
        <v>60</v>
      </c>
      <c r="I230" s="528">
        <f t="shared" si="70"/>
        <v>38.753149999999998</v>
      </c>
      <c r="J230" s="528">
        <f t="shared" si="70"/>
        <v>64.588583333333332</v>
      </c>
    </row>
    <row r="231" spans="1:12" ht="30" x14ac:dyDescent="0.25">
      <c r="A231" s="18"/>
      <c r="B231" s="136" t="s">
        <v>125</v>
      </c>
      <c r="C231" s="339">
        <f t="shared" ref="C231:J231" si="71">SUM(C219)</f>
        <v>13300</v>
      </c>
      <c r="D231" s="339">
        <f t="shared" si="71"/>
        <v>1108</v>
      </c>
      <c r="E231" s="339">
        <f t="shared" si="71"/>
        <v>1266</v>
      </c>
      <c r="F231" s="339">
        <f t="shared" si="71"/>
        <v>114.25992779783394</v>
      </c>
      <c r="G231" s="339">
        <f t="shared" si="71"/>
        <v>10760.897000000001</v>
      </c>
      <c r="H231" s="339">
        <f t="shared" si="71"/>
        <v>897</v>
      </c>
      <c r="I231" s="339">
        <f t="shared" si="71"/>
        <v>1022.78388</v>
      </c>
      <c r="J231" s="339">
        <f t="shared" si="71"/>
        <v>114.02272909698996</v>
      </c>
    </row>
    <row r="232" spans="1:12" x14ac:dyDescent="0.25">
      <c r="A232" s="18">
        <v>1</v>
      </c>
      <c r="B232" s="137" t="s">
        <v>4</v>
      </c>
      <c r="C232" s="135">
        <f t="shared" ref="C232:J232" si="72">C220</f>
        <v>0</v>
      </c>
      <c r="D232" s="135">
        <f t="shared" si="72"/>
        <v>0</v>
      </c>
      <c r="E232" s="135">
        <f t="shared" si="72"/>
        <v>0</v>
      </c>
      <c r="F232" s="135">
        <f t="shared" si="72"/>
        <v>0</v>
      </c>
      <c r="G232" s="529">
        <f t="shared" si="72"/>
        <v>39536.757432870378</v>
      </c>
      <c r="H232" s="529">
        <f t="shared" si="72"/>
        <v>3295</v>
      </c>
      <c r="I232" s="529">
        <f t="shared" si="72"/>
        <v>3151.6541400000001</v>
      </c>
      <c r="J232" s="529">
        <f t="shared" si="72"/>
        <v>95.649594537177535</v>
      </c>
    </row>
    <row r="233" spans="1:12" ht="15.75" thickBot="1" x14ac:dyDescent="0.3">
      <c r="A233" s="18">
        <v>1</v>
      </c>
      <c r="B233" s="86" t="s">
        <v>8</v>
      </c>
      <c r="C233" s="11"/>
      <c r="D233" s="11"/>
      <c r="E233" s="260"/>
      <c r="F233" s="11"/>
      <c r="G233" s="525"/>
      <c r="H233" s="525"/>
      <c r="I233" s="526"/>
      <c r="J233" s="525"/>
    </row>
    <row r="234" spans="1:12" ht="45.75" customHeight="1" x14ac:dyDescent="0.25">
      <c r="A234" s="18">
        <v>1</v>
      </c>
      <c r="B234" s="131" t="s">
        <v>52</v>
      </c>
      <c r="C234" s="171"/>
      <c r="D234" s="171"/>
      <c r="E234" s="171"/>
      <c r="F234" s="171"/>
      <c r="G234" s="530"/>
      <c r="H234" s="530"/>
      <c r="I234" s="530"/>
      <c r="J234" s="530"/>
    </row>
    <row r="235" spans="1:12" s="36" customFormat="1" ht="30" x14ac:dyDescent="0.25">
      <c r="A235" s="18">
        <v>1</v>
      </c>
      <c r="B235" s="73" t="s">
        <v>122</v>
      </c>
      <c r="C235" s="118">
        <f>SUM(C236:C239)</f>
        <v>4554</v>
      </c>
      <c r="D235" s="118">
        <f>SUM(D236:D239)</f>
        <v>379</v>
      </c>
      <c r="E235" s="118">
        <f>SUM(E236:E239)</f>
        <v>259</v>
      </c>
      <c r="F235" s="118">
        <f t="shared" ref="F235:F246" si="73">E235/D235*100</f>
        <v>68.337730870712392</v>
      </c>
      <c r="G235" s="530">
        <f>SUM(G236:G239)</f>
        <v>11728.465460648147</v>
      </c>
      <c r="H235" s="530">
        <f>SUM(H236:H239)</f>
        <v>978</v>
      </c>
      <c r="I235" s="530">
        <f>SUM(I236:I239)</f>
        <v>511.07927000000001</v>
      </c>
      <c r="J235" s="493">
        <f t="shared" ref="J235:J247" si="74">I235/H235*100</f>
        <v>52.257594069529659</v>
      </c>
      <c r="L235" s="110"/>
    </row>
    <row r="236" spans="1:12" s="36" customFormat="1" ht="30" x14ac:dyDescent="0.25">
      <c r="A236" s="18">
        <v>1</v>
      </c>
      <c r="B236" s="72" t="s">
        <v>79</v>
      </c>
      <c r="C236" s="118">
        <v>3338</v>
      </c>
      <c r="D236" s="111">
        <f t="shared" ref="D236:D243" si="75">ROUND(C236/12*$B$3,0)</f>
        <v>278</v>
      </c>
      <c r="E236" s="118">
        <v>213</v>
      </c>
      <c r="F236" s="118">
        <f t="shared" si="73"/>
        <v>76.618705035971217</v>
      </c>
      <c r="G236" s="530">
        <v>8590.5438981481475</v>
      </c>
      <c r="H236" s="663">
        <f t="shared" ref="H236:H243" si="76">ROUND(G236/12*$B$3,0)</f>
        <v>716</v>
      </c>
      <c r="I236" s="530">
        <v>432.04082</v>
      </c>
      <c r="J236" s="493">
        <f t="shared" si="74"/>
        <v>60.340896648044698</v>
      </c>
      <c r="L236" s="110"/>
    </row>
    <row r="237" spans="1:12" s="36" customFormat="1" ht="30" x14ac:dyDescent="0.25">
      <c r="A237" s="18">
        <v>1</v>
      </c>
      <c r="B237" s="72" t="s">
        <v>80</v>
      </c>
      <c r="C237" s="118">
        <v>1001</v>
      </c>
      <c r="D237" s="111">
        <f t="shared" si="75"/>
        <v>83</v>
      </c>
      <c r="E237" s="118">
        <v>46</v>
      </c>
      <c r="F237" s="118">
        <f t="shared" si="73"/>
        <v>55.421686746987952</v>
      </c>
      <c r="G237" s="530">
        <v>1727.0378125</v>
      </c>
      <c r="H237" s="663">
        <f t="shared" si="76"/>
        <v>144</v>
      </c>
      <c r="I237" s="530">
        <v>79.038449999999997</v>
      </c>
      <c r="J237" s="493">
        <f t="shared" si="74"/>
        <v>54.887812500000003</v>
      </c>
      <c r="L237" s="110"/>
    </row>
    <row r="238" spans="1:12" s="36" customFormat="1" ht="45" x14ac:dyDescent="0.25">
      <c r="A238" s="18">
        <v>1</v>
      </c>
      <c r="B238" s="72" t="s">
        <v>116</v>
      </c>
      <c r="C238" s="118">
        <v>65</v>
      </c>
      <c r="D238" s="111">
        <f t="shared" si="75"/>
        <v>5</v>
      </c>
      <c r="E238" s="118"/>
      <c r="F238" s="118">
        <f t="shared" si="73"/>
        <v>0</v>
      </c>
      <c r="G238" s="530">
        <v>426.54624999999999</v>
      </c>
      <c r="H238" s="663">
        <f t="shared" si="76"/>
        <v>36</v>
      </c>
      <c r="I238" s="530"/>
      <c r="J238" s="493">
        <f t="shared" si="74"/>
        <v>0</v>
      </c>
      <c r="L238" s="110"/>
    </row>
    <row r="239" spans="1:12" s="36" customFormat="1" ht="30" x14ac:dyDescent="0.25">
      <c r="A239" s="18">
        <v>1</v>
      </c>
      <c r="B239" s="72" t="s">
        <v>117</v>
      </c>
      <c r="C239" s="118">
        <v>150</v>
      </c>
      <c r="D239" s="111">
        <f t="shared" si="75"/>
        <v>13</v>
      </c>
      <c r="E239" s="118"/>
      <c r="F239" s="118">
        <f t="shared" si="73"/>
        <v>0</v>
      </c>
      <c r="G239" s="530">
        <v>984.33749999999998</v>
      </c>
      <c r="H239" s="663">
        <f t="shared" si="76"/>
        <v>82</v>
      </c>
      <c r="I239" s="530"/>
      <c r="J239" s="493">
        <f t="shared" si="74"/>
        <v>0</v>
      </c>
      <c r="L239" s="110"/>
    </row>
    <row r="240" spans="1:12" s="36" customFormat="1" ht="30" x14ac:dyDescent="0.25">
      <c r="A240" s="18">
        <v>1</v>
      </c>
      <c r="B240" s="73" t="s">
        <v>114</v>
      </c>
      <c r="C240" s="118">
        <f>SUM(C241:C243)</f>
        <v>8277</v>
      </c>
      <c r="D240" s="118">
        <f>SUM(D241:D243)</f>
        <v>689</v>
      </c>
      <c r="E240" s="118">
        <f>SUM(E241:E243)</f>
        <v>382</v>
      </c>
      <c r="F240" s="118">
        <f t="shared" si="73"/>
        <v>55.442670537010166</v>
      </c>
      <c r="G240" s="481">
        <f>SUM(G241:G243)</f>
        <v>14115.806</v>
      </c>
      <c r="H240" s="481">
        <f>SUM(H241:H243)</f>
        <v>1176</v>
      </c>
      <c r="I240" s="481">
        <f>SUM(I241:I243)</f>
        <v>1374.8310600000002</v>
      </c>
      <c r="J240" s="493">
        <f t="shared" si="74"/>
        <v>116.90740306122451</v>
      </c>
      <c r="L240" s="110"/>
    </row>
    <row r="241" spans="1:249" s="36" customFormat="1" ht="30" x14ac:dyDescent="0.25">
      <c r="A241" s="18">
        <v>1</v>
      </c>
      <c r="B241" s="72" t="s">
        <v>110</v>
      </c>
      <c r="C241" s="118">
        <v>700</v>
      </c>
      <c r="D241" s="111">
        <f t="shared" si="75"/>
        <v>58</v>
      </c>
      <c r="E241" s="118">
        <v>25</v>
      </c>
      <c r="F241" s="118">
        <f t="shared" si="73"/>
        <v>43.103448275862064</v>
      </c>
      <c r="G241" s="530">
        <v>1227.7090000000001</v>
      </c>
      <c r="H241" s="663">
        <f t="shared" si="76"/>
        <v>102</v>
      </c>
      <c r="I241" s="530">
        <v>44.133620000000001</v>
      </c>
      <c r="J241" s="493">
        <f t="shared" si="74"/>
        <v>43.268254901960788</v>
      </c>
      <c r="L241" s="110"/>
    </row>
    <row r="242" spans="1:249" s="36" customFormat="1" ht="60" x14ac:dyDescent="0.25">
      <c r="A242" s="18">
        <v>1</v>
      </c>
      <c r="B242" s="72" t="s">
        <v>121</v>
      </c>
      <c r="C242" s="118">
        <v>5500</v>
      </c>
      <c r="D242" s="111">
        <f t="shared" si="75"/>
        <v>458</v>
      </c>
      <c r="E242" s="118">
        <v>233</v>
      </c>
      <c r="F242" s="118">
        <f t="shared" si="73"/>
        <v>50.873362445414848</v>
      </c>
      <c r="G242" s="530">
        <v>10788.25</v>
      </c>
      <c r="H242" s="663">
        <f t="shared" si="76"/>
        <v>899</v>
      </c>
      <c r="I242" s="530">
        <v>1198.3494800000001</v>
      </c>
      <c r="J242" s="493">
        <f t="shared" si="74"/>
        <v>133.29805116796442</v>
      </c>
      <c r="L242" s="110"/>
    </row>
    <row r="243" spans="1:249" s="36" customFormat="1" ht="45" x14ac:dyDescent="0.25">
      <c r="A243" s="18">
        <v>1</v>
      </c>
      <c r="B243" s="72" t="s">
        <v>111</v>
      </c>
      <c r="C243" s="118">
        <v>2077</v>
      </c>
      <c r="D243" s="111">
        <f t="shared" si="75"/>
        <v>173</v>
      </c>
      <c r="E243" s="118">
        <v>124</v>
      </c>
      <c r="F243" s="118">
        <f t="shared" si="73"/>
        <v>71.676300578034684</v>
      </c>
      <c r="G243" s="530">
        <v>2099.8470000000002</v>
      </c>
      <c r="H243" s="663">
        <f t="shared" si="76"/>
        <v>175</v>
      </c>
      <c r="I243" s="530">
        <v>132.34796</v>
      </c>
      <c r="J243" s="493">
        <f t="shared" si="74"/>
        <v>75.627405714285715</v>
      </c>
      <c r="L243" s="110"/>
    </row>
    <row r="244" spans="1:249" s="36" customFormat="1" ht="30" x14ac:dyDescent="0.25">
      <c r="A244" s="18"/>
      <c r="B244" s="683" t="s">
        <v>125</v>
      </c>
      <c r="C244" s="118">
        <v>10400</v>
      </c>
      <c r="D244" s="111">
        <f>ROUND(C244/12*$B$3,0)</f>
        <v>867</v>
      </c>
      <c r="E244" s="118">
        <v>844</v>
      </c>
      <c r="F244" s="118">
        <f t="shared" si="73"/>
        <v>97.347174163783151</v>
      </c>
      <c r="G244" s="530">
        <v>8414.5360000000001</v>
      </c>
      <c r="H244" s="663">
        <f>ROUND(G244/12*$B$3,0)</f>
        <v>701</v>
      </c>
      <c r="I244" s="530">
        <v>682.10050000000001</v>
      </c>
      <c r="J244" s="493">
        <f>I244/H244*100</f>
        <v>97.30392296718972</v>
      </c>
      <c r="L244" s="110"/>
    </row>
    <row r="245" spans="1:249" s="36" customFormat="1" ht="30" x14ac:dyDescent="0.25">
      <c r="A245" s="18"/>
      <c r="B245" s="707" t="s">
        <v>126</v>
      </c>
      <c r="C245" s="118">
        <v>910</v>
      </c>
      <c r="D245" s="111">
        <f>ROUND(C245/12*$B$3,0)</f>
        <v>76</v>
      </c>
      <c r="E245" s="118"/>
      <c r="F245" s="118">
        <f t="shared" si="73"/>
        <v>0</v>
      </c>
      <c r="G245" s="530"/>
      <c r="H245" s="663">
        <f>ROUND(G245/12*$B$3,0)</f>
        <v>0</v>
      </c>
      <c r="I245" s="530"/>
      <c r="J245" s="493"/>
      <c r="L245" s="110"/>
    </row>
    <row r="246" spans="1:249" s="36" customFormat="1" ht="30.75" thickBot="1" x14ac:dyDescent="0.3">
      <c r="A246" s="18"/>
      <c r="B246" s="737" t="s">
        <v>127</v>
      </c>
      <c r="C246" s="181"/>
      <c r="D246" s="312">
        <f>ROUND(C246/12*$B$3,0)</f>
        <v>0</v>
      </c>
      <c r="E246" s="181"/>
      <c r="F246" s="181" t="e">
        <f t="shared" si="73"/>
        <v>#DIV/0!</v>
      </c>
      <c r="G246" s="738"/>
      <c r="H246" s="664">
        <f>ROUND(G246/12*$B$3,0)</f>
        <v>0</v>
      </c>
      <c r="I246" s="738"/>
      <c r="J246" s="671"/>
      <c r="L246" s="110"/>
    </row>
    <row r="247" spans="1:249" s="36" customFormat="1" ht="16.5" customHeight="1" thickBot="1" x14ac:dyDescent="0.3">
      <c r="A247" s="18">
        <v>1</v>
      </c>
      <c r="B247" s="211" t="s">
        <v>3</v>
      </c>
      <c r="C247" s="354"/>
      <c r="D247" s="354"/>
      <c r="E247" s="354"/>
      <c r="F247" s="354"/>
      <c r="G247" s="551">
        <f>G240+G235+G244</f>
        <v>34258.807460648146</v>
      </c>
      <c r="H247" s="551">
        <f>H240+H235+H244</f>
        <v>2855</v>
      </c>
      <c r="I247" s="551">
        <f>I240+I235+I244</f>
        <v>2568.0108300000002</v>
      </c>
      <c r="J247" s="494">
        <f t="shared" si="74"/>
        <v>89.947839929947477</v>
      </c>
      <c r="L247" s="110"/>
    </row>
    <row r="248" spans="1:249" x14ac:dyDescent="0.25">
      <c r="A248" s="18">
        <v>1</v>
      </c>
      <c r="B248" s="267" t="s">
        <v>100</v>
      </c>
      <c r="C248" s="268"/>
      <c r="D248" s="268"/>
      <c r="E248" s="268"/>
      <c r="F248" s="268"/>
      <c r="G248" s="531"/>
      <c r="H248" s="531"/>
      <c r="I248" s="531"/>
      <c r="J248" s="531"/>
    </row>
    <row r="249" spans="1:249" s="10" customFormat="1" ht="30" x14ac:dyDescent="0.25">
      <c r="A249" s="18">
        <v>1</v>
      </c>
      <c r="B249" s="235" t="s">
        <v>122</v>
      </c>
      <c r="C249" s="340">
        <f t="shared" ref="C249:J257" si="77">C235</f>
        <v>4554</v>
      </c>
      <c r="D249" s="340">
        <f t="shared" si="77"/>
        <v>379</v>
      </c>
      <c r="E249" s="340">
        <f t="shared" si="77"/>
        <v>259</v>
      </c>
      <c r="F249" s="340">
        <f t="shared" si="77"/>
        <v>68.337730870712392</v>
      </c>
      <c r="G249" s="532">
        <f t="shared" si="77"/>
        <v>11728.465460648147</v>
      </c>
      <c r="H249" s="532">
        <f t="shared" si="77"/>
        <v>978</v>
      </c>
      <c r="I249" s="532">
        <f t="shared" si="77"/>
        <v>511.07927000000001</v>
      </c>
      <c r="J249" s="532">
        <f t="shared" si="77"/>
        <v>52.257594069529659</v>
      </c>
      <c r="K249" s="13"/>
      <c r="L249" s="734"/>
      <c r="M249" s="13"/>
      <c r="N249" s="13"/>
      <c r="O249" s="13"/>
      <c r="P249" s="13"/>
      <c r="Q249" s="13"/>
      <c r="R249" s="13"/>
      <c r="S249" s="13"/>
      <c r="T249" s="13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F249" s="13"/>
      <c r="AG249" s="13"/>
      <c r="AH249" s="13"/>
      <c r="AI249" s="13"/>
      <c r="AJ249" s="13"/>
      <c r="AK249" s="13"/>
      <c r="AL249" s="13"/>
      <c r="AM249" s="13"/>
      <c r="AN249" s="13"/>
      <c r="AO249" s="13"/>
      <c r="AP249" s="13"/>
      <c r="AQ249" s="13"/>
      <c r="AR249" s="13"/>
      <c r="AS249" s="13"/>
      <c r="AT249" s="13"/>
      <c r="AU249" s="13"/>
      <c r="AV249" s="13"/>
      <c r="AW249" s="13"/>
      <c r="AX249" s="13"/>
      <c r="AY249" s="13"/>
      <c r="AZ249" s="13"/>
      <c r="BA249" s="13"/>
      <c r="BB249" s="13"/>
      <c r="BC249" s="13"/>
      <c r="BD249" s="13"/>
      <c r="BE249" s="13"/>
      <c r="BF249" s="13"/>
      <c r="BG249" s="13"/>
      <c r="BH249" s="13"/>
      <c r="BI249" s="13"/>
      <c r="BJ249" s="13"/>
      <c r="BK249" s="13"/>
      <c r="BL249" s="13"/>
      <c r="BM249" s="13"/>
      <c r="BN249" s="13"/>
      <c r="BO249" s="13"/>
      <c r="BP249" s="13"/>
      <c r="BQ249" s="13"/>
      <c r="BR249" s="13"/>
      <c r="BS249" s="13"/>
      <c r="BT249" s="13"/>
      <c r="BU249" s="13"/>
      <c r="BV249" s="13"/>
      <c r="BW249" s="13"/>
      <c r="BX249" s="13"/>
      <c r="BY249" s="13"/>
      <c r="BZ249" s="13"/>
      <c r="CA249" s="13"/>
      <c r="CB249" s="13"/>
      <c r="CC249" s="13"/>
      <c r="CD249" s="13"/>
      <c r="CE249" s="13"/>
      <c r="CF249" s="13"/>
      <c r="CG249" s="13"/>
      <c r="CH249" s="13"/>
      <c r="CI249" s="13"/>
      <c r="CJ249" s="13"/>
      <c r="CK249" s="13"/>
      <c r="CL249" s="13"/>
      <c r="CM249" s="13"/>
      <c r="CN249" s="13"/>
      <c r="CO249" s="13"/>
      <c r="CP249" s="13"/>
      <c r="CQ249" s="13"/>
      <c r="CR249" s="13"/>
      <c r="CS249" s="13"/>
      <c r="CT249" s="13"/>
      <c r="CU249" s="13"/>
      <c r="CV249" s="13"/>
      <c r="CW249" s="13"/>
      <c r="CX249" s="13"/>
      <c r="CY249" s="13"/>
      <c r="CZ249" s="13"/>
      <c r="DA249" s="13"/>
      <c r="DB249" s="13"/>
      <c r="DC249" s="13"/>
      <c r="DD249" s="13"/>
      <c r="DE249" s="13"/>
      <c r="DF249" s="13"/>
      <c r="DG249" s="13"/>
      <c r="DH249" s="13"/>
      <c r="DI249" s="13"/>
      <c r="DJ249" s="13"/>
      <c r="DK249" s="13"/>
      <c r="DL249" s="13"/>
      <c r="DM249" s="13"/>
      <c r="DN249" s="13"/>
      <c r="DO249" s="13"/>
      <c r="DP249" s="13"/>
      <c r="DQ249" s="13"/>
      <c r="DR249" s="13"/>
      <c r="DS249" s="13"/>
      <c r="DT249" s="13"/>
      <c r="DU249" s="13"/>
      <c r="DV249" s="13"/>
      <c r="DW249" s="13"/>
      <c r="DX249" s="13"/>
      <c r="DY249" s="13"/>
      <c r="DZ249" s="13"/>
      <c r="EA249" s="13"/>
      <c r="EB249" s="13"/>
      <c r="EC249" s="13"/>
      <c r="ED249" s="13"/>
      <c r="EE249" s="13"/>
      <c r="EF249" s="13"/>
      <c r="EG249" s="13"/>
      <c r="EH249" s="13"/>
      <c r="EI249" s="13"/>
      <c r="EJ249" s="13"/>
      <c r="EK249" s="13"/>
      <c r="EL249" s="13"/>
      <c r="EM249" s="13"/>
      <c r="EN249" s="13"/>
      <c r="EO249" s="13"/>
      <c r="EP249" s="13"/>
      <c r="EQ249" s="13"/>
      <c r="ER249" s="13"/>
      <c r="ES249" s="13"/>
      <c r="ET249" s="13"/>
      <c r="EU249" s="13"/>
      <c r="EV249" s="13"/>
      <c r="EW249" s="13"/>
      <c r="EX249" s="13"/>
      <c r="EY249" s="13"/>
      <c r="EZ249" s="13"/>
      <c r="FA249" s="13"/>
      <c r="FB249" s="13"/>
      <c r="FC249" s="13"/>
      <c r="FD249" s="13"/>
      <c r="FE249" s="13"/>
      <c r="FF249" s="13"/>
      <c r="FG249" s="13"/>
      <c r="FH249" s="13"/>
      <c r="FI249" s="13"/>
      <c r="FJ249" s="13"/>
      <c r="FK249" s="13"/>
      <c r="FL249" s="13"/>
      <c r="FM249" s="13"/>
      <c r="FN249" s="13"/>
      <c r="FO249" s="13"/>
      <c r="FP249" s="13"/>
      <c r="FQ249" s="13"/>
      <c r="FR249" s="13"/>
      <c r="FS249" s="13"/>
      <c r="FT249" s="13"/>
      <c r="FU249" s="13"/>
      <c r="FV249" s="13"/>
      <c r="FW249" s="13"/>
      <c r="FX249" s="13"/>
      <c r="FY249" s="13"/>
      <c r="FZ249" s="13"/>
      <c r="GA249" s="13"/>
      <c r="GB249" s="13"/>
      <c r="GC249" s="13"/>
      <c r="GD249" s="13"/>
      <c r="GE249" s="13"/>
      <c r="GF249" s="13"/>
      <c r="GG249" s="13"/>
      <c r="GH249" s="13"/>
      <c r="GI249" s="13"/>
      <c r="GJ249" s="13"/>
      <c r="GK249" s="13"/>
      <c r="GL249" s="13"/>
      <c r="GM249" s="13"/>
      <c r="GN249" s="13"/>
      <c r="GO249" s="13"/>
      <c r="GP249" s="13"/>
      <c r="GQ249" s="13"/>
      <c r="GR249" s="13"/>
      <c r="GS249" s="13"/>
      <c r="GT249" s="13"/>
      <c r="GU249" s="13"/>
      <c r="GV249" s="13"/>
      <c r="GW249" s="13"/>
      <c r="GX249" s="13"/>
      <c r="GY249" s="13"/>
      <c r="GZ249" s="13"/>
      <c r="HA249" s="13"/>
      <c r="HB249" s="13"/>
      <c r="HC249" s="13"/>
      <c r="HD249" s="13"/>
      <c r="HE249" s="13"/>
      <c r="HF249" s="13"/>
      <c r="HG249" s="13"/>
      <c r="HH249" s="13"/>
      <c r="HI249" s="13"/>
      <c r="HJ249" s="13"/>
      <c r="HK249" s="13"/>
      <c r="HL249" s="13"/>
      <c r="HM249" s="13"/>
      <c r="HN249" s="13"/>
      <c r="HO249" s="13"/>
      <c r="HP249" s="13"/>
      <c r="HQ249" s="13"/>
      <c r="HR249" s="13"/>
      <c r="HS249" s="13"/>
      <c r="HT249" s="13"/>
      <c r="HU249" s="13"/>
      <c r="HV249" s="13"/>
      <c r="HW249" s="13"/>
      <c r="HX249" s="13"/>
      <c r="HY249" s="13"/>
      <c r="HZ249" s="13"/>
      <c r="IA249" s="13"/>
      <c r="IB249" s="13"/>
      <c r="IC249" s="13"/>
      <c r="ID249" s="13"/>
      <c r="IE249" s="13"/>
      <c r="IF249" s="13"/>
      <c r="IG249" s="13"/>
      <c r="IH249" s="13"/>
      <c r="II249" s="13"/>
      <c r="IJ249" s="13"/>
      <c r="IK249" s="13"/>
      <c r="IL249" s="13"/>
      <c r="IM249" s="13"/>
      <c r="IN249" s="13"/>
      <c r="IO249" s="13"/>
    </row>
    <row r="250" spans="1:249" s="10" customFormat="1" ht="30" x14ac:dyDescent="0.25">
      <c r="A250" s="18">
        <v>1</v>
      </c>
      <c r="B250" s="233" t="s">
        <v>79</v>
      </c>
      <c r="C250" s="340">
        <f t="shared" si="77"/>
        <v>3338</v>
      </c>
      <c r="D250" s="340">
        <f t="shared" si="77"/>
        <v>278</v>
      </c>
      <c r="E250" s="340">
        <f t="shared" si="77"/>
        <v>213</v>
      </c>
      <c r="F250" s="340">
        <f t="shared" si="77"/>
        <v>76.618705035971217</v>
      </c>
      <c r="G250" s="532">
        <f t="shared" si="77"/>
        <v>8590.5438981481475</v>
      </c>
      <c r="H250" s="532">
        <f t="shared" si="77"/>
        <v>716</v>
      </c>
      <c r="I250" s="532">
        <f t="shared" si="77"/>
        <v>432.04082</v>
      </c>
      <c r="J250" s="532">
        <f t="shared" si="77"/>
        <v>60.340896648044698</v>
      </c>
      <c r="K250" s="13"/>
      <c r="L250" s="734"/>
      <c r="M250" s="13"/>
      <c r="N250" s="13"/>
      <c r="O250" s="13"/>
      <c r="P250" s="13"/>
      <c r="Q250" s="13"/>
      <c r="R250" s="13"/>
      <c r="S250" s="13"/>
      <c r="T250" s="1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F250" s="13"/>
      <c r="AG250" s="13"/>
      <c r="AH250" s="13"/>
      <c r="AI250" s="13"/>
      <c r="AJ250" s="13"/>
      <c r="AK250" s="13"/>
      <c r="AL250" s="13"/>
      <c r="AM250" s="13"/>
      <c r="AN250" s="13"/>
      <c r="AO250" s="13"/>
      <c r="AP250" s="13"/>
      <c r="AQ250" s="13"/>
      <c r="AR250" s="13"/>
      <c r="AS250" s="13"/>
      <c r="AT250" s="13"/>
      <c r="AU250" s="13"/>
      <c r="AV250" s="13"/>
      <c r="AW250" s="13"/>
      <c r="AX250" s="13"/>
      <c r="AY250" s="13"/>
      <c r="AZ250" s="13"/>
      <c r="BA250" s="13"/>
      <c r="BB250" s="13"/>
      <c r="BC250" s="13"/>
      <c r="BD250" s="13"/>
      <c r="BE250" s="13"/>
      <c r="BF250" s="13"/>
      <c r="BG250" s="13"/>
      <c r="BH250" s="13"/>
      <c r="BI250" s="13"/>
      <c r="BJ250" s="13"/>
      <c r="BK250" s="13"/>
      <c r="BL250" s="13"/>
      <c r="BM250" s="13"/>
      <c r="BN250" s="13"/>
      <c r="BO250" s="13"/>
      <c r="BP250" s="13"/>
      <c r="BQ250" s="13"/>
      <c r="BR250" s="13"/>
      <c r="BS250" s="13"/>
      <c r="BT250" s="13"/>
      <c r="BU250" s="13"/>
      <c r="BV250" s="13"/>
      <c r="BW250" s="13"/>
      <c r="BX250" s="13"/>
      <c r="BY250" s="13"/>
      <c r="BZ250" s="13"/>
      <c r="CA250" s="13"/>
      <c r="CB250" s="13"/>
      <c r="CC250" s="13"/>
      <c r="CD250" s="13"/>
      <c r="CE250" s="13"/>
      <c r="CF250" s="13"/>
      <c r="CG250" s="13"/>
      <c r="CH250" s="13"/>
      <c r="CI250" s="13"/>
      <c r="CJ250" s="13"/>
      <c r="CK250" s="13"/>
      <c r="CL250" s="13"/>
      <c r="CM250" s="13"/>
      <c r="CN250" s="13"/>
      <c r="CO250" s="13"/>
      <c r="CP250" s="13"/>
      <c r="CQ250" s="13"/>
      <c r="CR250" s="13"/>
      <c r="CS250" s="13"/>
      <c r="CT250" s="13"/>
      <c r="CU250" s="13"/>
      <c r="CV250" s="13"/>
      <c r="CW250" s="13"/>
      <c r="CX250" s="13"/>
      <c r="CY250" s="13"/>
      <c r="CZ250" s="13"/>
      <c r="DA250" s="13"/>
      <c r="DB250" s="13"/>
      <c r="DC250" s="13"/>
      <c r="DD250" s="13"/>
      <c r="DE250" s="13"/>
      <c r="DF250" s="13"/>
      <c r="DG250" s="13"/>
      <c r="DH250" s="13"/>
      <c r="DI250" s="13"/>
      <c r="DJ250" s="13"/>
      <c r="DK250" s="13"/>
      <c r="DL250" s="13"/>
      <c r="DM250" s="13"/>
      <c r="DN250" s="13"/>
      <c r="DO250" s="13"/>
      <c r="DP250" s="13"/>
      <c r="DQ250" s="13"/>
      <c r="DR250" s="13"/>
      <c r="DS250" s="13"/>
      <c r="DT250" s="13"/>
      <c r="DU250" s="13"/>
      <c r="DV250" s="13"/>
      <c r="DW250" s="13"/>
      <c r="DX250" s="13"/>
      <c r="DY250" s="13"/>
      <c r="DZ250" s="13"/>
      <c r="EA250" s="13"/>
      <c r="EB250" s="13"/>
      <c r="EC250" s="13"/>
      <c r="ED250" s="13"/>
      <c r="EE250" s="13"/>
      <c r="EF250" s="13"/>
      <c r="EG250" s="13"/>
      <c r="EH250" s="13"/>
      <c r="EI250" s="13"/>
      <c r="EJ250" s="13"/>
      <c r="EK250" s="13"/>
      <c r="EL250" s="13"/>
      <c r="EM250" s="13"/>
      <c r="EN250" s="13"/>
      <c r="EO250" s="13"/>
      <c r="EP250" s="13"/>
      <c r="EQ250" s="13"/>
      <c r="ER250" s="13"/>
      <c r="ES250" s="13"/>
      <c r="ET250" s="13"/>
      <c r="EU250" s="13"/>
      <c r="EV250" s="13"/>
      <c r="EW250" s="13"/>
      <c r="EX250" s="13"/>
      <c r="EY250" s="13"/>
      <c r="EZ250" s="13"/>
      <c r="FA250" s="13"/>
      <c r="FB250" s="13"/>
      <c r="FC250" s="13"/>
      <c r="FD250" s="13"/>
      <c r="FE250" s="13"/>
      <c r="FF250" s="13"/>
      <c r="FG250" s="13"/>
      <c r="FH250" s="13"/>
      <c r="FI250" s="13"/>
      <c r="FJ250" s="13"/>
      <c r="FK250" s="13"/>
      <c r="FL250" s="13"/>
      <c r="FM250" s="13"/>
      <c r="FN250" s="13"/>
      <c r="FO250" s="13"/>
      <c r="FP250" s="13"/>
      <c r="FQ250" s="13"/>
      <c r="FR250" s="13"/>
      <c r="FS250" s="13"/>
      <c r="FT250" s="13"/>
      <c r="FU250" s="13"/>
      <c r="FV250" s="13"/>
      <c r="FW250" s="13"/>
      <c r="FX250" s="13"/>
      <c r="FY250" s="13"/>
      <c r="FZ250" s="13"/>
      <c r="GA250" s="13"/>
      <c r="GB250" s="13"/>
      <c r="GC250" s="13"/>
      <c r="GD250" s="13"/>
      <c r="GE250" s="13"/>
      <c r="GF250" s="13"/>
      <c r="GG250" s="13"/>
      <c r="GH250" s="13"/>
      <c r="GI250" s="13"/>
      <c r="GJ250" s="13"/>
      <c r="GK250" s="13"/>
      <c r="GL250" s="13"/>
      <c r="GM250" s="13"/>
      <c r="GN250" s="13"/>
      <c r="GO250" s="13"/>
      <c r="GP250" s="13"/>
      <c r="GQ250" s="13"/>
      <c r="GR250" s="13"/>
      <c r="GS250" s="13"/>
      <c r="GT250" s="13"/>
      <c r="GU250" s="13"/>
      <c r="GV250" s="13"/>
      <c r="GW250" s="13"/>
      <c r="GX250" s="13"/>
      <c r="GY250" s="13"/>
      <c r="GZ250" s="13"/>
      <c r="HA250" s="13"/>
      <c r="HB250" s="13"/>
      <c r="HC250" s="13"/>
      <c r="HD250" s="13"/>
      <c r="HE250" s="13"/>
      <c r="HF250" s="13"/>
      <c r="HG250" s="13"/>
      <c r="HH250" s="13"/>
      <c r="HI250" s="13"/>
      <c r="HJ250" s="13"/>
      <c r="HK250" s="13"/>
      <c r="HL250" s="13"/>
      <c r="HM250" s="13"/>
      <c r="HN250" s="13"/>
      <c r="HO250" s="13"/>
      <c r="HP250" s="13"/>
      <c r="HQ250" s="13"/>
      <c r="HR250" s="13"/>
      <c r="HS250" s="13"/>
      <c r="HT250" s="13"/>
      <c r="HU250" s="13"/>
      <c r="HV250" s="13"/>
      <c r="HW250" s="13"/>
      <c r="HX250" s="13"/>
      <c r="HY250" s="13"/>
      <c r="HZ250" s="13"/>
      <c r="IA250" s="13"/>
      <c r="IB250" s="13"/>
      <c r="IC250" s="13"/>
      <c r="ID250" s="13"/>
      <c r="IE250" s="13"/>
      <c r="IF250" s="13"/>
      <c r="IG250" s="13"/>
      <c r="IH250" s="13"/>
      <c r="II250" s="13"/>
      <c r="IJ250" s="13"/>
      <c r="IK250" s="13"/>
      <c r="IL250" s="13"/>
      <c r="IM250" s="13"/>
      <c r="IN250" s="13"/>
      <c r="IO250" s="13"/>
    </row>
    <row r="251" spans="1:249" s="10" customFormat="1" ht="30" x14ac:dyDescent="0.25">
      <c r="A251" s="18">
        <v>1</v>
      </c>
      <c r="B251" s="233" t="s">
        <v>80</v>
      </c>
      <c r="C251" s="340">
        <f t="shared" si="77"/>
        <v>1001</v>
      </c>
      <c r="D251" s="340">
        <f t="shared" si="77"/>
        <v>83</v>
      </c>
      <c r="E251" s="340">
        <f t="shared" si="77"/>
        <v>46</v>
      </c>
      <c r="F251" s="340">
        <f t="shared" si="77"/>
        <v>55.421686746987952</v>
      </c>
      <c r="G251" s="532">
        <f t="shared" si="77"/>
        <v>1727.0378125</v>
      </c>
      <c r="H251" s="532">
        <f t="shared" si="77"/>
        <v>144</v>
      </c>
      <c r="I251" s="532">
        <f t="shared" si="77"/>
        <v>79.038449999999997</v>
      </c>
      <c r="J251" s="532">
        <f t="shared" si="77"/>
        <v>54.887812500000003</v>
      </c>
      <c r="K251" s="13"/>
      <c r="L251" s="734"/>
      <c r="M251" s="13"/>
      <c r="N251" s="13"/>
      <c r="O251" s="13"/>
      <c r="P251" s="13"/>
      <c r="Q251" s="13"/>
      <c r="R251" s="13"/>
      <c r="S251" s="13"/>
      <c r="T251" s="1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F251" s="13"/>
      <c r="AG251" s="13"/>
      <c r="AH251" s="13"/>
      <c r="AI251" s="13"/>
      <c r="AJ251" s="13"/>
      <c r="AK251" s="13"/>
      <c r="AL251" s="13"/>
      <c r="AM251" s="13"/>
      <c r="AN251" s="13"/>
      <c r="AO251" s="13"/>
      <c r="AP251" s="13"/>
      <c r="AQ251" s="13"/>
      <c r="AR251" s="13"/>
      <c r="AS251" s="13"/>
      <c r="AT251" s="13"/>
      <c r="AU251" s="13"/>
      <c r="AV251" s="13"/>
      <c r="AW251" s="13"/>
      <c r="AX251" s="13"/>
      <c r="AY251" s="13"/>
      <c r="AZ251" s="13"/>
      <c r="BA251" s="13"/>
      <c r="BB251" s="13"/>
      <c r="BC251" s="13"/>
      <c r="BD251" s="13"/>
      <c r="BE251" s="13"/>
      <c r="BF251" s="13"/>
      <c r="BG251" s="13"/>
      <c r="BH251" s="13"/>
      <c r="BI251" s="13"/>
      <c r="BJ251" s="13"/>
      <c r="BK251" s="13"/>
      <c r="BL251" s="13"/>
      <c r="BM251" s="13"/>
      <c r="BN251" s="13"/>
      <c r="BO251" s="13"/>
      <c r="BP251" s="13"/>
      <c r="BQ251" s="13"/>
      <c r="BR251" s="13"/>
      <c r="BS251" s="13"/>
      <c r="BT251" s="13"/>
      <c r="BU251" s="13"/>
      <c r="BV251" s="13"/>
      <c r="BW251" s="13"/>
      <c r="BX251" s="13"/>
      <c r="BY251" s="13"/>
      <c r="BZ251" s="13"/>
      <c r="CA251" s="13"/>
      <c r="CB251" s="13"/>
      <c r="CC251" s="13"/>
      <c r="CD251" s="13"/>
      <c r="CE251" s="13"/>
      <c r="CF251" s="13"/>
      <c r="CG251" s="13"/>
      <c r="CH251" s="13"/>
      <c r="CI251" s="13"/>
      <c r="CJ251" s="13"/>
      <c r="CK251" s="13"/>
      <c r="CL251" s="13"/>
      <c r="CM251" s="13"/>
      <c r="CN251" s="13"/>
      <c r="CO251" s="13"/>
      <c r="CP251" s="13"/>
      <c r="CQ251" s="13"/>
      <c r="CR251" s="13"/>
      <c r="CS251" s="13"/>
      <c r="CT251" s="13"/>
      <c r="CU251" s="13"/>
      <c r="CV251" s="13"/>
      <c r="CW251" s="13"/>
      <c r="CX251" s="13"/>
      <c r="CY251" s="13"/>
      <c r="CZ251" s="13"/>
      <c r="DA251" s="13"/>
      <c r="DB251" s="13"/>
      <c r="DC251" s="13"/>
      <c r="DD251" s="13"/>
      <c r="DE251" s="13"/>
      <c r="DF251" s="13"/>
      <c r="DG251" s="13"/>
      <c r="DH251" s="13"/>
      <c r="DI251" s="13"/>
      <c r="DJ251" s="13"/>
      <c r="DK251" s="13"/>
      <c r="DL251" s="13"/>
      <c r="DM251" s="13"/>
      <c r="DN251" s="13"/>
      <c r="DO251" s="13"/>
      <c r="DP251" s="13"/>
      <c r="DQ251" s="13"/>
      <c r="DR251" s="13"/>
      <c r="DS251" s="13"/>
      <c r="DT251" s="13"/>
      <c r="DU251" s="13"/>
      <c r="DV251" s="13"/>
      <c r="DW251" s="13"/>
      <c r="DX251" s="13"/>
      <c r="DY251" s="13"/>
      <c r="DZ251" s="13"/>
      <c r="EA251" s="13"/>
      <c r="EB251" s="13"/>
      <c r="EC251" s="13"/>
      <c r="ED251" s="13"/>
      <c r="EE251" s="13"/>
      <c r="EF251" s="13"/>
      <c r="EG251" s="13"/>
      <c r="EH251" s="13"/>
      <c r="EI251" s="13"/>
      <c r="EJ251" s="13"/>
      <c r="EK251" s="13"/>
      <c r="EL251" s="13"/>
      <c r="EM251" s="13"/>
      <c r="EN251" s="13"/>
      <c r="EO251" s="13"/>
      <c r="EP251" s="13"/>
      <c r="EQ251" s="13"/>
      <c r="ER251" s="13"/>
      <c r="ES251" s="13"/>
      <c r="ET251" s="13"/>
      <c r="EU251" s="13"/>
      <c r="EV251" s="13"/>
      <c r="EW251" s="13"/>
      <c r="EX251" s="13"/>
      <c r="EY251" s="13"/>
      <c r="EZ251" s="13"/>
      <c r="FA251" s="13"/>
      <c r="FB251" s="13"/>
      <c r="FC251" s="13"/>
      <c r="FD251" s="13"/>
      <c r="FE251" s="13"/>
      <c r="FF251" s="13"/>
      <c r="FG251" s="13"/>
      <c r="FH251" s="13"/>
      <c r="FI251" s="13"/>
      <c r="FJ251" s="13"/>
      <c r="FK251" s="13"/>
      <c r="FL251" s="13"/>
      <c r="FM251" s="13"/>
      <c r="FN251" s="13"/>
      <c r="FO251" s="13"/>
      <c r="FP251" s="13"/>
      <c r="FQ251" s="13"/>
      <c r="FR251" s="13"/>
      <c r="FS251" s="13"/>
      <c r="FT251" s="13"/>
      <c r="FU251" s="13"/>
      <c r="FV251" s="13"/>
      <c r="FW251" s="13"/>
      <c r="FX251" s="13"/>
      <c r="FY251" s="13"/>
      <c r="FZ251" s="13"/>
      <c r="GA251" s="13"/>
      <c r="GB251" s="13"/>
      <c r="GC251" s="13"/>
      <c r="GD251" s="13"/>
      <c r="GE251" s="13"/>
      <c r="GF251" s="13"/>
      <c r="GG251" s="13"/>
      <c r="GH251" s="13"/>
      <c r="GI251" s="13"/>
      <c r="GJ251" s="13"/>
      <c r="GK251" s="13"/>
      <c r="GL251" s="13"/>
      <c r="GM251" s="13"/>
      <c r="GN251" s="13"/>
      <c r="GO251" s="13"/>
      <c r="GP251" s="13"/>
      <c r="GQ251" s="13"/>
      <c r="GR251" s="13"/>
      <c r="GS251" s="13"/>
      <c r="GT251" s="13"/>
      <c r="GU251" s="13"/>
      <c r="GV251" s="13"/>
      <c r="GW251" s="13"/>
      <c r="GX251" s="13"/>
      <c r="GY251" s="13"/>
      <c r="GZ251" s="13"/>
      <c r="HA251" s="13"/>
      <c r="HB251" s="13"/>
      <c r="HC251" s="13"/>
      <c r="HD251" s="13"/>
      <c r="HE251" s="13"/>
      <c r="HF251" s="13"/>
      <c r="HG251" s="13"/>
      <c r="HH251" s="13"/>
      <c r="HI251" s="13"/>
      <c r="HJ251" s="13"/>
      <c r="HK251" s="13"/>
      <c r="HL251" s="13"/>
      <c r="HM251" s="13"/>
      <c r="HN251" s="13"/>
      <c r="HO251" s="13"/>
      <c r="HP251" s="13"/>
      <c r="HQ251" s="13"/>
      <c r="HR251" s="13"/>
      <c r="HS251" s="13"/>
      <c r="HT251" s="13"/>
      <c r="HU251" s="13"/>
      <c r="HV251" s="13"/>
      <c r="HW251" s="13"/>
      <c r="HX251" s="13"/>
      <c r="HY251" s="13"/>
      <c r="HZ251" s="13"/>
      <c r="IA251" s="13"/>
      <c r="IB251" s="13"/>
      <c r="IC251" s="13"/>
      <c r="ID251" s="13"/>
      <c r="IE251" s="13"/>
      <c r="IF251" s="13"/>
      <c r="IG251" s="13"/>
      <c r="IH251" s="13"/>
      <c r="II251" s="13"/>
      <c r="IJ251" s="13"/>
      <c r="IK251" s="13"/>
      <c r="IL251" s="13"/>
      <c r="IM251" s="13"/>
      <c r="IN251" s="13"/>
      <c r="IO251" s="13"/>
    </row>
    <row r="252" spans="1:249" s="10" customFormat="1" ht="45" x14ac:dyDescent="0.25">
      <c r="A252" s="18">
        <v>1</v>
      </c>
      <c r="B252" s="233" t="s">
        <v>116</v>
      </c>
      <c r="C252" s="340">
        <f t="shared" si="77"/>
        <v>65</v>
      </c>
      <c r="D252" s="340">
        <f t="shared" si="77"/>
        <v>5</v>
      </c>
      <c r="E252" s="340">
        <f t="shared" si="77"/>
        <v>0</v>
      </c>
      <c r="F252" s="340">
        <f t="shared" si="77"/>
        <v>0</v>
      </c>
      <c r="G252" s="532">
        <f t="shared" si="77"/>
        <v>426.54624999999999</v>
      </c>
      <c r="H252" s="532">
        <f t="shared" si="77"/>
        <v>36</v>
      </c>
      <c r="I252" s="532">
        <f t="shared" si="77"/>
        <v>0</v>
      </c>
      <c r="J252" s="532">
        <f t="shared" si="77"/>
        <v>0</v>
      </c>
      <c r="K252" s="13"/>
      <c r="L252" s="734"/>
      <c r="M252" s="13"/>
      <c r="N252" s="13"/>
      <c r="O252" s="13"/>
      <c r="P252" s="13"/>
      <c r="Q252" s="13"/>
      <c r="R252" s="13"/>
      <c r="S252" s="13"/>
      <c r="T252" s="1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F252" s="13"/>
      <c r="AG252" s="13"/>
      <c r="AH252" s="13"/>
      <c r="AI252" s="13"/>
      <c r="AJ252" s="13"/>
      <c r="AK252" s="13"/>
      <c r="AL252" s="13"/>
      <c r="AM252" s="13"/>
      <c r="AN252" s="13"/>
      <c r="AO252" s="13"/>
      <c r="AP252" s="13"/>
      <c r="AQ252" s="13"/>
      <c r="AR252" s="13"/>
      <c r="AS252" s="13"/>
      <c r="AT252" s="13"/>
      <c r="AU252" s="13"/>
      <c r="AV252" s="13"/>
      <c r="AW252" s="13"/>
      <c r="AX252" s="13"/>
      <c r="AY252" s="13"/>
      <c r="AZ252" s="13"/>
      <c r="BA252" s="13"/>
      <c r="BB252" s="13"/>
      <c r="BC252" s="13"/>
      <c r="BD252" s="13"/>
      <c r="BE252" s="13"/>
      <c r="BF252" s="13"/>
      <c r="BG252" s="13"/>
      <c r="BH252" s="13"/>
      <c r="BI252" s="13"/>
      <c r="BJ252" s="13"/>
      <c r="BK252" s="13"/>
      <c r="BL252" s="13"/>
      <c r="BM252" s="13"/>
      <c r="BN252" s="13"/>
      <c r="BO252" s="13"/>
      <c r="BP252" s="13"/>
      <c r="BQ252" s="13"/>
      <c r="BR252" s="13"/>
      <c r="BS252" s="13"/>
      <c r="BT252" s="13"/>
      <c r="BU252" s="13"/>
      <c r="BV252" s="13"/>
      <c r="BW252" s="13"/>
      <c r="BX252" s="13"/>
      <c r="BY252" s="13"/>
      <c r="BZ252" s="13"/>
      <c r="CA252" s="13"/>
      <c r="CB252" s="13"/>
      <c r="CC252" s="13"/>
      <c r="CD252" s="13"/>
      <c r="CE252" s="13"/>
      <c r="CF252" s="13"/>
      <c r="CG252" s="13"/>
      <c r="CH252" s="13"/>
      <c r="CI252" s="13"/>
      <c r="CJ252" s="13"/>
      <c r="CK252" s="13"/>
      <c r="CL252" s="13"/>
      <c r="CM252" s="13"/>
      <c r="CN252" s="13"/>
      <c r="CO252" s="13"/>
      <c r="CP252" s="13"/>
      <c r="CQ252" s="13"/>
      <c r="CR252" s="13"/>
      <c r="CS252" s="13"/>
      <c r="CT252" s="13"/>
      <c r="CU252" s="13"/>
      <c r="CV252" s="13"/>
      <c r="CW252" s="13"/>
      <c r="CX252" s="13"/>
      <c r="CY252" s="13"/>
      <c r="CZ252" s="13"/>
      <c r="DA252" s="13"/>
      <c r="DB252" s="13"/>
      <c r="DC252" s="13"/>
      <c r="DD252" s="13"/>
      <c r="DE252" s="13"/>
      <c r="DF252" s="13"/>
      <c r="DG252" s="13"/>
      <c r="DH252" s="13"/>
      <c r="DI252" s="13"/>
      <c r="DJ252" s="13"/>
      <c r="DK252" s="13"/>
      <c r="DL252" s="13"/>
      <c r="DM252" s="13"/>
      <c r="DN252" s="13"/>
      <c r="DO252" s="13"/>
      <c r="DP252" s="13"/>
      <c r="DQ252" s="13"/>
      <c r="DR252" s="13"/>
      <c r="DS252" s="13"/>
      <c r="DT252" s="13"/>
      <c r="DU252" s="13"/>
      <c r="DV252" s="13"/>
      <c r="DW252" s="13"/>
      <c r="DX252" s="13"/>
      <c r="DY252" s="13"/>
      <c r="DZ252" s="13"/>
      <c r="EA252" s="13"/>
      <c r="EB252" s="13"/>
      <c r="EC252" s="13"/>
      <c r="ED252" s="13"/>
      <c r="EE252" s="13"/>
      <c r="EF252" s="13"/>
      <c r="EG252" s="13"/>
      <c r="EH252" s="13"/>
      <c r="EI252" s="13"/>
      <c r="EJ252" s="13"/>
      <c r="EK252" s="13"/>
      <c r="EL252" s="13"/>
      <c r="EM252" s="13"/>
      <c r="EN252" s="13"/>
      <c r="EO252" s="13"/>
      <c r="EP252" s="13"/>
      <c r="EQ252" s="13"/>
      <c r="ER252" s="13"/>
      <c r="ES252" s="13"/>
      <c r="ET252" s="13"/>
      <c r="EU252" s="13"/>
      <c r="EV252" s="13"/>
      <c r="EW252" s="13"/>
      <c r="EX252" s="13"/>
      <c r="EY252" s="13"/>
      <c r="EZ252" s="13"/>
      <c r="FA252" s="13"/>
      <c r="FB252" s="13"/>
      <c r="FC252" s="13"/>
      <c r="FD252" s="13"/>
      <c r="FE252" s="13"/>
      <c r="FF252" s="13"/>
      <c r="FG252" s="13"/>
      <c r="FH252" s="13"/>
      <c r="FI252" s="13"/>
      <c r="FJ252" s="13"/>
      <c r="FK252" s="13"/>
      <c r="FL252" s="13"/>
      <c r="FM252" s="13"/>
      <c r="FN252" s="13"/>
      <c r="FO252" s="13"/>
      <c r="FP252" s="13"/>
      <c r="FQ252" s="13"/>
      <c r="FR252" s="13"/>
      <c r="FS252" s="13"/>
      <c r="FT252" s="13"/>
      <c r="FU252" s="13"/>
      <c r="FV252" s="13"/>
      <c r="FW252" s="13"/>
      <c r="FX252" s="13"/>
      <c r="FY252" s="13"/>
      <c r="FZ252" s="13"/>
      <c r="GA252" s="13"/>
      <c r="GB252" s="13"/>
      <c r="GC252" s="13"/>
      <c r="GD252" s="13"/>
      <c r="GE252" s="13"/>
      <c r="GF252" s="13"/>
      <c r="GG252" s="13"/>
      <c r="GH252" s="13"/>
      <c r="GI252" s="13"/>
      <c r="GJ252" s="13"/>
      <c r="GK252" s="13"/>
      <c r="GL252" s="13"/>
      <c r="GM252" s="13"/>
      <c r="GN252" s="13"/>
      <c r="GO252" s="13"/>
      <c r="GP252" s="13"/>
      <c r="GQ252" s="13"/>
      <c r="GR252" s="13"/>
      <c r="GS252" s="13"/>
      <c r="GT252" s="13"/>
      <c r="GU252" s="13"/>
      <c r="GV252" s="13"/>
      <c r="GW252" s="13"/>
      <c r="GX252" s="13"/>
      <c r="GY252" s="13"/>
      <c r="GZ252" s="13"/>
      <c r="HA252" s="13"/>
      <c r="HB252" s="13"/>
      <c r="HC252" s="13"/>
      <c r="HD252" s="13"/>
      <c r="HE252" s="13"/>
      <c r="HF252" s="13"/>
      <c r="HG252" s="13"/>
      <c r="HH252" s="13"/>
      <c r="HI252" s="13"/>
      <c r="HJ252" s="13"/>
      <c r="HK252" s="13"/>
      <c r="HL252" s="13"/>
      <c r="HM252" s="13"/>
      <c r="HN252" s="13"/>
      <c r="HO252" s="13"/>
      <c r="HP252" s="13"/>
      <c r="HQ252" s="13"/>
      <c r="HR252" s="13"/>
      <c r="HS252" s="13"/>
      <c r="HT252" s="13"/>
      <c r="HU252" s="13"/>
      <c r="HV252" s="13"/>
      <c r="HW252" s="13"/>
      <c r="HX252" s="13"/>
      <c r="HY252" s="13"/>
      <c r="HZ252" s="13"/>
      <c r="IA252" s="13"/>
      <c r="IB252" s="13"/>
      <c r="IC252" s="13"/>
      <c r="ID252" s="13"/>
      <c r="IE252" s="13"/>
      <c r="IF252" s="13"/>
      <c r="IG252" s="13"/>
      <c r="IH252" s="13"/>
      <c r="II252" s="13"/>
      <c r="IJ252" s="13"/>
      <c r="IK252" s="13"/>
      <c r="IL252" s="13"/>
      <c r="IM252" s="13"/>
      <c r="IN252" s="13"/>
      <c r="IO252" s="13"/>
    </row>
    <row r="253" spans="1:249" s="10" customFormat="1" ht="30" x14ac:dyDescent="0.25">
      <c r="A253" s="18">
        <v>1</v>
      </c>
      <c r="B253" s="233" t="s">
        <v>117</v>
      </c>
      <c r="C253" s="340">
        <f t="shared" si="77"/>
        <v>150</v>
      </c>
      <c r="D253" s="340">
        <f t="shared" si="77"/>
        <v>13</v>
      </c>
      <c r="E253" s="340">
        <f t="shared" si="77"/>
        <v>0</v>
      </c>
      <c r="F253" s="340">
        <f t="shared" si="77"/>
        <v>0</v>
      </c>
      <c r="G253" s="532">
        <f t="shared" si="77"/>
        <v>984.33749999999998</v>
      </c>
      <c r="H253" s="532">
        <f t="shared" si="77"/>
        <v>82</v>
      </c>
      <c r="I253" s="532">
        <f t="shared" si="77"/>
        <v>0</v>
      </c>
      <c r="J253" s="532">
        <f t="shared" si="77"/>
        <v>0</v>
      </c>
      <c r="K253" s="13"/>
      <c r="L253" s="734"/>
      <c r="M253" s="13"/>
      <c r="N253" s="13"/>
      <c r="O253" s="13"/>
      <c r="P253" s="13"/>
      <c r="Q253" s="13"/>
      <c r="R253" s="13"/>
      <c r="S253" s="13"/>
      <c r="T253" s="1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F253" s="13"/>
      <c r="AG253" s="13"/>
      <c r="AH253" s="13"/>
      <c r="AI253" s="13"/>
      <c r="AJ253" s="13"/>
      <c r="AK253" s="13"/>
      <c r="AL253" s="13"/>
      <c r="AM253" s="13"/>
      <c r="AN253" s="13"/>
      <c r="AO253" s="13"/>
      <c r="AP253" s="13"/>
      <c r="AQ253" s="13"/>
      <c r="AR253" s="13"/>
      <c r="AS253" s="13"/>
      <c r="AT253" s="13"/>
      <c r="AU253" s="13"/>
      <c r="AV253" s="13"/>
      <c r="AW253" s="13"/>
      <c r="AX253" s="13"/>
      <c r="AY253" s="13"/>
      <c r="AZ253" s="13"/>
      <c r="BA253" s="13"/>
      <c r="BB253" s="13"/>
      <c r="BC253" s="13"/>
      <c r="BD253" s="13"/>
      <c r="BE253" s="13"/>
      <c r="BF253" s="13"/>
      <c r="BG253" s="13"/>
      <c r="BH253" s="13"/>
      <c r="BI253" s="13"/>
      <c r="BJ253" s="13"/>
      <c r="BK253" s="13"/>
      <c r="BL253" s="13"/>
      <c r="BM253" s="13"/>
      <c r="BN253" s="13"/>
      <c r="BO253" s="13"/>
      <c r="BP253" s="13"/>
      <c r="BQ253" s="13"/>
      <c r="BR253" s="13"/>
      <c r="BS253" s="13"/>
      <c r="BT253" s="13"/>
      <c r="BU253" s="13"/>
      <c r="BV253" s="13"/>
      <c r="BW253" s="13"/>
      <c r="BX253" s="13"/>
      <c r="BY253" s="13"/>
      <c r="BZ253" s="13"/>
      <c r="CA253" s="13"/>
      <c r="CB253" s="13"/>
      <c r="CC253" s="13"/>
      <c r="CD253" s="13"/>
      <c r="CE253" s="13"/>
      <c r="CF253" s="13"/>
      <c r="CG253" s="13"/>
      <c r="CH253" s="13"/>
      <c r="CI253" s="13"/>
      <c r="CJ253" s="13"/>
      <c r="CK253" s="13"/>
      <c r="CL253" s="13"/>
      <c r="CM253" s="13"/>
      <c r="CN253" s="13"/>
      <c r="CO253" s="13"/>
      <c r="CP253" s="13"/>
      <c r="CQ253" s="13"/>
      <c r="CR253" s="13"/>
      <c r="CS253" s="13"/>
      <c r="CT253" s="13"/>
      <c r="CU253" s="13"/>
      <c r="CV253" s="13"/>
      <c r="CW253" s="13"/>
      <c r="CX253" s="13"/>
      <c r="CY253" s="13"/>
      <c r="CZ253" s="13"/>
      <c r="DA253" s="13"/>
      <c r="DB253" s="13"/>
      <c r="DC253" s="13"/>
      <c r="DD253" s="13"/>
      <c r="DE253" s="13"/>
      <c r="DF253" s="13"/>
      <c r="DG253" s="13"/>
      <c r="DH253" s="13"/>
      <c r="DI253" s="13"/>
      <c r="DJ253" s="13"/>
      <c r="DK253" s="13"/>
      <c r="DL253" s="13"/>
      <c r="DM253" s="13"/>
      <c r="DN253" s="13"/>
      <c r="DO253" s="13"/>
      <c r="DP253" s="13"/>
      <c r="DQ253" s="13"/>
      <c r="DR253" s="13"/>
      <c r="DS253" s="13"/>
      <c r="DT253" s="13"/>
      <c r="DU253" s="13"/>
      <c r="DV253" s="13"/>
      <c r="DW253" s="13"/>
      <c r="DX253" s="13"/>
      <c r="DY253" s="13"/>
      <c r="DZ253" s="13"/>
      <c r="EA253" s="13"/>
      <c r="EB253" s="13"/>
      <c r="EC253" s="13"/>
      <c r="ED253" s="13"/>
      <c r="EE253" s="13"/>
      <c r="EF253" s="13"/>
      <c r="EG253" s="13"/>
      <c r="EH253" s="13"/>
      <c r="EI253" s="13"/>
      <c r="EJ253" s="13"/>
      <c r="EK253" s="13"/>
      <c r="EL253" s="13"/>
      <c r="EM253" s="13"/>
      <c r="EN253" s="13"/>
      <c r="EO253" s="13"/>
      <c r="EP253" s="13"/>
      <c r="EQ253" s="13"/>
      <c r="ER253" s="13"/>
      <c r="ES253" s="13"/>
      <c r="ET253" s="13"/>
      <c r="EU253" s="13"/>
      <c r="EV253" s="13"/>
      <c r="EW253" s="13"/>
      <c r="EX253" s="13"/>
      <c r="EY253" s="13"/>
      <c r="EZ253" s="13"/>
      <c r="FA253" s="13"/>
      <c r="FB253" s="13"/>
      <c r="FC253" s="13"/>
      <c r="FD253" s="13"/>
      <c r="FE253" s="13"/>
      <c r="FF253" s="13"/>
      <c r="FG253" s="13"/>
      <c r="FH253" s="13"/>
      <c r="FI253" s="13"/>
      <c r="FJ253" s="13"/>
      <c r="FK253" s="13"/>
      <c r="FL253" s="13"/>
      <c r="FM253" s="13"/>
      <c r="FN253" s="13"/>
      <c r="FO253" s="13"/>
      <c r="FP253" s="13"/>
      <c r="FQ253" s="13"/>
      <c r="FR253" s="13"/>
      <c r="FS253" s="13"/>
      <c r="FT253" s="13"/>
      <c r="FU253" s="13"/>
      <c r="FV253" s="13"/>
      <c r="FW253" s="13"/>
      <c r="FX253" s="13"/>
      <c r="FY253" s="13"/>
      <c r="FZ253" s="13"/>
      <c r="GA253" s="13"/>
      <c r="GB253" s="13"/>
      <c r="GC253" s="13"/>
      <c r="GD253" s="13"/>
      <c r="GE253" s="13"/>
      <c r="GF253" s="13"/>
      <c r="GG253" s="13"/>
      <c r="GH253" s="13"/>
      <c r="GI253" s="13"/>
      <c r="GJ253" s="13"/>
      <c r="GK253" s="13"/>
      <c r="GL253" s="13"/>
      <c r="GM253" s="13"/>
      <c r="GN253" s="13"/>
      <c r="GO253" s="13"/>
      <c r="GP253" s="13"/>
      <c r="GQ253" s="13"/>
      <c r="GR253" s="13"/>
      <c r="GS253" s="13"/>
      <c r="GT253" s="13"/>
      <c r="GU253" s="13"/>
      <c r="GV253" s="13"/>
      <c r="GW253" s="13"/>
      <c r="GX253" s="13"/>
      <c r="GY253" s="13"/>
      <c r="GZ253" s="13"/>
      <c r="HA253" s="13"/>
      <c r="HB253" s="13"/>
      <c r="HC253" s="13"/>
      <c r="HD253" s="13"/>
      <c r="HE253" s="13"/>
      <c r="HF253" s="13"/>
      <c r="HG253" s="13"/>
      <c r="HH253" s="13"/>
      <c r="HI253" s="13"/>
      <c r="HJ253" s="13"/>
      <c r="HK253" s="13"/>
      <c r="HL253" s="13"/>
      <c r="HM253" s="13"/>
      <c r="HN253" s="13"/>
      <c r="HO253" s="13"/>
      <c r="HP253" s="13"/>
      <c r="HQ253" s="13"/>
      <c r="HR253" s="13"/>
      <c r="HS253" s="13"/>
      <c r="HT253" s="13"/>
      <c r="HU253" s="13"/>
      <c r="HV253" s="13"/>
      <c r="HW253" s="13"/>
      <c r="HX253" s="13"/>
      <c r="HY253" s="13"/>
      <c r="HZ253" s="13"/>
      <c r="IA253" s="13"/>
      <c r="IB253" s="13"/>
      <c r="IC253" s="13"/>
      <c r="ID253" s="13"/>
      <c r="IE253" s="13"/>
      <c r="IF253" s="13"/>
      <c r="IG253" s="13"/>
      <c r="IH253" s="13"/>
      <c r="II253" s="13"/>
      <c r="IJ253" s="13"/>
      <c r="IK253" s="13"/>
      <c r="IL253" s="13"/>
      <c r="IM253" s="13"/>
      <c r="IN253" s="13"/>
      <c r="IO253" s="13"/>
    </row>
    <row r="254" spans="1:249" s="10" customFormat="1" ht="30" x14ac:dyDescent="0.25">
      <c r="A254" s="18">
        <v>1</v>
      </c>
      <c r="B254" s="235" t="s">
        <v>114</v>
      </c>
      <c r="C254" s="340">
        <f t="shared" si="77"/>
        <v>8277</v>
      </c>
      <c r="D254" s="340">
        <f t="shared" si="77"/>
        <v>689</v>
      </c>
      <c r="E254" s="340">
        <f t="shared" si="77"/>
        <v>382</v>
      </c>
      <c r="F254" s="340">
        <f t="shared" si="77"/>
        <v>55.442670537010166</v>
      </c>
      <c r="G254" s="532">
        <f t="shared" si="77"/>
        <v>14115.806</v>
      </c>
      <c r="H254" s="532">
        <f t="shared" si="77"/>
        <v>1176</v>
      </c>
      <c r="I254" s="532">
        <f t="shared" si="77"/>
        <v>1374.8310600000002</v>
      </c>
      <c r="J254" s="532">
        <f t="shared" si="77"/>
        <v>116.90740306122451</v>
      </c>
      <c r="K254" s="13"/>
      <c r="L254" s="734"/>
      <c r="M254" s="13"/>
      <c r="N254" s="13"/>
      <c r="O254" s="13"/>
      <c r="P254" s="13"/>
      <c r="Q254" s="13"/>
      <c r="R254" s="13"/>
      <c r="S254" s="13"/>
      <c r="T254" s="1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F254" s="13"/>
      <c r="AG254" s="13"/>
      <c r="AH254" s="13"/>
      <c r="AI254" s="13"/>
      <c r="AJ254" s="13"/>
      <c r="AK254" s="13"/>
      <c r="AL254" s="13"/>
      <c r="AM254" s="13"/>
      <c r="AN254" s="13"/>
      <c r="AO254" s="13"/>
      <c r="AP254" s="13"/>
      <c r="AQ254" s="13"/>
      <c r="AR254" s="13"/>
      <c r="AS254" s="13"/>
      <c r="AT254" s="13"/>
      <c r="AU254" s="13"/>
      <c r="AV254" s="13"/>
      <c r="AW254" s="13"/>
      <c r="AX254" s="13"/>
      <c r="AY254" s="13"/>
      <c r="AZ254" s="13"/>
      <c r="BA254" s="13"/>
      <c r="BB254" s="13"/>
      <c r="BC254" s="13"/>
      <c r="BD254" s="13"/>
      <c r="BE254" s="13"/>
      <c r="BF254" s="13"/>
      <c r="BG254" s="13"/>
      <c r="BH254" s="13"/>
      <c r="BI254" s="13"/>
      <c r="BJ254" s="13"/>
      <c r="BK254" s="13"/>
      <c r="BL254" s="13"/>
      <c r="BM254" s="13"/>
      <c r="BN254" s="13"/>
      <c r="BO254" s="13"/>
      <c r="BP254" s="13"/>
      <c r="BQ254" s="13"/>
      <c r="BR254" s="13"/>
      <c r="BS254" s="13"/>
      <c r="BT254" s="13"/>
      <c r="BU254" s="13"/>
      <c r="BV254" s="13"/>
      <c r="BW254" s="13"/>
      <c r="BX254" s="13"/>
      <c r="BY254" s="13"/>
      <c r="BZ254" s="13"/>
      <c r="CA254" s="13"/>
      <c r="CB254" s="13"/>
      <c r="CC254" s="13"/>
      <c r="CD254" s="13"/>
      <c r="CE254" s="13"/>
      <c r="CF254" s="13"/>
      <c r="CG254" s="13"/>
      <c r="CH254" s="13"/>
      <c r="CI254" s="13"/>
      <c r="CJ254" s="13"/>
      <c r="CK254" s="13"/>
      <c r="CL254" s="13"/>
      <c r="CM254" s="13"/>
      <c r="CN254" s="13"/>
      <c r="CO254" s="13"/>
      <c r="CP254" s="13"/>
      <c r="CQ254" s="13"/>
      <c r="CR254" s="13"/>
      <c r="CS254" s="13"/>
      <c r="CT254" s="13"/>
      <c r="CU254" s="13"/>
      <c r="CV254" s="13"/>
      <c r="CW254" s="13"/>
      <c r="CX254" s="13"/>
      <c r="CY254" s="13"/>
      <c r="CZ254" s="13"/>
      <c r="DA254" s="13"/>
      <c r="DB254" s="13"/>
      <c r="DC254" s="13"/>
      <c r="DD254" s="13"/>
      <c r="DE254" s="13"/>
      <c r="DF254" s="13"/>
      <c r="DG254" s="13"/>
      <c r="DH254" s="13"/>
      <c r="DI254" s="13"/>
      <c r="DJ254" s="13"/>
      <c r="DK254" s="13"/>
      <c r="DL254" s="13"/>
      <c r="DM254" s="13"/>
      <c r="DN254" s="13"/>
      <c r="DO254" s="13"/>
      <c r="DP254" s="13"/>
      <c r="DQ254" s="13"/>
      <c r="DR254" s="13"/>
      <c r="DS254" s="13"/>
      <c r="DT254" s="13"/>
      <c r="DU254" s="13"/>
      <c r="DV254" s="13"/>
      <c r="DW254" s="13"/>
      <c r="DX254" s="13"/>
      <c r="DY254" s="13"/>
      <c r="DZ254" s="13"/>
      <c r="EA254" s="13"/>
      <c r="EB254" s="13"/>
      <c r="EC254" s="13"/>
      <c r="ED254" s="13"/>
      <c r="EE254" s="13"/>
      <c r="EF254" s="13"/>
      <c r="EG254" s="13"/>
      <c r="EH254" s="13"/>
      <c r="EI254" s="13"/>
      <c r="EJ254" s="13"/>
      <c r="EK254" s="13"/>
      <c r="EL254" s="13"/>
      <c r="EM254" s="13"/>
      <c r="EN254" s="13"/>
      <c r="EO254" s="13"/>
      <c r="EP254" s="13"/>
      <c r="EQ254" s="13"/>
      <c r="ER254" s="13"/>
      <c r="ES254" s="13"/>
      <c r="ET254" s="13"/>
      <c r="EU254" s="13"/>
      <c r="EV254" s="13"/>
      <c r="EW254" s="13"/>
      <c r="EX254" s="13"/>
      <c r="EY254" s="13"/>
      <c r="EZ254" s="13"/>
      <c r="FA254" s="13"/>
      <c r="FB254" s="13"/>
      <c r="FC254" s="13"/>
      <c r="FD254" s="13"/>
      <c r="FE254" s="13"/>
      <c r="FF254" s="13"/>
      <c r="FG254" s="13"/>
      <c r="FH254" s="13"/>
      <c r="FI254" s="13"/>
      <c r="FJ254" s="13"/>
      <c r="FK254" s="13"/>
      <c r="FL254" s="13"/>
      <c r="FM254" s="13"/>
      <c r="FN254" s="13"/>
      <c r="FO254" s="13"/>
      <c r="FP254" s="13"/>
      <c r="FQ254" s="13"/>
      <c r="FR254" s="13"/>
      <c r="FS254" s="13"/>
      <c r="FT254" s="13"/>
      <c r="FU254" s="13"/>
      <c r="FV254" s="13"/>
      <c r="FW254" s="13"/>
      <c r="FX254" s="13"/>
      <c r="FY254" s="13"/>
      <c r="FZ254" s="13"/>
      <c r="GA254" s="13"/>
      <c r="GB254" s="13"/>
      <c r="GC254" s="13"/>
      <c r="GD254" s="13"/>
      <c r="GE254" s="13"/>
      <c r="GF254" s="13"/>
      <c r="GG254" s="13"/>
      <c r="GH254" s="13"/>
      <c r="GI254" s="13"/>
      <c r="GJ254" s="13"/>
      <c r="GK254" s="13"/>
      <c r="GL254" s="13"/>
      <c r="GM254" s="13"/>
      <c r="GN254" s="13"/>
      <c r="GO254" s="13"/>
      <c r="GP254" s="13"/>
      <c r="GQ254" s="13"/>
      <c r="GR254" s="13"/>
      <c r="GS254" s="13"/>
      <c r="GT254" s="13"/>
      <c r="GU254" s="13"/>
      <c r="GV254" s="13"/>
      <c r="GW254" s="13"/>
      <c r="GX254" s="13"/>
      <c r="GY254" s="13"/>
      <c r="GZ254" s="13"/>
      <c r="HA254" s="13"/>
      <c r="HB254" s="13"/>
      <c r="HC254" s="13"/>
      <c r="HD254" s="13"/>
      <c r="HE254" s="13"/>
      <c r="HF254" s="13"/>
      <c r="HG254" s="13"/>
      <c r="HH254" s="13"/>
      <c r="HI254" s="13"/>
      <c r="HJ254" s="13"/>
      <c r="HK254" s="13"/>
      <c r="HL254" s="13"/>
      <c r="HM254" s="13"/>
      <c r="HN254" s="13"/>
      <c r="HO254" s="13"/>
      <c r="HP254" s="13"/>
      <c r="HQ254" s="13"/>
      <c r="HR254" s="13"/>
      <c r="HS254" s="13"/>
      <c r="HT254" s="13"/>
      <c r="HU254" s="13"/>
      <c r="HV254" s="13"/>
      <c r="HW254" s="13"/>
      <c r="HX254" s="13"/>
      <c r="HY254" s="13"/>
      <c r="HZ254" s="13"/>
      <c r="IA254" s="13"/>
      <c r="IB254" s="13"/>
      <c r="IC254" s="13"/>
      <c r="ID254" s="13"/>
      <c r="IE254" s="13"/>
      <c r="IF254" s="13"/>
      <c r="IG254" s="13"/>
      <c r="IH254" s="13"/>
      <c r="II254" s="13"/>
      <c r="IJ254" s="13"/>
      <c r="IK254" s="13"/>
      <c r="IL254" s="13"/>
      <c r="IM254" s="13"/>
      <c r="IN254" s="13"/>
      <c r="IO254" s="13"/>
    </row>
    <row r="255" spans="1:249" s="10" customFormat="1" ht="30" x14ac:dyDescent="0.25">
      <c r="A255" s="18">
        <v>1</v>
      </c>
      <c r="B255" s="233" t="s">
        <v>110</v>
      </c>
      <c r="C255" s="340">
        <f t="shared" si="77"/>
        <v>700</v>
      </c>
      <c r="D255" s="340">
        <f t="shared" si="77"/>
        <v>58</v>
      </c>
      <c r="E255" s="340">
        <f t="shared" si="77"/>
        <v>25</v>
      </c>
      <c r="F255" s="340">
        <f t="shared" si="77"/>
        <v>43.103448275862064</v>
      </c>
      <c r="G255" s="532">
        <f t="shared" si="77"/>
        <v>1227.7090000000001</v>
      </c>
      <c r="H255" s="532">
        <f t="shared" si="77"/>
        <v>102</v>
      </c>
      <c r="I255" s="532">
        <f t="shared" si="77"/>
        <v>44.133620000000001</v>
      </c>
      <c r="J255" s="532">
        <f t="shared" si="77"/>
        <v>43.268254901960788</v>
      </c>
      <c r="K255" s="13"/>
      <c r="L255" s="734"/>
      <c r="M255" s="13"/>
      <c r="N255" s="13"/>
      <c r="O255" s="13"/>
      <c r="P255" s="13"/>
      <c r="Q255" s="13"/>
      <c r="R255" s="13"/>
      <c r="S255" s="13"/>
      <c r="T255" s="1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F255" s="13"/>
      <c r="AG255" s="13"/>
      <c r="AH255" s="13"/>
      <c r="AI255" s="13"/>
      <c r="AJ255" s="13"/>
      <c r="AK255" s="13"/>
      <c r="AL255" s="13"/>
      <c r="AM255" s="13"/>
      <c r="AN255" s="13"/>
      <c r="AO255" s="13"/>
      <c r="AP255" s="13"/>
      <c r="AQ255" s="13"/>
      <c r="AR255" s="13"/>
      <c r="AS255" s="13"/>
      <c r="AT255" s="13"/>
      <c r="AU255" s="13"/>
      <c r="AV255" s="13"/>
      <c r="AW255" s="13"/>
      <c r="AX255" s="13"/>
      <c r="AY255" s="13"/>
      <c r="AZ255" s="13"/>
      <c r="BA255" s="13"/>
      <c r="BB255" s="13"/>
      <c r="BC255" s="13"/>
      <c r="BD255" s="13"/>
      <c r="BE255" s="13"/>
      <c r="BF255" s="13"/>
      <c r="BG255" s="13"/>
      <c r="BH255" s="13"/>
      <c r="BI255" s="13"/>
      <c r="BJ255" s="13"/>
      <c r="BK255" s="13"/>
      <c r="BL255" s="13"/>
      <c r="BM255" s="13"/>
      <c r="BN255" s="13"/>
      <c r="BO255" s="13"/>
      <c r="BP255" s="13"/>
      <c r="BQ255" s="13"/>
      <c r="BR255" s="13"/>
      <c r="BS255" s="13"/>
      <c r="BT255" s="13"/>
      <c r="BU255" s="13"/>
      <c r="BV255" s="13"/>
      <c r="BW255" s="13"/>
      <c r="BX255" s="13"/>
      <c r="BY255" s="13"/>
      <c r="BZ255" s="13"/>
      <c r="CA255" s="13"/>
      <c r="CB255" s="13"/>
      <c r="CC255" s="13"/>
      <c r="CD255" s="13"/>
      <c r="CE255" s="13"/>
      <c r="CF255" s="13"/>
      <c r="CG255" s="13"/>
      <c r="CH255" s="13"/>
      <c r="CI255" s="13"/>
      <c r="CJ255" s="13"/>
      <c r="CK255" s="13"/>
      <c r="CL255" s="13"/>
      <c r="CM255" s="13"/>
      <c r="CN255" s="13"/>
      <c r="CO255" s="13"/>
      <c r="CP255" s="13"/>
      <c r="CQ255" s="13"/>
      <c r="CR255" s="13"/>
      <c r="CS255" s="13"/>
      <c r="CT255" s="13"/>
      <c r="CU255" s="13"/>
      <c r="CV255" s="13"/>
      <c r="CW255" s="13"/>
      <c r="CX255" s="13"/>
      <c r="CY255" s="13"/>
      <c r="CZ255" s="13"/>
      <c r="DA255" s="13"/>
      <c r="DB255" s="13"/>
      <c r="DC255" s="13"/>
      <c r="DD255" s="13"/>
      <c r="DE255" s="13"/>
      <c r="DF255" s="13"/>
      <c r="DG255" s="13"/>
      <c r="DH255" s="13"/>
      <c r="DI255" s="13"/>
      <c r="DJ255" s="13"/>
      <c r="DK255" s="13"/>
      <c r="DL255" s="13"/>
      <c r="DM255" s="13"/>
      <c r="DN255" s="13"/>
      <c r="DO255" s="13"/>
      <c r="DP255" s="13"/>
      <c r="DQ255" s="13"/>
      <c r="DR255" s="13"/>
      <c r="DS255" s="13"/>
      <c r="DT255" s="13"/>
      <c r="DU255" s="13"/>
      <c r="DV255" s="13"/>
      <c r="DW255" s="13"/>
      <c r="DX255" s="13"/>
      <c r="DY255" s="13"/>
      <c r="DZ255" s="13"/>
      <c r="EA255" s="13"/>
      <c r="EB255" s="13"/>
      <c r="EC255" s="13"/>
      <c r="ED255" s="13"/>
      <c r="EE255" s="13"/>
      <c r="EF255" s="13"/>
      <c r="EG255" s="13"/>
      <c r="EH255" s="13"/>
      <c r="EI255" s="13"/>
      <c r="EJ255" s="13"/>
      <c r="EK255" s="13"/>
      <c r="EL255" s="13"/>
      <c r="EM255" s="13"/>
      <c r="EN255" s="13"/>
      <c r="EO255" s="13"/>
      <c r="EP255" s="13"/>
      <c r="EQ255" s="13"/>
      <c r="ER255" s="13"/>
      <c r="ES255" s="13"/>
      <c r="ET255" s="13"/>
      <c r="EU255" s="13"/>
      <c r="EV255" s="13"/>
      <c r="EW255" s="13"/>
      <c r="EX255" s="13"/>
      <c r="EY255" s="13"/>
      <c r="EZ255" s="13"/>
      <c r="FA255" s="13"/>
      <c r="FB255" s="13"/>
      <c r="FC255" s="13"/>
      <c r="FD255" s="13"/>
      <c r="FE255" s="13"/>
      <c r="FF255" s="13"/>
      <c r="FG255" s="13"/>
      <c r="FH255" s="13"/>
      <c r="FI255" s="13"/>
      <c r="FJ255" s="13"/>
      <c r="FK255" s="13"/>
      <c r="FL255" s="13"/>
      <c r="FM255" s="13"/>
      <c r="FN255" s="13"/>
      <c r="FO255" s="13"/>
      <c r="FP255" s="13"/>
      <c r="FQ255" s="13"/>
      <c r="FR255" s="13"/>
      <c r="FS255" s="13"/>
      <c r="FT255" s="13"/>
      <c r="FU255" s="13"/>
      <c r="FV255" s="13"/>
      <c r="FW255" s="13"/>
      <c r="FX255" s="13"/>
      <c r="FY255" s="13"/>
      <c r="FZ255" s="13"/>
      <c r="GA255" s="13"/>
      <c r="GB255" s="13"/>
      <c r="GC255" s="13"/>
      <c r="GD255" s="13"/>
      <c r="GE255" s="13"/>
      <c r="GF255" s="13"/>
      <c r="GG255" s="13"/>
      <c r="GH255" s="13"/>
      <c r="GI255" s="13"/>
      <c r="GJ255" s="13"/>
      <c r="GK255" s="13"/>
      <c r="GL255" s="13"/>
      <c r="GM255" s="13"/>
      <c r="GN255" s="13"/>
      <c r="GO255" s="13"/>
      <c r="GP255" s="13"/>
      <c r="GQ255" s="13"/>
      <c r="GR255" s="13"/>
      <c r="GS255" s="13"/>
      <c r="GT255" s="13"/>
      <c r="GU255" s="13"/>
      <c r="GV255" s="13"/>
      <c r="GW255" s="13"/>
      <c r="GX255" s="13"/>
      <c r="GY255" s="13"/>
      <c r="GZ255" s="13"/>
      <c r="HA255" s="13"/>
      <c r="HB255" s="13"/>
      <c r="HC255" s="13"/>
      <c r="HD255" s="13"/>
      <c r="HE255" s="13"/>
      <c r="HF255" s="13"/>
      <c r="HG255" s="13"/>
      <c r="HH255" s="13"/>
      <c r="HI255" s="13"/>
      <c r="HJ255" s="13"/>
      <c r="HK255" s="13"/>
      <c r="HL255" s="13"/>
      <c r="HM255" s="13"/>
      <c r="HN255" s="13"/>
      <c r="HO255" s="13"/>
      <c r="HP255" s="13"/>
      <c r="HQ255" s="13"/>
      <c r="HR255" s="13"/>
      <c r="HS255" s="13"/>
      <c r="HT255" s="13"/>
      <c r="HU255" s="13"/>
      <c r="HV255" s="13"/>
      <c r="HW255" s="13"/>
      <c r="HX255" s="13"/>
      <c r="HY255" s="13"/>
      <c r="HZ255" s="13"/>
      <c r="IA255" s="13"/>
      <c r="IB255" s="13"/>
      <c r="IC255" s="13"/>
      <c r="ID255" s="13"/>
      <c r="IE255" s="13"/>
      <c r="IF255" s="13"/>
      <c r="IG255" s="13"/>
      <c r="IH255" s="13"/>
      <c r="II255" s="13"/>
      <c r="IJ255" s="13"/>
      <c r="IK255" s="13"/>
      <c r="IL255" s="13"/>
      <c r="IM255" s="13"/>
      <c r="IN255" s="13"/>
      <c r="IO255" s="13"/>
    </row>
    <row r="256" spans="1:249" s="10" customFormat="1" ht="45" customHeight="1" x14ac:dyDescent="0.25">
      <c r="A256" s="18">
        <v>1</v>
      </c>
      <c r="B256" s="233" t="s">
        <v>81</v>
      </c>
      <c r="C256" s="340">
        <f t="shared" si="77"/>
        <v>5500</v>
      </c>
      <c r="D256" s="340">
        <f t="shared" si="77"/>
        <v>458</v>
      </c>
      <c r="E256" s="340">
        <f t="shared" si="77"/>
        <v>233</v>
      </c>
      <c r="F256" s="340">
        <f t="shared" si="77"/>
        <v>50.873362445414848</v>
      </c>
      <c r="G256" s="532">
        <f t="shared" si="77"/>
        <v>10788.25</v>
      </c>
      <c r="H256" s="532">
        <f t="shared" si="77"/>
        <v>899</v>
      </c>
      <c r="I256" s="532">
        <f t="shared" si="77"/>
        <v>1198.3494800000001</v>
      </c>
      <c r="J256" s="532">
        <f t="shared" si="77"/>
        <v>133.29805116796442</v>
      </c>
      <c r="K256" s="13"/>
      <c r="L256" s="734"/>
      <c r="M256" s="13"/>
      <c r="N256" s="13"/>
      <c r="O256" s="13"/>
      <c r="P256" s="13"/>
      <c r="Q256" s="13"/>
      <c r="R256" s="13"/>
      <c r="S256" s="13"/>
      <c r="T256" s="1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F256" s="13"/>
      <c r="AG256" s="13"/>
      <c r="AH256" s="13"/>
      <c r="AI256" s="13"/>
      <c r="AJ256" s="13"/>
      <c r="AK256" s="13"/>
      <c r="AL256" s="13"/>
      <c r="AM256" s="13"/>
      <c r="AN256" s="13"/>
      <c r="AO256" s="13"/>
      <c r="AP256" s="13"/>
      <c r="AQ256" s="13"/>
      <c r="AR256" s="13"/>
      <c r="AS256" s="13"/>
      <c r="AT256" s="13"/>
      <c r="AU256" s="13"/>
      <c r="AV256" s="13"/>
      <c r="AW256" s="13"/>
      <c r="AX256" s="13"/>
      <c r="AY256" s="13"/>
      <c r="AZ256" s="13"/>
      <c r="BA256" s="13"/>
      <c r="BB256" s="13"/>
      <c r="BC256" s="13"/>
      <c r="BD256" s="13"/>
      <c r="BE256" s="13"/>
      <c r="BF256" s="13"/>
      <c r="BG256" s="13"/>
      <c r="BH256" s="13"/>
      <c r="BI256" s="13"/>
      <c r="BJ256" s="13"/>
      <c r="BK256" s="13"/>
      <c r="BL256" s="13"/>
      <c r="BM256" s="13"/>
      <c r="BN256" s="13"/>
      <c r="BO256" s="13"/>
      <c r="BP256" s="13"/>
      <c r="BQ256" s="13"/>
      <c r="BR256" s="13"/>
      <c r="BS256" s="13"/>
      <c r="BT256" s="13"/>
      <c r="BU256" s="13"/>
      <c r="BV256" s="13"/>
      <c r="BW256" s="13"/>
      <c r="BX256" s="13"/>
      <c r="BY256" s="13"/>
      <c r="BZ256" s="13"/>
      <c r="CA256" s="13"/>
      <c r="CB256" s="13"/>
      <c r="CC256" s="13"/>
      <c r="CD256" s="13"/>
      <c r="CE256" s="13"/>
      <c r="CF256" s="13"/>
      <c r="CG256" s="13"/>
      <c r="CH256" s="13"/>
      <c r="CI256" s="13"/>
      <c r="CJ256" s="13"/>
      <c r="CK256" s="13"/>
      <c r="CL256" s="13"/>
      <c r="CM256" s="13"/>
      <c r="CN256" s="13"/>
      <c r="CO256" s="13"/>
      <c r="CP256" s="13"/>
      <c r="CQ256" s="13"/>
      <c r="CR256" s="13"/>
      <c r="CS256" s="13"/>
      <c r="CT256" s="13"/>
      <c r="CU256" s="13"/>
      <c r="CV256" s="13"/>
      <c r="CW256" s="13"/>
      <c r="CX256" s="13"/>
      <c r="CY256" s="13"/>
      <c r="CZ256" s="13"/>
      <c r="DA256" s="13"/>
      <c r="DB256" s="13"/>
      <c r="DC256" s="13"/>
      <c r="DD256" s="13"/>
      <c r="DE256" s="13"/>
      <c r="DF256" s="13"/>
      <c r="DG256" s="13"/>
      <c r="DH256" s="13"/>
      <c r="DI256" s="13"/>
      <c r="DJ256" s="13"/>
      <c r="DK256" s="13"/>
      <c r="DL256" s="13"/>
      <c r="DM256" s="13"/>
      <c r="DN256" s="13"/>
      <c r="DO256" s="13"/>
      <c r="DP256" s="13"/>
      <c r="DQ256" s="13"/>
      <c r="DR256" s="13"/>
      <c r="DS256" s="13"/>
      <c r="DT256" s="13"/>
      <c r="DU256" s="13"/>
      <c r="DV256" s="13"/>
      <c r="DW256" s="13"/>
      <c r="DX256" s="13"/>
      <c r="DY256" s="13"/>
      <c r="DZ256" s="13"/>
      <c r="EA256" s="13"/>
      <c r="EB256" s="13"/>
      <c r="EC256" s="13"/>
      <c r="ED256" s="13"/>
      <c r="EE256" s="13"/>
      <c r="EF256" s="13"/>
      <c r="EG256" s="13"/>
      <c r="EH256" s="13"/>
      <c r="EI256" s="13"/>
      <c r="EJ256" s="13"/>
      <c r="EK256" s="13"/>
      <c r="EL256" s="13"/>
      <c r="EM256" s="13"/>
      <c r="EN256" s="13"/>
      <c r="EO256" s="13"/>
      <c r="EP256" s="13"/>
      <c r="EQ256" s="13"/>
      <c r="ER256" s="13"/>
      <c r="ES256" s="13"/>
      <c r="ET256" s="13"/>
      <c r="EU256" s="13"/>
      <c r="EV256" s="13"/>
      <c r="EW256" s="13"/>
      <c r="EX256" s="13"/>
      <c r="EY256" s="13"/>
      <c r="EZ256" s="13"/>
      <c r="FA256" s="13"/>
      <c r="FB256" s="13"/>
      <c r="FC256" s="13"/>
      <c r="FD256" s="13"/>
      <c r="FE256" s="13"/>
      <c r="FF256" s="13"/>
      <c r="FG256" s="13"/>
      <c r="FH256" s="13"/>
      <c r="FI256" s="13"/>
      <c r="FJ256" s="13"/>
      <c r="FK256" s="13"/>
      <c r="FL256" s="13"/>
      <c r="FM256" s="13"/>
      <c r="FN256" s="13"/>
      <c r="FO256" s="13"/>
      <c r="FP256" s="13"/>
      <c r="FQ256" s="13"/>
      <c r="FR256" s="13"/>
      <c r="FS256" s="13"/>
      <c r="FT256" s="13"/>
      <c r="FU256" s="13"/>
      <c r="FV256" s="13"/>
      <c r="FW256" s="13"/>
      <c r="FX256" s="13"/>
      <c r="FY256" s="13"/>
      <c r="FZ256" s="13"/>
      <c r="GA256" s="13"/>
      <c r="GB256" s="13"/>
      <c r="GC256" s="13"/>
      <c r="GD256" s="13"/>
      <c r="GE256" s="13"/>
      <c r="GF256" s="13"/>
      <c r="GG256" s="13"/>
      <c r="GH256" s="13"/>
      <c r="GI256" s="13"/>
      <c r="GJ256" s="13"/>
      <c r="GK256" s="13"/>
      <c r="GL256" s="13"/>
      <c r="GM256" s="13"/>
      <c r="GN256" s="13"/>
      <c r="GO256" s="13"/>
      <c r="GP256" s="13"/>
      <c r="GQ256" s="13"/>
      <c r="GR256" s="13"/>
      <c r="GS256" s="13"/>
      <c r="GT256" s="13"/>
      <c r="GU256" s="13"/>
      <c r="GV256" s="13"/>
      <c r="GW256" s="13"/>
      <c r="GX256" s="13"/>
      <c r="GY256" s="13"/>
      <c r="GZ256" s="13"/>
      <c r="HA256" s="13"/>
      <c r="HB256" s="13"/>
      <c r="HC256" s="13"/>
      <c r="HD256" s="13"/>
      <c r="HE256" s="13"/>
      <c r="HF256" s="13"/>
      <c r="HG256" s="13"/>
      <c r="HH256" s="13"/>
      <c r="HI256" s="13"/>
      <c r="HJ256" s="13"/>
      <c r="HK256" s="13"/>
      <c r="HL256" s="13"/>
      <c r="HM256" s="13"/>
      <c r="HN256" s="13"/>
      <c r="HO256" s="13"/>
      <c r="HP256" s="13"/>
      <c r="HQ256" s="13"/>
      <c r="HR256" s="13"/>
      <c r="HS256" s="13"/>
      <c r="HT256" s="13"/>
      <c r="HU256" s="13"/>
      <c r="HV256" s="13"/>
      <c r="HW256" s="13"/>
      <c r="HX256" s="13"/>
      <c r="HY256" s="13"/>
      <c r="HZ256" s="13"/>
      <c r="IA256" s="13"/>
      <c r="IB256" s="13"/>
      <c r="IC256" s="13"/>
      <c r="ID256" s="13"/>
      <c r="IE256" s="13"/>
      <c r="IF256" s="13"/>
      <c r="IG256" s="13"/>
      <c r="IH256" s="13"/>
      <c r="II256" s="13"/>
      <c r="IJ256" s="13"/>
      <c r="IK256" s="13"/>
      <c r="IL256" s="13"/>
      <c r="IM256" s="13"/>
      <c r="IN256" s="13"/>
      <c r="IO256" s="13"/>
    </row>
    <row r="257" spans="1:249" s="10" customFormat="1" ht="45" customHeight="1" x14ac:dyDescent="0.25">
      <c r="A257" s="18">
        <v>1</v>
      </c>
      <c r="B257" s="233" t="s">
        <v>111</v>
      </c>
      <c r="C257" s="340">
        <f t="shared" si="77"/>
        <v>2077</v>
      </c>
      <c r="D257" s="340">
        <f t="shared" si="77"/>
        <v>173</v>
      </c>
      <c r="E257" s="340">
        <f t="shared" si="77"/>
        <v>124</v>
      </c>
      <c r="F257" s="340">
        <f t="shared" si="77"/>
        <v>71.676300578034684</v>
      </c>
      <c r="G257" s="532">
        <f t="shared" si="77"/>
        <v>2099.8470000000002</v>
      </c>
      <c r="H257" s="532">
        <f t="shared" si="77"/>
        <v>175</v>
      </c>
      <c r="I257" s="532">
        <f t="shared" si="77"/>
        <v>132.34796</v>
      </c>
      <c r="J257" s="532">
        <f t="shared" si="77"/>
        <v>75.627405714285715</v>
      </c>
      <c r="K257" s="13"/>
      <c r="L257" s="734"/>
      <c r="M257" s="13"/>
      <c r="N257" s="13"/>
      <c r="O257" s="13"/>
      <c r="P257" s="13"/>
      <c r="Q257" s="13"/>
      <c r="R257" s="13"/>
      <c r="S257" s="13"/>
      <c r="T257" s="1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F257" s="13"/>
      <c r="AG257" s="13"/>
      <c r="AH257" s="13"/>
      <c r="AI257" s="13"/>
      <c r="AJ257" s="13"/>
      <c r="AK257" s="13"/>
      <c r="AL257" s="13"/>
      <c r="AM257" s="13"/>
      <c r="AN257" s="13"/>
      <c r="AO257" s="13"/>
      <c r="AP257" s="13"/>
      <c r="AQ257" s="13"/>
      <c r="AR257" s="13"/>
      <c r="AS257" s="13"/>
      <c r="AT257" s="13"/>
      <c r="AU257" s="13"/>
      <c r="AV257" s="13"/>
      <c r="AW257" s="13"/>
      <c r="AX257" s="13"/>
      <c r="AY257" s="13"/>
      <c r="AZ257" s="13"/>
      <c r="BA257" s="13"/>
      <c r="BB257" s="13"/>
      <c r="BC257" s="13"/>
      <c r="BD257" s="13"/>
      <c r="BE257" s="13"/>
      <c r="BF257" s="13"/>
      <c r="BG257" s="13"/>
      <c r="BH257" s="13"/>
      <c r="BI257" s="13"/>
      <c r="BJ257" s="13"/>
      <c r="BK257" s="13"/>
      <c r="BL257" s="13"/>
      <c r="BM257" s="13"/>
      <c r="BN257" s="13"/>
      <c r="BO257" s="13"/>
      <c r="BP257" s="13"/>
      <c r="BQ257" s="13"/>
      <c r="BR257" s="13"/>
      <c r="BS257" s="13"/>
      <c r="BT257" s="13"/>
      <c r="BU257" s="13"/>
      <c r="BV257" s="13"/>
      <c r="BW257" s="13"/>
      <c r="BX257" s="13"/>
      <c r="BY257" s="13"/>
      <c r="BZ257" s="13"/>
      <c r="CA257" s="13"/>
      <c r="CB257" s="13"/>
      <c r="CC257" s="13"/>
      <c r="CD257" s="13"/>
      <c r="CE257" s="13"/>
      <c r="CF257" s="13"/>
      <c r="CG257" s="13"/>
      <c r="CH257" s="13"/>
      <c r="CI257" s="13"/>
      <c r="CJ257" s="13"/>
      <c r="CK257" s="13"/>
      <c r="CL257" s="13"/>
      <c r="CM257" s="13"/>
      <c r="CN257" s="13"/>
      <c r="CO257" s="13"/>
      <c r="CP257" s="13"/>
      <c r="CQ257" s="13"/>
      <c r="CR257" s="13"/>
      <c r="CS257" s="13"/>
      <c r="CT257" s="13"/>
      <c r="CU257" s="13"/>
      <c r="CV257" s="13"/>
      <c r="CW257" s="13"/>
      <c r="CX257" s="13"/>
      <c r="CY257" s="13"/>
      <c r="CZ257" s="13"/>
      <c r="DA257" s="13"/>
      <c r="DB257" s="13"/>
      <c r="DC257" s="13"/>
      <c r="DD257" s="13"/>
      <c r="DE257" s="13"/>
      <c r="DF257" s="13"/>
      <c r="DG257" s="13"/>
      <c r="DH257" s="13"/>
      <c r="DI257" s="13"/>
      <c r="DJ257" s="13"/>
      <c r="DK257" s="13"/>
      <c r="DL257" s="13"/>
      <c r="DM257" s="13"/>
      <c r="DN257" s="13"/>
      <c r="DO257" s="13"/>
      <c r="DP257" s="13"/>
      <c r="DQ257" s="13"/>
      <c r="DR257" s="13"/>
      <c r="DS257" s="13"/>
      <c r="DT257" s="13"/>
      <c r="DU257" s="13"/>
      <c r="DV257" s="13"/>
      <c r="DW257" s="13"/>
      <c r="DX257" s="13"/>
      <c r="DY257" s="13"/>
      <c r="DZ257" s="13"/>
      <c r="EA257" s="13"/>
      <c r="EB257" s="13"/>
      <c r="EC257" s="13"/>
      <c r="ED257" s="13"/>
      <c r="EE257" s="13"/>
      <c r="EF257" s="13"/>
      <c r="EG257" s="13"/>
      <c r="EH257" s="13"/>
      <c r="EI257" s="13"/>
      <c r="EJ257" s="13"/>
      <c r="EK257" s="13"/>
      <c r="EL257" s="13"/>
      <c r="EM257" s="13"/>
      <c r="EN257" s="13"/>
      <c r="EO257" s="13"/>
      <c r="EP257" s="13"/>
      <c r="EQ257" s="13"/>
      <c r="ER257" s="13"/>
      <c r="ES257" s="13"/>
      <c r="ET257" s="13"/>
      <c r="EU257" s="13"/>
      <c r="EV257" s="13"/>
      <c r="EW257" s="13"/>
      <c r="EX257" s="13"/>
      <c r="EY257" s="13"/>
      <c r="EZ257" s="13"/>
      <c r="FA257" s="13"/>
      <c r="FB257" s="13"/>
      <c r="FC257" s="13"/>
      <c r="FD257" s="13"/>
      <c r="FE257" s="13"/>
      <c r="FF257" s="13"/>
      <c r="FG257" s="13"/>
      <c r="FH257" s="13"/>
      <c r="FI257" s="13"/>
      <c r="FJ257" s="13"/>
      <c r="FK257" s="13"/>
      <c r="FL257" s="13"/>
      <c r="FM257" s="13"/>
      <c r="FN257" s="13"/>
      <c r="FO257" s="13"/>
      <c r="FP257" s="13"/>
      <c r="FQ257" s="13"/>
      <c r="FR257" s="13"/>
      <c r="FS257" s="13"/>
      <c r="FT257" s="13"/>
      <c r="FU257" s="13"/>
      <c r="FV257" s="13"/>
      <c r="FW257" s="13"/>
      <c r="FX257" s="13"/>
      <c r="FY257" s="13"/>
      <c r="FZ257" s="13"/>
      <c r="GA257" s="13"/>
      <c r="GB257" s="13"/>
      <c r="GC257" s="13"/>
      <c r="GD257" s="13"/>
      <c r="GE257" s="13"/>
      <c r="GF257" s="13"/>
      <c r="GG257" s="13"/>
      <c r="GH257" s="13"/>
      <c r="GI257" s="13"/>
      <c r="GJ257" s="13"/>
      <c r="GK257" s="13"/>
      <c r="GL257" s="13"/>
      <c r="GM257" s="13"/>
      <c r="GN257" s="13"/>
      <c r="GO257" s="13"/>
      <c r="GP257" s="13"/>
      <c r="GQ257" s="13"/>
      <c r="GR257" s="13"/>
      <c r="GS257" s="13"/>
      <c r="GT257" s="13"/>
      <c r="GU257" s="13"/>
      <c r="GV257" s="13"/>
      <c r="GW257" s="13"/>
      <c r="GX257" s="13"/>
      <c r="GY257" s="13"/>
      <c r="GZ257" s="13"/>
      <c r="HA257" s="13"/>
      <c r="HB257" s="13"/>
      <c r="HC257" s="13"/>
      <c r="HD257" s="13"/>
      <c r="HE257" s="13"/>
      <c r="HF257" s="13"/>
      <c r="HG257" s="13"/>
      <c r="HH257" s="13"/>
      <c r="HI257" s="13"/>
      <c r="HJ257" s="13"/>
      <c r="HK257" s="13"/>
      <c r="HL257" s="13"/>
      <c r="HM257" s="13"/>
      <c r="HN257" s="13"/>
      <c r="HO257" s="13"/>
      <c r="HP257" s="13"/>
      <c r="HQ257" s="13"/>
      <c r="HR257" s="13"/>
      <c r="HS257" s="13"/>
      <c r="HT257" s="13"/>
      <c r="HU257" s="13"/>
      <c r="HV257" s="13"/>
      <c r="HW257" s="13"/>
      <c r="HX257" s="13"/>
      <c r="HY257" s="13"/>
      <c r="HZ257" s="13"/>
      <c r="IA257" s="13"/>
      <c r="IB257" s="13"/>
      <c r="IC257" s="13"/>
      <c r="ID257" s="13"/>
      <c r="IE257" s="13"/>
      <c r="IF257" s="13"/>
      <c r="IG257" s="13"/>
      <c r="IH257" s="13"/>
      <c r="II257" s="13"/>
      <c r="IJ257" s="13"/>
      <c r="IK257" s="13"/>
      <c r="IL257" s="13"/>
      <c r="IM257" s="13"/>
      <c r="IN257" s="13"/>
      <c r="IO257" s="13"/>
    </row>
    <row r="258" spans="1:249" s="10" customFormat="1" ht="38.1" customHeight="1" x14ac:dyDescent="0.25">
      <c r="A258" s="18"/>
      <c r="B258" s="233" t="s">
        <v>125</v>
      </c>
      <c r="C258" s="340">
        <f t="shared" ref="C258:J260" si="78">SUM(C244)</f>
        <v>10400</v>
      </c>
      <c r="D258" s="340">
        <f t="shared" si="78"/>
        <v>867</v>
      </c>
      <c r="E258" s="340">
        <f t="shared" si="78"/>
        <v>844</v>
      </c>
      <c r="F258" s="340">
        <f t="shared" si="78"/>
        <v>97.347174163783151</v>
      </c>
      <c r="G258" s="340">
        <f t="shared" si="78"/>
        <v>8414.5360000000001</v>
      </c>
      <c r="H258" s="340">
        <f t="shared" si="78"/>
        <v>701</v>
      </c>
      <c r="I258" s="340">
        <f t="shared" si="78"/>
        <v>682.10050000000001</v>
      </c>
      <c r="J258" s="340">
        <f t="shared" si="78"/>
        <v>97.30392296718972</v>
      </c>
      <c r="K258" s="13"/>
      <c r="L258" s="734"/>
      <c r="M258" s="13"/>
      <c r="N258" s="13"/>
      <c r="O258" s="13"/>
      <c r="P258" s="13"/>
      <c r="Q258" s="13"/>
      <c r="R258" s="13"/>
      <c r="S258" s="13"/>
      <c r="T258" s="1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F258" s="13"/>
      <c r="AG258" s="13"/>
      <c r="AH258" s="13"/>
      <c r="AI258" s="13"/>
      <c r="AJ258" s="13"/>
      <c r="AK258" s="13"/>
      <c r="AL258" s="13"/>
      <c r="AM258" s="13"/>
      <c r="AN258" s="13"/>
      <c r="AO258" s="13"/>
      <c r="AP258" s="13"/>
      <c r="AQ258" s="13"/>
      <c r="AR258" s="13"/>
      <c r="AS258" s="13"/>
      <c r="AT258" s="13"/>
      <c r="AU258" s="13"/>
      <c r="AV258" s="13"/>
      <c r="AW258" s="13"/>
      <c r="AX258" s="13"/>
      <c r="AY258" s="13"/>
      <c r="AZ258" s="13"/>
      <c r="BA258" s="13"/>
      <c r="BB258" s="13"/>
      <c r="BC258" s="13"/>
      <c r="BD258" s="13"/>
      <c r="BE258" s="13"/>
      <c r="BF258" s="13"/>
      <c r="BG258" s="13"/>
      <c r="BH258" s="13"/>
      <c r="BI258" s="13"/>
      <c r="BJ258" s="13"/>
      <c r="BK258" s="13"/>
      <c r="BL258" s="13"/>
      <c r="BM258" s="13"/>
      <c r="BN258" s="13"/>
      <c r="BO258" s="13"/>
      <c r="BP258" s="13"/>
      <c r="BQ258" s="13"/>
      <c r="BR258" s="13"/>
      <c r="BS258" s="13"/>
      <c r="BT258" s="13"/>
      <c r="BU258" s="13"/>
      <c r="BV258" s="13"/>
      <c r="BW258" s="13"/>
      <c r="BX258" s="13"/>
      <c r="BY258" s="13"/>
      <c r="BZ258" s="13"/>
      <c r="CA258" s="13"/>
      <c r="CB258" s="13"/>
      <c r="CC258" s="13"/>
      <c r="CD258" s="13"/>
      <c r="CE258" s="13"/>
      <c r="CF258" s="13"/>
      <c r="CG258" s="13"/>
      <c r="CH258" s="13"/>
      <c r="CI258" s="13"/>
      <c r="CJ258" s="13"/>
      <c r="CK258" s="13"/>
      <c r="CL258" s="13"/>
      <c r="CM258" s="13"/>
      <c r="CN258" s="13"/>
      <c r="CO258" s="13"/>
      <c r="CP258" s="13"/>
      <c r="CQ258" s="13"/>
      <c r="CR258" s="13"/>
      <c r="CS258" s="13"/>
      <c r="CT258" s="13"/>
      <c r="CU258" s="13"/>
      <c r="CV258" s="13"/>
      <c r="CW258" s="13"/>
      <c r="CX258" s="13"/>
      <c r="CY258" s="13"/>
      <c r="CZ258" s="13"/>
      <c r="DA258" s="13"/>
      <c r="DB258" s="13"/>
      <c r="DC258" s="13"/>
      <c r="DD258" s="13"/>
      <c r="DE258" s="13"/>
      <c r="DF258" s="13"/>
      <c r="DG258" s="13"/>
      <c r="DH258" s="13"/>
      <c r="DI258" s="13"/>
      <c r="DJ258" s="13"/>
      <c r="DK258" s="13"/>
      <c r="DL258" s="13"/>
      <c r="DM258" s="13"/>
      <c r="DN258" s="13"/>
      <c r="DO258" s="13"/>
      <c r="DP258" s="13"/>
      <c r="DQ258" s="13"/>
      <c r="DR258" s="13"/>
      <c r="DS258" s="13"/>
      <c r="DT258" s="13"/>
      <c r="DU258" s="13"/>
      <c r="DV258" s="13"/>
      <c r="DW258" s="13"/>
      <c r="DX258" s="13"/>
      <c r="DY258" s="13"/>
      <c r="DZ258" s="13"/>
      <c r="EA258" s="13"/>
      <c r="EB258" s="13"/>
      <c r="EC258" s="13"/>
      <c r="ED258" s="13"/>
      <c r="EE258" s="13"/>
      <c r="EF258" s="13"/>
      <c r="EG258" s="13"/>
      <c r="EH258" s="13"/>
      <c r="EI258" s="13"/>
      <c r="EJ258" s="13"/>
      <c r="EK258" s="13"/>
      <c r="EL258" s="13"/>
      <c r="EM258" s="13"/>
      <c r="EN258" s="13"/>
      <c r="EO258" s="13"/>
      <c r="EP258" s="13"/>
      <c r="EQ258" s="13"/>
      <c r="ER258" s="13"/>
      <c r="ES258" s="13"/>
      <c r="ET258" s="13"/>
      <c r="EU258" s="13"/>
      <c r="EV258" s="13"/>
      <c r="EW258" s="13"/>
      <c r="EX258" s="13"/>
      <c r="EY258" s="13"/>
      <c r="EZ258" s="13"/>
      <c r="FA258" s="13"/>
      <c r="FB258" s="13"/>
      <c r="FC258" s="13"/>
      <c r="FD258" s="13"/>
      <c r="FE258" s="13"/>
      <c r="FF258" s="13"/>
      <c r="FG258" s="13"/>
      <c r="FH258" s="13"/>
      <c r="FI258" s="13"/>
      <c r="FJ258" s="13"/>
      <c r="FK258" s="13"/>
      <c r="FL258" s="13"/>
      <c r="FM258" s="13"/>
      <c r="FN258" s="13"/>
      <c r="FO258" s="13"/>
      <c r="FP258" s="13"/>
      <c r="FQ258" s="13"/>
      <c r="FR258" s="13"/>
      <c r="FS258" s="13"/>
      <c r="FT258" s="13"/>
      <c r="FU258" s="13"/>
      <c r="FV258" s="13"/>
      <c r="FW258" s="13"/>
      <c r="FX258" s="13"/>
      <c r="FY258" s="13"/>
      <c r="FZ258" s="13"/>
      <c r="GA258" s="13"/>
      <c r="GB258" s="13"/>
      <c r="GC258" s="13"/>
      <c r="GD258" s="13"/>
      <c r="GE258" s="13"/>
      <c r="GF258" s="13"/>
      <c r="GG258" s="13"/>
      <c r="GH258" s="13"/>
      <c r="GI258" s="13"/>
      <c r="GJ258" s="13"/>
      <c r="GK258" s="13"/>
      <c r="GL258" s="13"/>
      <c r="GM258" s="13"/>
      <c r="GN258" s="13"/>
      <c r="GO258" s="13"/>
      <c r="GP258" s="13"/>
      <c r="GQ258" s="13"/>
      <c r="GR258" s="13"/>
      <c r="GS258" s="13"/>
      <c r="GT258" s="13"/>
      <c r="GU258" s="13"/>
      <c r="GV258" s="13"/>
      <c r="GW258" s="13"/>
      <c r="GX258" s="13"/>
      <c r="GY258" s="13"/>
      <c r="GZ258" s="13"/>
      <c r="HA258" s="13"/>
      <c r="HB258" s="13"/>
      <c r="HC258" s="13"/>
      <c r="HD258" s="13"/>
      <c r="HE258" s="13"/>
      <c r="HF258" s="13"/>
      <c r="HG258" s="13"/>
      <c r="HH258" s="13"/>
      <c r="HI258" s="13"/>
      <c r="HJ258" s="13"/>
      <c r="HK258" s="13"/>
      <c r="HL258" s="13"/>
      <c r="HM258" s="13"/>
      <c r="HN258" s="13"/>
      <c r="HO258" s="13"/>
      <c r="HP258" s="13"/>
      <c r="HQ258" s="13"/>
      <c r="HR258" s="13"/>
      <c r="HS258" s="13"/>
      <c r="HT258" s="13"/>
      <c r="HU258" s="13"/>
      <c r="HV258" s="13"/>
      <c r="HW258" s="13"/>
      <c r="HX258" s="13"/>
      <c r="HY258" s="13"/>
      <c r="HZ258" s="13"/>
      <c r="IA258" s="13"/>
      <c r="IB258" s="13"/>
      <c r="IC258" s="13"/>
      <c r="ID258" s="13"/>
      <c r="IE258" s="13"/>
      <c r="IF258" s="13"/>
      <c r="IG258" s="13"/>
      <c r="IH258" s="13"/>
      <c r="II258" s="13"/>
      <c r="IJ258" s="13"/>
      <c r="IK258" s="13"/>
      <c r="IL258" s="13"/>
      <c r="IM258" s="13"/>
      <c r="IN258" s="13"/>
      <c r="IO258" s="13"/>
    </row>
    <row r="259" spans="1:249" s="10" customFormat="1" ht="38.1" customHeight="1" x14ac:dyDescent="0.25">
      <c r="A259" s="18"/>
      <c r="B259" s="233" t="s">
        <v>126</v>
      </c>
      <c r="C259" s="340">
        <f t="shared" si="78"/>
        <v>910</v>
      </c>
      <c r="D259" s="340">
        <f t="shared" si="78"/>
        <v>76</v>
      </c>
      <c r="E259" s="340">
        <f t="shared" si="78"/>
        <v>0</v>
      </c>
      <c r="F259" s="340">
        <f t="shared" si="78"/>
        <v>0</v>
      </c>
      <c r="G259" s="340">
        <f t="shared" si="78"/>
        <v>0</v>
      </c>
      <c r="H259" s="340">
        <f t="shared" si="78"/>
        <v>0</v>
      </c>
      <c r="I259" s="340">
        <f t="shared" si="78"/>
        <v>0</v>
      </c>
      <c r="J259" s="340">
        <f t="shared" si="78"/>
        <v>0</v>
      </c>
      <c r="K259" s="13"/>
      <c r="L259" s="734"/>
      <c r="M259" s="13"/>
      <c r="N259" s="13"/>
      <c r="O259" s="13"/>
      <c r="P259" s="13"/>
      <c r="Q259" s="13"/>
      <c r="R259" s="13"/>
      <c r="S259" s="13"/>
      <c r="T259" s="1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F259" s="13"/>
      <c r="AG259" s="13"/>
      <c r="AH259" s="13"/>
      <c r="AI259" s="13"/>
      <c r="AJ259" s="13"/>
      <c r="AK259" s="13"/>
      <c r="AL259" s="13"/>
      <c r="AM259" s="13"/>
      <c r="AN259" s="13"/>
      <c r="AO259" s="13"/>
      <c r="AP259" s="13"/>
      <c r="AQ259" s="13"/>
      <c r="AR259" s="13"/>
      <c r="AS259" s="13"/>
      <c r="AT259" s="13"/>
      <c r="AU259" s="13"/>
      <c r="AV259" s="13"/>
      <c r="AW259" s="13"/>
      <c r="AX259" s="13"/>
      <c r="AY259" s="13"/>
      <c r="AZ259" s="13"/>
      <c r="BA259" s="13"/>
      <c r="BB259" s="13"/>
      <c r="BC259" s="13"/>
      <c r="BD259" s="13"/>
      <c r="BE259" s="13"/>
      <c r="BF259" s="13"/>
      <c r="BG259" s="13"/>
      <c r="BH259" s="13"/>
      <c r="BI259" s="13"/>
      <c r="BJ259" s="13"/>
      <c r="BK259" s="13"/>
      <c r="BL259" s="13"/>
      <c r="BM259" s="13"/>
      <c r="BN259" s="13"/>
      <c r="BO259" s="13"/>
      <c r="BP259" s="13"/>
      <c r="BQ259" s="13"/>
      <c r="BR259" s="13"/>
      <c r="BS259" s="13"/>
      <c r="BT259" s="13"/>
      <c r="BU259" s="13"/>
      <c r="BV259" s="13"/>
      <c r="BW259" s="13"/>
      <c r="BX259" s="13"/>
      <c r="BY259" s="13"/>
      <c r="BZ259" s="13"/>
      <c r="CA259" s="13"/>
      <c r="CB259" s="13"/>
      <c r="CC259" s="13"/>
      <c r="CD259" s="13"/>
      <c r="CE259" s="13"/>
      <c r="CF259" s="13"/>
      <c r="CG259" s="13"/>
      <c r="CH259" s="13"/>
      <c r="CI259" s="13"/>
      <c r="CJ259" s="13"/>
      <c r="CK259" s="13"/>
      <c r="CL259" s="13"/>
      <c r="CM259" s="13"/>
      <c r="CN259" s="13"/>
      <c r="CO259" s="13"/>
      <c r="CP259" s="13"/>
      <c r="CQ259" s="13"/>
      <c r="CR259" s="13"/>
      <c r="CS259" s="13"/>
      <c r="CT259" s="13"/>
      <c r="CU259" s="13"/>
      <c r="CV259" s="13"/>
      <c r="CW259" s="13"/>
      <c r="CX259" s="13"/>
      <c r="CY259" s="13"/>
      <c r="CZ259" s="13"/>
      <c r="DA259" s="13"/>
      <c r="DB259" s="13"/>
      <c r="DC259" s="13"/>
      <c r="DD259" s="13"/>
      <c r="DE259" s="13"/>
      <c r="DF259" s="13"/>
      <c r="DG259" s="13"/>
      <c r="DH259" s="13"/>
      <c r="DI259" s="13"/>
      <c r="DJ259" s="13"/>
      <c r="DK259" s="13"/>
      <c r="DL259" s="13"/>
      <c r="DM259" s="13"/>
      <c r="DN259" s="13"/>
      <c r="DO259" s="13"/>
      <c r="DP259" s="13"/>
      <c r="DQ259" s="13"/>
      <c r="DR259" s="13"/>
      <c r="DS259" s="13"/>
      <c r="DT259" s="13"/>
      <c r="DU259" s="13"/>
      <c r="DV259" s="13"/>
      <c r="DW259" s="13"/>
      <c r="DX259" s="13"/>
      <c r="DY259" s="13"/>
      <c r="DZ259" s="13"/>
      <c r="EA259" s="13"/>
      <c r="EB259" s="13"/>
      <c r="EC259" s="13"/>
      <c r="ED259" s="13"/>
      <c r="EE259" s="13"/>
      <c r="EF259" s="13"/>
      <c r="EG259" s="13"/>
      <c r="EH259" s="13"/>
      <c r="EI259" s="13"/>
      <c r="EJ259" s="13"/>
      <c r="EK259" s="13"/>
      <c r="EL259" s="13"/>
      <c r="EM259" s="13"/>
      <c r="EN259" s="13"/>
      <c r="EO259" s="13"/>
      <c r="EP259" s="13"/>
      <c r="EQ259" s="13"/>
      <c r="ER259" s="13"/>
      <c r="ES259" s="13"/>
      <c r="ET259" s="13"/>
      <c r="EU259" s="13"/>
      <c r="EV259" s="13"/>
      <c r="EW259" s="13"/>
      <c r="EX259" s="13"/>
      <c r="EY259" s="13"/>
      <c r="EZ259" s="13"/>
      <c r="FA259" s="13"/>
      <c r="FB259" s="13"/>
      <c r="FC259" s="13"/>
      <c r="FD259" s="13"/>
      <c r="FE259" s="13"/>
      <c r="FF259" s="13"/>
      <c r="FG259" s="13"/>
      <c r="FH259" s="13"/>
      <c r="FI259" s="13"/>
      <c r="FJ259" s="13"/>
      <c r="FK259" s="13"/>
      <c r="FL259" s="13"/>
      <c r="FM259" s="13"/>
      <c r="FN259" s="13"/>
      <c r="FO259" s="13"/>
      <c r="FP259" s="13"/>
      <c r="FQ259" s="13"/>
      <c r="FR259" s="13"/>
      <c r="FS259" s="13"/>
      <c r="FT259" s="13"/>
      <c r="FU259" s="13"/>
      <c r="FV259" s="13"/>
      <c r="FW259" s="13"/>
      <c r="FX259" s="13"/>
      <c r="FY259" s="13"/>
      <c r="FZ259" s="13"/>
      <c r="GA259" s="13"/>
      <c r="GB259" s="13"/>
      <c r="GC259" s="13"/>
      <c r="GD259" s="13"/>
      <c r="GE259" s="13"/>
      <c r="GF259" s="13"/>
      <c r="GG259" s="13"/>
      <c r="GH259" s="13"/>
      <c r="GI259" s="13"/>
      <c r="GJ259" s="13"/>
      <c r="GK259" s="13"/>
      <c r="GL259" s="13"/>
      <c r="GM259" s="13"/>
      <c r="GN259" s="13"/>
      <c r="GO259" s="13"/>
      <c r="GP259" s="13"/>
      <c r="GQ259" s="13"/>
      <c r="GR259" s="13"/>
      <c r="GS259" s="13"/>
      <c r="GT259" s="13"/>
      <c r="GU259" s="13"/>
      <c r="GV259" s="13"/>
      <c r="GW259" s="13"/>
      <c r="GX259" s="13"/>
      <c r="GY259" s="13"/>
      <c r="GZ259" s="13"/>
      <c r="HA259" s="13"/>
      <c r="HB259" s="13"/>
      <c r="HC259" s="13"/>
      <c r="HD259" s="13"/>
      <c r="HE259" s="13"/>
      <c r="HF259" s="13"/>
      <c r="HG259" s="13"/>
      <c r="HH259" s="13"/>
      <c r="HI259" s="13"/>
      <c r="HJ259" s="13"/>
      <c r="HK259" s="13"/>
      <c r="HL259" s="13"/>
      <c r="HM259" s="13"/>
      <c r="HN259" s="13"/>
      <c r="HO259" s="13"/>
      <c r="HP259" s="13"/>
      <c r="HQ259" s="13"/>
      <c r="HR259" s="13"/>
      <c r="HS259" s="13"/>
      <c r="HT259" s="13"/>
      <c r="HU259" s="13"/>
      <c r="HV259" s="13"/>
      <c r="HW259" s="13"/>
      <c r="HX259" s="13"/>
      <c r="HY259" s="13"/>
      <c r="HZ259" s="13"/>
      <c r="IA259" s="13"/>
      <c r="IB259" s="13"/>
      <c r="IC259" s="13"/>
      <c r="ID259" s="13"/>
      <c r="IE259" s="13"/>
      <c r="IF259" s="13"/>
      <c r="IG259" s="13"/>
      <c r="IH259" s="13"/>
      <c r="II259" s="13"/>
      <c r="IJ259" s="13"/>
      <c r="IK259" s="13"/>
      <c r="IL259" s="13"/>
      <c r="IM259" s="13"/>
      <c r="IN259" s="13"/>
      <c r="IO259" s="13"/>
    </row>
    <row r="260" spans="1:249" s="10" customFormat="1" ht="38.1" customHeight="1" x14ac:dyDescent="0.25">
      <c r="A260" s="18"/>
      <c r="B260" s="233" t="s">
        <v>127</v>
      </c>
      <c r="C260" s="340">
        <f t="shared" si="78"/>
        <v>0</v>
      </c>
      <c r="D260" s="340">
        <f t="shared" si="78"/>
        <v>0</v>
      </c>
      <c r="E260" s="340">
        <f t="shared" si="78"/>
        <v>0</v>
      </c>
      <c r="F260" s="340" t="e">
        <f t="shared" si="78"/>
        <v>#DIV/0!</v>
      </c>
      <c r="G260" s="340">
        <f t="shared" si="78"/>
        <v>0</v>
      </c>
      <c r="H260" s="340">
        <f t="shared" si="78"/>
        <v>0</v>
      </c>
      <c r="I260" s="340">
        <f t="shared" si="78"/>
        <v>0</v>
      </c>
      <c r="J260" s="340">
        <f t="shared" si="78"/>
        <v>0</v>
      </c>
      <c r="K260" s="13"/>
      <c r="L260" s="734"/>
      <c r="M260" s="13"/>
      <c r="N260" s="13"/>
      <c r="O260" s="13"/>
      <c r="P260" s="13"/>
      <c r="Q260" s="13"/>
      <c r="R260" s="13"/>
      <c r="S260" s="13"/>
      <c r="T260" s="1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F260" s="13"/>
      <c r="AG260" s="13"/>
      <c r="AH260" s="13"/>
      <c r="AI260" s="13"/>
      <c r="AJ260" s="13"/>
      <c r="AK260" s="13"/>
      <c r="AL260" s="13"/>
      <c r="AM260" s="13"/>
      <c r="AN260" s="13"/>
      <c r="AO260" s="13"/>
      <c r="AP260" s="13"/>
      <c r="AQ260" s="13"/>
      <c r="AR260" s="13"/>
      <c r="AS260" s="13"/>
      <c r="AT260" s="13"/>
      <c r="AU260" s="13"/>
      <c r="AV260" s="13"/>
      <c r="AW260" s="13"/>
      <c r="AX260" s="13"/>
      <c r="AY260" s="13"/>
      <c r="AZ260" s="13"/>
      <c r="BA260" s="13"/>
      <c r="BB260" s="13"/>
      <c r="BC260" s="13"/>
      <c r="BD260" s="13"/>
      <c r="BE260" s="13"/>
      <c r="BF260" s="13"/>
      <c r="BG260" s="13"/>
      <c r="BH260" s="13"/>
      <c r="BI260" s="13"/>
      <c r="BJ260" s="13"/>
      <c r="BK260" s="13"/>
      <c r="BL260" s="13"/>
      <c r="BM260" s="13"/>
      <c r="BN260" s="13"/>
      <c r="BO260" s="13"/>
      <c r="BP260" s="13"/>
      <c r="BQ260" s="13"/>
      <c r="BR260" s="13"/>
      <c r="BS260" s="13"/>
      <c r="BT260" s="13"/>
      <c r="BU260" s="13"/>
      <c r="BV260" s="13"/>
      <c r="BW260" s="13"/>
      <c r="BX260" s="13"/>
      <c r="BY260" s="13"/>
      <c r="BZ260" s="13"/>
      <c r="CA260" s="13"/>
      <c r="CB260" s="13"/>
      <c r="CC260" s="13"/>
      <c r="CD260" s="13"/>
      <c r="CE260" s="13"/>
      <c r="CF260" s="13"/>
      <c r="CG260" s="13"/>
      <c r="CH260" s="13"/>
      <c r="CI260" s="13"/>
      <c r="CJ260" s="13"/>
      <c r="CK260" s="13"/>
      <c r="CL260" s="13"/>
      <c r="CM260" s="13"/>
      <c r="CN260" s="13"/>
      <c r="CO260" s="13"/>
      <c r="CP260" s="13"/>
      <c r="CQ260" s="13"/>
      <c r="CR260" s="13"/>
      <c r="CS260" s="13"/>
      <c r="CT260" s="13"/>
      <c r="CU260" s="13"/>
      <c r="CV260" s="13"/>
      <c r="CW260" s="13"/>
      <c r="CX260" s="13"/>
      <c r="CY260" s="13"/>
      <c r="CZ260" s="13"/>
      <c r="DA260" s="13"/>
      <c r="DB260" s="13"/>
      <c r="DC260" s="13"/>
      <c r="DD260" s="13"/>
      <c r="DE260" s="13"/>
      <c r="DF260" s="13"/>
      <c r="DG260" s="13"/>
      <c r="DH260" s="13"/>
      <c r="DI260" s="13"/>
      <c r="DJ260" s="13"/>
      <c r="DK260" s="13"/>
      <c r="DL260" s="13"/>
      <c r="DM260" s="13"/>
      <c r="DN260" s="13"/>
      <c r="DO260" s="13"/>
      <c r="DP260" s="13"/>
      <c r="DQ260" s="13"/>
      <c r="DR260" s="13"/>
      <c r="DS260" s="13"/>
      <c r="DT260" s="13"/>
      <c r="DU260" s="13"/>
      <c r="DV260" s="13"/>
      <c r="DW260" s="13"/>
      <c r="DX260" s="13"/>
      <c r="DY260" s="13"/>
      <c r="DZ260" s="13"/>
      <c r="EA260" s="13"/>
      <c r="EB260" s="13"/>
      <c r="EC260" s="13"/>
      <c r="ED260" s="13"/>
      <c r="EE260" s="13"/>
      <c r="EF260" s="13"/>
      <c r="EG260" s="13"/>
      <c r="EH260" s="13"/>
      <c r="EI260" s="13"/>
      <c r="EJ260" s="13"/>
      <c r="EK260" s="13"/>
      <c r="EL260" s="13"/>
      <c r="EM260" s="13"/>
      <c r="EN260" s="13"/>
      <c r="EO260" s="13"/>
      <c r="EP260" s="13"/>
      <c r="EQ260" s="13"/>
      <c r="ER260" s="13"/>
      <c r="ES260" s="13"/>
      <c r="ET260" s="13"/>
      <c r="EU260" s="13"/>
      <c r="EV260" s="13"/>
      <c r="EW260" s="13"/>
      <c r="EX260" s="13"/>
      <c r="EY260" s="13"/>
      <c r="EZ260" s="13"/>
      <c r="FA260" s="13"/>
      <c r="FB260" s="13"/>
      <c r="FC260" s="13"/>
      <c r="FD260" s="13"/>
      <c r="FE260" s="13"/>
      <c r="FF260" s="13"/>
      <c r="FG260" s="13"/>
      <c r="FH260" s="13"/>
      <c r="FI260" s="13"/>
      <c r="FJ260" s="13"/>
      <c r="FK260" s="13"/>
      <c r="FL260" s="13"/>
      <c r="FM260" s="13"/>
      <c r="FN260" s="13"/>
      <c r="FO260" s="13"/>
      <c r="FP260" s="13"/>
      <c r="FQ260" s="13"/>
      <c r="FR260" s="13"/>
      <c r="FS260" s="13"/>
      <c r="FT260" s="13"/>
      <c r="FU260" s="13"/>
      <c r="FV260" s="13"/>
      <c r="FW260" s="13"/>
      <c r="FX260" s="13"/>
      <c r="FY260" s="13"/>
      <c r="FZ260" s="13"/>
      <c r="GA260" s="13"/>
      <c r="GB260" s="13"/>
      <c r="GC260" s="13"/>
      <c r="GD260" s="13"/>
      <c r="GE260" s="13"/>
      <c r="GF260" s="13"/>
      <c r="GG260" s="13"/>
      <c r="GH260" s="13"/>
      <c r="GI260" s="13"/>
      <c r="GJ260" s="13"/>
      <c r="GK260" s="13"/>
      <c r="GL260" s="13"/>
      <c r="GM260" s="13"/>
      <c r="GN260" s="13"/>
      <c r="GO260" s="13"/>
      <c r="GP260" s="13"/>
      <c r="GQ260" s="13"/>
      <c r="GR260" s="13"/>
      <c r="GS260" s="13"/>
      <c r="GT260" s="13"/>
      <c r="GU260" s="13"/>
      <c r="GV260" s="13"/>
      <c r="GW260" s="13"/>
      <c r="GX260" s="13"/>
      <c r="GY260" s="13"/>
      <c r="GZ260" s="13"/>
      <c r="HA260" s="13"/>
      <c r="HB260" s="13"/>
      <c r="HC260" s="13"/>
      <c r="HD260" s="13"/>
      <c r="HE260" s="13"/>
      <c r="HF260" s="13"/>
      <c r="HG260" s="13"/>
      <c r="HH260" s="13"/>
      <c r="HI260" s="13"/>
      <c r="HJ260" s="13"/>
      <c r="HK260" s="13"/>
      <c r="HL260" s="13"/>
      <c r="HM260" s="13"/>
      <c r="HN260" s="13"/>
      <c r="HO260" s="13"/>
      <c r="HP260" s="13"/>
      <c r="HQ260" s="13"/>
      <c r="HR260" s="13"/>
      <c r="HS260" s="13"/>
      <c r="HT260" s="13"/>
      <c r="HU260" s="13"/>
      <c r="HV260" s="13"/>
      <c r="HW260" s="13"/>
      <c r="HX260" s="13"/>
      <c r="HY260" s="13"/>
      <c r="HZ260" s="13"/>
      <c r="IA260" s="13"/>
      <c r="IB260" s="13"/>
      <c r="IC260" s="13"/>
      <c r="ID260" s="13"/>
      <c r="IE260" s="13"/>
      <c r="IF260" s="13"/>
      <c r="IG260" s="13"/>
      <c r="IH260" s="13"/>
      <c r="II260" s="13"/>
      <c r="IJ260" s="13"/>
      <c r="IK260" s="13"/>
      <c r="IL260" s="13"/>
      <c r="IM260" s="13"/>
      <c r="IN260" s="13"/>
      <c r="IO260" s="13"/>
    </row>
    <row r="261" spans="1:249" s="10" customFormat="1" ht="15" customHeight="1" x14ac:dyDescent="0.25">
      <c r="A261" s="18">
        <v>1</v>
      </c>
      <c r="B261" s="270" t="s">
        <v>109</v>
      </c>
      <c r="C261" s="269">
        <f t="shared" ref="C261:J261" si="79">C247</f>
        <v>0</v>
      </c>
      <c r="D261" s="269">
        <f t="shared" si="79"/>
        <v>0</v>
      </c>
      <c r="E261" s="269">
        <f t="shared" si="79"/>
        <v>0</v>
      </c>
      <c r="F261" s="269">
        <f t="shared" si="79"/>
        <v>0</v>
      </c>
      <c r="G261" s="533">
        <f t="shared" si="79"/>
        <v>34258.807460648146</v>
      </c>
      <c r="H261" s="533">
        <f t="shared" si="79"/>
        <v>2855</v>
      </c>
      <c r="I261" s="533">
        <f t="shared" si="79"/>
        <v>2568.0108300000002</v>
      </c>
      <c r="J261" s="533">
        <f t="shared" si="79"/>
        <v>89.947839929947477</v>
      </c>
      <c r="K261" s="13"/>
      <c r="L261" s="734"/>
      <c r="M261" s="13"/>
      <c r="N261" s="13"/>
      <c r="O261" s="13"/>
      <c r="P261" s="13"/>
      <c r="Q261" s="13"/>
      <c r="R261" s="13"/>
      <c r="S261" s="13"/>
      <c r="T261" s="1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F261" s="13"/>
      <c r="AG261" s="13"/>
      <c r="AH261" s="13"/>
      <c r="AI261" s="13"/>
      <c r="AJ261" s="13"/>
      <c r="AK261" s="13"/>
      <c r="AL261" s="13"/>
      <c r="AM261" s="13"/>
      <c r="AN261" s="13"/>
      <c r="AO261" s="13"/>
      <c r="AP261" s="13"/>
      <c r="AQ261" s="13"/>
      <c r="AR261" s="13"/>
      <c r="AS261" s="13"/>
      <c r="AT261" s="13"/>
      <c r="AU261" s="13"/>
      <c r="AV261" s="13"/>
      <c r="AW261" s="13"/>
      <c r="AX261" s="13"/>
      <c r="AY261" s="13"/>
      <c r="AZ261" s="13"/>
      <c r="BA261" s="13"/>
      <c r="BB261" s="13"/>
      <c r="BC261" s="13"/>
      <c r="BD261" s="13"/>
      <c r="BE261" s="13"/>
      <c r="BF261" s="13"/>
      <c r="BG261" s="13"/>
      <c r="BH261" s="13"/>
      <c r="BI261" s="13"/>
      <c r="BJ261" s="13"/>
      <c r="BK261" s="13"/>
      <c r="BL261" s="13"/>
      <c r="BM261" s="13"/>
      <c r="BN261" s="13"/>
      <c r="BO261" s="13"/>
      <c r="BP261" s="13"/>
      <c r="BQ261" s="13"/>
      <c r="BR261" s="13"/>
      <c r="BS261" s="13"/>
      <c r="BT261" s="13"/>
      <c r="BU261" s="13"/>
      <c r="BV261" s="13"/>
      <c r="BW261" s="13"/>
      <c r="BX261" s="13"/>
      <c r="BY261" s="13"/>
      <c r="BZ261" s="13"/>
      <c r="CA261" s="13"/>
      <c r="CB261" s="13"/>
      <c r="CC261" s="13"/>
      <c r="CD261" s="13"/>
      <c r="CE261" s="13"/>
      <c r="CF261" s="13"/>
      <c r="CG261" s="13"/>
      <c r="CH261" s="13"/>
      <c r="CI261" s="13"/>
      <c r="CJ261" s="13"/>
      <c r="CK261" s="13"/>
      <c r="CL261" s="13"/>
      <c r="CM261" s="13"/>
      <c r="CN261" s="13"/>
      <c r="CO261" s="13"/>
      <c r="CP261" s="13"/>
      <c r="CQ261" s="13"/>
      <c r="CR261" s="13"/>
      <c r="CS261" s="13"/>
      <c r="CT261" s="13"/>
      <c r="CU261" s="13"/>
      <c r="CV261" s="13"/>
      <c r="CW261" s="13"/>
      <c r="CX261" s="13"/>
      <c r="CY261" s="13"/>
      <c r="CZ261" s="13"/>
      <c r="DA261" s="13"/>
      <c r="DB261" s="13"/>
      <c r="DC261" s="13"/>
      <c r="DD261" s="13"/>
      <c r="DE261" s="13"/>
      <c r="DF261" s="13"/>
      <c r="DG261" s="13"/>
      <c r="DH261" s="13"/>
      <c r="DI261" s="13"/>
      <c r="DJ261" s="13"/>
      <c r="DK261" s="13"/>
      <c r="DL261" s="13"/>
      <c r="DM261" s="13"/>
      <c r="DN261" s="13"/>
      <c r="DO261" s="13"/>
      <c r="DP261" s="13"/>
      <c r="DQ261" s="13"/>
      <c r="DR261" s="13"/>
      <c r="DS261" s="13"/>
      <c r="DT261" s="13"/>
      <c r="DU261" s="13"/>
      <c r="DV261" s="13"/>
      <c r="DW261" s="13"/>
      <c r="DX261" s="13"/>
      <c r="DY261" s="13"/>
      <c r="DZ261" s="13"/>
      <c r="EA261" s="13"/>
      <c r="EB261" s="13"/>
      <c r="EC261" s="13"/>
      <c r="ED261" s="13"/>
      <c r="EE261" s="13"/>
      <c r="EF261" s="13"/>
      <c r="EG261" s="13"/>
      <c r="EH261" s="13"/>
      <c r="EI261" s="13"/>
      <c r="EJ261" s="13"/>
      <c r="EK261" s="13"/>
      <c r="EL261" s="13"/>
      <c r="EM261" s="13"/>
      <c r="EN261" s="13"/>
      <c r="EO261" s="13"/>
      <c r="EP261" s="13"/>
      <c r="EQ261" s="13"/>
      <c r="ER261" s="13"/>
      <c r="ES261" s="13"/>
      <c r="ET261" s="13"/>
      <c r="EU261" s="13"/>
      <c r="EV261" s="13"/>
      <c r="EW261" s="13"/>
      <c r="EX261" s="13"/>
      <c r="EY261" s="13"/>
      <c r="EZ261" s="13"/>
      <c r="FA261" s="13"/>
      <c r="FB261" s="13"/>
      <c r="FC261" s="13"/>
      <c r="FD261" s="13"/>
      <c r="FE261" s="13"/>
      <c r="FF261" s="13"/>
      <c r="FG261" s="13"/>
      <c r="FH261" s="13"/>
      <c r="FI261" s="13"/>
      <c r="FJ261" s="13"/>
      <c r="FK261" s="13"/>
      <c r="FL261" s="13"/>
      <c r="FM261" s="13"/>
      <c r="FN261" s="13"/>
      <c r="FO261" s="13"/>
      <c r="FP261" s="13"/>
      <c r="FQ261" s="13"/>
      <c r="FR261" s="13"/>
      <c r="FS261" s="13"/>
      <c r="FT261" s="13"/>
      <c r="FU261" s="13"/>
      <c r="FV261" s="13"/>
      <c r="FW261" s="13"/>
      <c r="FX261" s="13"/>
      <c r="FY261" s="13"/>
      <c r="FZ261" s="13"/>
      <c r="GA261" s="13"/>
      <c r="GB261" s="13"/>
      <c r="GC261" s="13"/>
      <c r="GD261" s="13"/>
      <c r="GE261" s="13"/>
      <c r="GF261" s="13"/>
      <c r="GG261" s="13"/>
      <c r="GH261" s="13"/>
      <c r="GI261" s="13"/>
      <c r="GJ261" s="13"/>
      <c r="GK261" s="13"/>
      <c r="GL261" s="13"/>
      <c r="GM261" s="13"/>
      <c r="GN261" s="13"/>
      <c r="GO261" s="13"/>
      <c r="GP261" s="13"/>
      <c r="GQ261" s="13"/>
      <c r="GR261" s="13"/>
      <c r="GS261" s="13"/>
      <c r="GT261" s="13"/>
      <c r="GU261" s="13"/>
      <c r="GV261" s="13"/>
      <c r="GW261" s="13"/>
      <c r="GX261" s="13"/>
      <c r="GY261" s="13"/>
      <c r="GZ261" s="13"/>
      <c r="HA261" s="13"/>
      <c r="HB261" s="13"/>
      <c r="HC261" s="13"/>
      <c r="HD261" s="13"/>
      <c r="HE261" s="13"/>
      <c r="HF261" s="13"/>
      <c r="HG261" s="13"/>
      <c r="HH261" s="13"/>
      <c r="HI261" s="13"/>
      <c r="HJ261" s="13"/>
      <c r="HK261" s="13"/>
      <c r="HL261" s="13"/>
      <c r="HM261" s="13"/>
      <c r="HN261" s="13"/>
      <c r="HO261" s="13"/>
      <c r="HP261" s="13"/>
      <c r="HQ261" s="13"/>
      <c r="HR261" s="13"/>
      <c r="HS261" s="13"/>
      <c r="HT261" s="13"/>
      <c r="HU261" s="13"/>
      <c r="HV261" s="13"/>
      <c r="HW261" s="13"/>
      <c r="HX261" s="13"/>
      <c r="HY261" s="13"/>
      <c r="HZ261" s="13"/>
      <c r="IA261" s="13"/>
      <c r="IB261" s="13"/>
      <c r="IC261" s="13"/>
      <c r="ID261" s="13"/>
      <c r="IE261" s="13"/>
      <c r="IF261" s="13"/>
      <c r="IG261" s="13"/>
      <c r="IH261" s="13"/>
      <c r="II261" s="13"/>
      <c r="IJ261" s="13"/>
      <c r="IK261" s="13"/>
      <c r="IL261" s="13"/>
      <c r="IM261" s="13"/>
      <c r="IN261" s="13"/>
      <c r="IO261" s="13"/>
    </row>
    <row r="262" spans="1:249" ht="15" customHeight="1" thickBot="1" x14ac:dyDescent="0.3">
      <c r="A262" s="18">
        <v>1</v>
      </c>
      <c r="B262" s="85" t="s">
        <v>14</v>
      </c>
      <c r="C262" s="5"/>
      <c r="D262" s="5"/>
      <c r="E262" s="172"/>
      <c r="F262" s="5"/>
      <c r="G262" s="525"/>
      <c r="H262" s="525"/>
      <c r="I262" s="526"/>
      <c r="J262" s="525"/>
    </row>
    <row r="263" spans="1:249" ht="29.25" x14ac:dyDescent="0.25">
      <c r="A263" s="18">
        <v>1</v>
      </c>
      <c r="B263" s="131" t="s">
        <v>51</v>
      </c>
      <c r="C263" s="129"/>
      <c r="D263" s="129"/>
      <c r="E263" s="129"/>
      <c r="F263" s="129"/>
      <c r="G263" s="534"/>
      <c r="H263" s="534"/>
      <c r="I263" s="534"/>
      <c r="J263" s="534"/>
    </row>
    <row r="264" spans="1:249" s="36" customFormat="1" ht="30" x14ac:dyDescent="0.25">
      <c r="A264" s="18">
        <v>1</v>
      </c>
      <c r="B264" s="73" t="s">
        <v>122</v>
      </c>
      <c r="C264" s="118">
        <f>SUM(C265:C268)</f>
        <v>7336</v>
      </c>
      <c r="D264" s="118">
        <f>SUM(D265:D268)</f>
        <v>611</v>
      </c>
      <c r="E264" s="118">
        <f>SUM(E265:E268)</f>
        <v>448</v>
      </c>
      <c r="F264" s="118">
        <f>E264/D264*100</f>
        <v>73.322422258592468</v>
      </c>
      <c r="G264" s="488">
        <f>SUM(G265:G268)</f>
        <v>18301.103240740744</v>
      </c>
      <c r="H264" s="488">
        <f>SUM(H265:H268)</f>
        <v>1525</v>
      </c>
      <c r="I264" s="488">
        <f>SUM(I265:I268)</f>
        <v>892.62231999999995</v>
      </c>
      <c r="J264" s="488">
        <f t="shared" ref="J264:J276" si="80">I264/H264*100</f>
        <v>58.532611147540983</v>
      </c>
      <c r="L264" s="110"/>
    </row>
    <row r="265" spans="1:249" s="36" customFormat="1" ht="30" x14ac:dyDescent="0.25">
      <c r="A265" s="18">
        <v>1</v>
      </c>
      <c r="B265" s="72" t="s">
        <v>79</v>
      </c>
      <c r="C265" s="118">
        <v>5485</v>
      </c>
      <c r="D265" s="111">
        <f t="shared" ref="D265:D272" si="81">ROUND(C265/12*$B$3,0)</f>
        <v>457</v>
      </c>
      <c r="E265" s="118">
        <v>399</v>
      </c>
      <c r="F265" s="118">
        <f>E265/D265*100</f>
        <v>87.308533916849015</v>
      </c>
      <c r="G265" s="488">
        <v>14115.977615740743</v>
      </c>
      <c r="H265" s="663">
        <f>ROUND(G265/12*$B$3,0)</f>
        <v>1176</v>
      </c>
      <c r="I265" s="530">
        <v>801.1789399999999</v>
      </c>
      <c r="J265" s="488">
        <f t="shared" si="80"/>
        <v>68.127460884353724</v>
      </c>
      <c r="L265" s="110"/>
    </row>
    <row r="266" spans="1:249" s="36" customFormat="1" ht="30" x14ac:dyDescent="0.25">
      <c r="A266" s="18">
        <v>1</v>
      </c>
      <c r="B266" s="72" t="s">
        <v>80</v>
      </c>
      <c r="C266" s="118">
        <v>1646</v>
      </c>
      <c r="D266" s="111">
        <f t="shared" si="81"/>
        <v>137</v>
      </c>
      <c r="E266" s="118">
        <v>49</v>
      </c>
      <c r="F266" s="118">
        <f>E266/D266*100</f>
        <v>35.766423357664237</v>
      </c>
      <c r="G266" s="488">
        <v>2839.8643750000001</v>
      </c>
      <c r="H266" s="663">
        <f t="shared" ref="H266:H272" si="82">ROUND(G266/12*$B$3,0)</f>
        <v>237</v>
      </c>
      <c r="I266" s="530">
        <v>91.443380000000005</v>
      </c>
      <c r="J266" s="488">
        <f t="shared" si="80"/>
        <v>38.583704641350216</v>
      </c>
      <c r="L266" s="110"/>
    </row>
    <row r="267" spans="1:249" s="36" customFormat="1" ht="45" x14ac:dyDescent="0.25">
      <c r="A267" s="18">
        <v>1</v>
      </c>
      <c r="B267" s="72" t="s">
        <v>116</v>
      </c>
      <c r="C267" s="118">
        <v>125</v>
      </c>
      <c r="D267" s="111">
        <f t="shared" si="81"/>
        <v>10</v>
      </c>
      <c r="E267" s="118"/>
      <c r="F267" s="118">
        <f>E267/D267*100</f>
        <v>0</v>
      </c>
      <c r="G267" s="488">
        <v>820.28125</v>
      </c>
      <c r="H267" s="663">
        <f t="shared" si="82"/>
        <v>68</v>
      </c>
      <c r="I267" s="530"/>
      <c r="J267" s="488">
        <f t="shared" si="80"/>
        <v>0</v>
      </c>
      <c r="L267" s="110"/>
    </row>
    <row r="268" spans="1:249" s="36" customFormat="1" ht="30" x14ac:dyDescent="0.25">
      <c r="A268" s="18">
        <v>1</v>
      </c>
      <c r="B268" s="72" t="s">
        <v>117</v>
      </c>
      <c r="C268" s="118">
        <v>80</v>
      </c>
      <c r="D268" s="111">
        <f t="shared" si="81"/>
        <v>7</v>
      </c>
      <c r="E268" s="118"/>
      <c r="F268" s="118">
        <f t="shared" ref="F268:F272" si="83">E268/D268*100</f>
        <v>0</v>
      </c>
      <c r="G268" s="488">
        <v>524.98</v>
      </c>
      <c r="H268" s="663">
        <f t="shared" si="82"/>
        <v>44</v>
      </c>
      <c r="I268" s="530"/>
      <c r="J268" s="488">
        <f t="shared" si="80"/>
        <v>0</v>
      </c>
      <c r="L268" s="110"/>
    </row>
    <row r="269" spans="1:249" s="36" customFormat="1" ht="30" x14ac:dyDescent="0.25">
      <c r="A269" s="18">
        <v>1</v>
      </c>
      <c r="B269" s="73" t="s">
        <v>114</v>
      </c>
      <c r="C269" s="118">
        <f>SUM(C270:C272)</f>
        <v>12274</v>
      </c>
      <c r="D269" s="118">
        <f>SUM(D270:D272)</f>
        <v>1023</v>
      </c>
      <c r="E269" s="118">
        <f>SUM(E270:E272)</f>
        <v>355</v>
      </c>
      <c r="F269" s="118">
        <f t="shared" si="83"/>
        <v>34.701857282502445</v>
      </c>
      <c r="G269" s="481">
        <f>SUM(G270:G272)</f>
        <v>18842.885999999999</v>
      </c>
      <c r="H269" s="481">
        <f>SUM(H270:H272)</f>
        <v>1571</v>
      </c>
      <c r="I269" s="481">
        <f>SUM(I270:I272)</f>
        <v>323.75821999999999</v>
      </c>
      <c r="J269" s="488">
        <f t="shared" si="80"/>
        <v>20.608416295353276</v>
      </c>
      <c r="L269" s="110"/>
    </row>
    <row r="270" spans="1:249" s="36" customFormat="1" ht="30" x14ac:dyDescent="0.25">
      <c r="A270" s="18">
        <v>1</v>
      </c>
      <c r="B270" s="72" t="s">
        <v>110</v>
      </c>
      <c r="C270" s="118">
        <v>600</v>
      </c>
      <c r="D270" s="111">
        <f t="shared" si="81"/>
        <v>50</v>
      </c>
      <c r="E270" s="118">
        <v>3</v>
      </c>
      <c r="F270" s="118">
        <f t="shared" si="83"/>
        <v>6</v>
      </c>
      <c r="G270" s="488">
        <v>1052.3219999999999</v>
      </c>
      <c r="H270" s="663">
        <f t="shared" si="82"/>
        <v>88</v>
      </c>
      <c r="I270" s="488">
        <v>5.5601700000000003</v>
      </c>
      <c r="J270" s="488">
        <f t="shared" si="80"/>
        <v>6.3183749999999996</v>
      </c>
      <c r="L270" s="110"/>
    </row>
    <row r="271" spans="1:249" s="36" customFormat="1" ht="61.5" customHeight="1" x14ac:dyDescent="0.25">
      <c r="A271" s="18">
        <v>1</v>
      </c>
      <c r="B271" s="72" t="s">
        <v>121</v>
      </c>
      <c r="C271" s="118">
        <v>6300</v>
      </c>
      <c r="D271" s="111">
        <f t="shared" si="81"/>
        <v>525</v>
      </c>
      <c r="E271" s="118">
        <v>218</v>
      </c>
      <c r="F271" s="118">
        <f t="shared" si="83"/>
        <v>41.523809523809526</v>
      </c>
      <c r="G271" s="488">
        <v>12357.45</v>
      </c>
      <c r="H271" s="663">
        <f t="shared" si="82"/>
        <v>1030</v>
      </c>
      <c r="I271" s="530">
        <v>190.97820999999999</v>
      </c>
      <c r="J271" s="488">
        <f t="shared" si="80"/>
        <v>18.541573786407767</v>
      </c>
      <c r="L271" s="110"/>
    </row>
    <row r="272" spans="1:249" s="36" customFormat="1" ht="44.25" customHeight="1" x14ac:dyDescent="0.25">
      <c r="A272" s="18">
        <v>1</v>
      </c>
      <c r="B272" s="72" t="s">
        <v>111</v>
      </c>
      <c r="C272" s="118">
        <v>5374</v>
      </c>
      <c r="D272" s="111">
        <f t="shared" si="81"/>
        <v>448</v>
      </c>
      <c r="E272" s="118">
        <v>134</v>
      </c>
      <c r="F272" s="118">
        <f t="shared" si="83"/>
        <v>29.910714285714285</v>
      </c>
      <c r="G272" s="488">
        <v>5433.1139999999996</v>
      </c>
      <c r="H272" s="663">
        <f t="shared" si="82"/>
        <v>453</v>
      </c>
      <c r="I272" s="530">
        <v>127.21983999999999</v>
      </c>
      <c r="J272" s="488">
        <f t="shared" si="80"/>
        <v>28.083849889624723</v>
      </c>
      <c r="L272" s="110"/>
    </row>
    <row r="273" spans="1:249" s="36" customFormat="1" ht="29.25" customHeight="1" x14ac:dyDescent="0.25">
      <c r="A273" s="18"/>
      <c r="B273" s="683" t="s">
        <v>125</v>
      </c>
      <c r="C273" s="118">
        <v>24500</v>
      </c>
      <c r="D273" s="111">
        <f>ROUND(C273/12*$B$3,0)</f>
        <v>2042</v>
      </c>
      <c r="E273" s="118">
        <v>2197</v>
      </c>
      <c r="F273" s="118">
        <f>E273/D273*100</f>
        <v>107.59059745347699</v>
      </c>
      <c r="G273" s="488">
        <v>19822.705000000002</v>
      </c>
      <c r="H273" s="663">
        <f>ROUND(G273/12*$B$3,0)</f>
        <v>1652</v>
      </c>
      <c r="I273" s="530">
        <v>1763.7</v>
      </c>
      <c r="J273" s="488">
        <f>I273/H273*100</f>
        <v>106.76150121065375</v>
      </c>
      <c r="L273" s="110"/>
    </row>
    <row r="274" spans="1:249" s="36" customFormat="1" ht="29.25" customHeight="1" x14ac:dyDescent="0.25">
      <c r="A274" s="18"/>
      <c r="B274" s="707" t="s">
        <v>126</v>
      </c>
      <c r="C274" s="118">
        <v>2200</v>
      </c>
      <c r="D274" s="111">
        <f>ROUND(C274/12*$B$3,0)</f>
        <v>183</v>
      </c>
      <c r="E274" s="118">
        <v>126</v>
      </c>
      <c r="F274" s="118">
        <f>E274/D274*100</f>
        <v>68.852459016393439</v>
      </c>
      <c r="G274" s="488"/>
      <c r="H274" s="663">
        <f>ROUND(G274/12*$B$3,0)</f>
        <v>0</v>
      </c>
      <c r="I274" s="530">
        <v>101.30563000000001</v>
      </c>
      <c r="J274" s="488"/>
      <c r="L274" s="110"/>
    </row>
    <row r="275" spans="1:249" s="36" customFormat="1" ht="29.25" customHeight="1" thickBot="1" x14ac:dyDescent="0.3">
      <c r="A275" s="18"/>
      <c r="B275" s="683" t="s">
        <v>127</v>
      </c>
      <c r="C275" s="118"/>
      <c r="D275" s="111">
        <f>ROUND(C275/12*$B$3,0)</f>
        <v>0</v>
      </c>
      <c r="E275" s="118"/>
      <c r="F275" s="118" t="e">
        <f>E275/D275*100</f>
        <v>#DIV/0!</v>
      </c>
      <c r="G275" s="488"/>
      <c r="H275" s="663">
        <f>ROUND(G275/12*$B$3,0)</f>
        <v>0</v>
      </c>
      <c r="I275" s="530"/>
      <c r="J275" s="488"/>
      <c r="L275" s="110"/>
    </row>
    <row r="276" spans="1:249" s="13" customFormat="1" ht="15" customHeight="1" thickBot="1" x14ac:dyDescent="0.3">
      <c r="A276" s="18">
        <v>1</v>
      </c>
      <c r="B276" s="211" t="s">
        <v>3</v>
      </c>
      <c r="C276" s="24"/>
      <c r="D276" s="24"/>
      <c r="E276" s="24"/>
      <c r="F276" s="24"/>
      <c r="G276" s="492">
        <f>G269+G264+G273</f>
        <v>56966.694240740748</v>
      </c>
      <c r="H276" s="492">
        <f>H269+H264+H273</f>
        <v>4748</v>
      </c>
      <c r="I276" s="492">
        <f>I269+I264+I273</f>
        <v>2980.0805399999999</v>
      </c>
      <c r="J276" s="492">
        <f t="shared" si="80"/>
        <v>62.764965037910706</v>
      </c>
      <c r="L276" s="734"/>
    </row>
    <row r="277" spans="1:249" x14ac:dyDescent="0.25">
      <c r="A277" s="18">
        <v>1</v>
      </c>
      <c r="B277" s="271" t="s">
        <v>12</v>
      </c>
      <c r="C277" s="272"/>
      <c r="D277" s="272"/>
      <c r="E277" s="272"/>
      <c r="F277" s="272"/>
      <c r="G277" s="535"/>
      <c r="H277" s="535"/>
      <c r="I277" s="535"/>
      <c r="J277" s="535"/>
    </row>
    <row r="278" spans="1:249" s="10" customFormat="1" ht="30" x14ac:dyDescent="0.25">
      <c r="A278" s="18">
        <v>1</v>
      </c>
      <c r="B278" s="273" t="s">
        <v>122</v>
      </c>
      <c r="C278" s="341">
        <f t="shared" ref="C278:J290" si="84">C264</f>
        <v>7336</v>
      </c>
      <c r="D278" s="341">
        <f t="shared" si="84"/>
        <v>611</v>
      </c>
      <c r="E278" s="341">
        <f t="shared" si="84"/>
        <v>448</v>
      </c>
      <c r="F278" s="341">
        <f t="shared" si="84"/>
        <v>73.322422258592468</v>
      </c>
      <c r="G278" s="536">
        <f t="shared" si="84"/>
        <v>18301.103240740744</v>
      </c>
      <c r="H278" s="536">
        <f t="shared" si="84"/>
        <v>1525</v>
      </c>
      <c r="I278" s="536">
        <f t="shared" si="84"/>
        <v>892.62231999999995</v>
      </c>
      <c r="J278" s="536">
        <f t="shared" si="84"/>
        <v>58.532611147540983</v>
      </c>
      <c r="K278" s="13"/>
      <c r="L278" s="734"/>
      <c r="M278" s="13"/>
      <c r="N278" s="13"/>
      <c r="O278" s="13"/>
      <c r="P278" s="13"/>
      <c r="Q278" s="13"/>
      <c r="R278" s="13"/>
      <c r="S278" s="13"/>
      <c r="T278" s="1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F278" s="13"/>
      <c r="AG278" s="13"/>
      <c r="AH278" s="13"/>
      <c r="AI278" s="13"/>
      <c r="AJ278" s="13"/>
      <c r="AK278" s="13"/>
      <c r="AL278" s="13"/>
      <c r="AM278" s="13"/>
      <c r="AN278" s="13"/>
      <c r="AO278" s="13"/>
      <c r="AP278" s="13"/>
      <c r="AQ278" s="13"/>
      <c r="AR278" s="13"/>
      <c r="AS278" s="13"/>
      <c r="AT278" s="13"/>
      <c r="AU278" s="13"/>
      <c r="AV278" s="13"/>
      <c r="AW278" s="13"/>
      <c r="AX278" s="13"/>
      <c r="AY278" s="13"/>
      <c r="AZ278" s="13"/>
      <c r="BA278" s="13"/>
      <c r="BB278" s="13"/>
      <c r="BC278" s="13"/>
      <c r="BD278" s="13"/>
      <c r="BE278" s="13"/>
      <c r="BF278" s="13"/>
      <c r="BG278" s="13"/>
      <c r="BH278" s="13"/>
      <c r="BI278" s="13"/>
      <c r="BJ278" s="13"/>
      <c r="BK278" s="13"/>
      <c r="BL278" s="13"/>
      <c r="BM278" s="13"/>
      <c r="BN278" s="13"/>
      <c r="BO278" s="13"/>
      <c r="BP278" s="13"/>
      <c r="BQ278" s="13"/>
      <c r="BR278" s="13"/>
      <c r="BS278" s="13"/>
      <c r="BT278" s="13"/>
      <c r="BU278" s="13"/>
      <c r="BV278" s="13"/>
      <c r="BW278" s="13"/>
      <c r="BX278" s="13"/>
      <c r="BY278" s="13"/>
      <c r="BZ278" s="13"/>
      <c r="CA278" s="13"/>
      <c r="CB278" s="13"/>
      <c r="CC278" s="13"/>
      <c r="CD278" s="13"/>
      <c r="CE278" s="13"/>
      <c r="CF278" s="13"/>
      <c r="CG278" s="13"/>
      <c r="CH278" s="13"/>
      <c r="CI278" s="13"/>
      <c r="CJ278" s="13"/>
      <c r="CK278" s="13"/>
      <c r="CL278" s="13"/>
      <c r="CM278" s="13"/>
      <c r="CN278" s="13"/>
      <c r="CO278" s="13"/>
      <c r="CP278" s="13"/>
      <c r="CQ278" s="13"/>
      <c r="CR278" s="13"/>
      <c r="CS278" s="13"/>
      <c r="CT278" s="13"/>
      <c r="CU278" s="13"/>
      <c r="CV278" s="13"/>
      <c r="CW278" s="13"/>
      <c r="CX278" s="13"/>
      <c r="CY278" s="13"/>
      <c r="CZ278" s="13"/>
      <c r="DA278" s="13"/>
      <c r="DB278" s="13"/>
      <c r="DC278" s="13"/>
      <c r="DD278" s="13"/>
      <c r="DE278" s="13"/>
      <c r="DF278" s="13"/>
      <c r="DG278" s="13"/>
      <c r="DH278" s="13"/>
      <c r="DI278" s="13"/>
      <c r="DJ278" s="13"/>
      <c r="DK278" s="13"/>
      <c r="DL278" s="13"/>
      <c r="DM278" s="13"/>
      <c r="DN278" s="13"/>
      <c r="DO278" s="13"/>
      <c r="DP278" s="13"/>
      <c r="DQ278" s="13"/>
      <c r="DR278" s="13"/>
      <c r="DS278" s="13"/>
      <c r="DT278" s="13"/>
      <c r="DU278" s="13"/>
      <c r="DV278" s="13"/>
      <c r="DW278" s="13"/>
      <c r="DX278" s="13"/>
      <c r="DY278" s="13"/>
      <c r="DZ278" s="13"/>
      <c r="EA278" s="13"/>
      <c r="EB278" s="13"/>
      <c r="EC278" s="13"/>
      <c r="ED278" s="13"/>
      <c r="EE278" s="13"/>
      <c r="EF278" s="13"/>
      <c r="EG278" s="13"/>
      <c r="EH278" s="13"/>
      <c r="EI278" s="13"/>
      <c r="EJ278" s="13"/>
      <c r="EK278" s="13"/>
      <c r="EL278" s="13"/>
      <c r="EM278" s="13"/>
      <c r="EN278" s="13"/>
      <c r="EO278" s="13"/>
      <c r="EP278" s="13"/>
      <c r="EQ278" s="13"/>
      <c r="ER278" s="13"/>
      <c r="ES278" s="13"/>
      <c r="ET278" s="13"/>
      <c r="EU278" s="13"/>
      <c r="EV278" s="13"/>
      <c r="EW278" s="13"/>
      <c r="EX278" s="13"/>
      <c r="EY278" s="13"/>
      <c r="EZ278" s="13"/>
      <c r="FA278" s="13"/>
      <c r="FB278" s="13"/>
      <c r="FC278" s="13"/>
      <c r="FD278" s="13"/>
      <c r="FE278" s="13"/>
      <c r="FF278" s="13"/>
      <c r="FG278" s="13"/>
      <c r="FH278" s="13"/>
      <c r="FI278" s="13"/>
      <c r="FJ278" s="13"/>
      <c r="FK278" s="13"/>
      <c r="FL278" s="13"/>
      <c r="FM278" s="13"/>
      <c r="FN278" s="13"/>
      <c r="FO278" s="13"/>
      <c r="FP278" s="13"/>
      <c r="FQ278" s="13"/>
      <c r="FR278" s="13"/>
      <c r="FS278" s="13"/>
      <c r="FT278" s="13"/>
      <c r="FU278" s="13"/>
      <c r="FV278" s="13"/>
      <c r="FW278" s="13"/>
      <c r="FX278" s="13"/>
      <c r="FY278" s="13"/>
      <c r="FZ278" s="13"/>
      <c r="GA278" s="13"/>
      <c r="GB278" s="13"/>
      <c r="GC278" s="13"/>
      <c r="GD278" s="13"/>
      <c r="GE278" s="13"/>
      <c r="GF278" s="13"/>
      <c r="GG278" s="13"/>
      <c r="GH278" s="13"/>
      <c r="GI278" s="13"/>
      <c r="GJ278" s="13"/>
      <c r="GK278" s="13"/>
      <c r="GL278" s="13"/>
      <c r="GM278" s="13"/>
      <c r="GN278" s="13"/>
      <c r="GO278" s="13"/>
      <c r="GP278" s="13"/>
      <c r="GQ278" s="13"/>
      <c r="GR278" s="13"/>
      <c r="GS278" s="13"/>
      <c r="GT278" s="13"/>
      <c r="GU278" s="13"/>
      <c r="GV278" s="13"/>
      <c r="GW278" s="13"/>
      <c r="GX278" s="13"/>
      <c r="GY278" s="13"/>
      <c r="GZ278" s="13"/>
      <c r="HA278" s="13"/>
      <c r="HB278" s="13"/>
      <c r="HC278" s="13"/>
      <c r="HD278" s="13"/>
      <c r="HE278" s="13"/>
      <c r="HF278" s="13"/>
      <c r="HG278" s="13"/>
      <c r="HH278" s="13"/>
      <c r="HI278" s="13"/>
      <c r="HJ278" s="13"/>
      <c r="HK278" s="13"/>
      <c r="HL278" s="13"/>
      <c r="HM278" s="13"/>
      <c r="HN278" s="13"/>
      <c r="HO278" s="13"/>
      <c r="HP278" s="13"/>
      <c r="HQ278" s="13"/>
      <c r="HR278" s="13"/>
      <c r="HS278" s="13"/>
      <c r="HT278" s="13"/>
      <c r="HU278" s="13"/>
      <c r="HV278" s="13"/>
      <c r="HW278" s="13"/>
      <c r="HX278" s="13"/>
      <c r="HY278" s="13"/>
      <c r="HZ278" s="13"/>
      <c r="IA278" s="13"/>
      <c r="IB278" s="13"/>
      <c r="IC278" s="13"/>
      <c r="ID278" s="13"/>
      <c r="IE278" s="13"/>
      <c r="IF278" s="13"/>
      <c r="IG278" s="13"/>
      <c r="IH278" s="13"/>
      <c r="II278" s="13"/>
      <c r="IJ278" s="13"/>
      <c r="IK278" s="13"/>
      <c r="IL278" s="13"/>
      <c r="IM278" s="13"/>
      <c r="IN278" s="13"/>
      <c r="IO278" s="13"/>
    </row>
    <row r="279" spans="1:249" s="10" customFormat="1" ht="30" x14ac:dyDescent="0.25">
      <c r="A279" s="18">
        <v>1</v>
      </c>
      <c r="B279" s="274" t="s">
        <v>79</v>
      </c>
      <c r="C279" s="341">
        <f t="shared" si="84"/>
        <v>5485</v>
      </c>
      <c r="D279" s="341">
        <f t="shared" si="84"/>
        <v>457</v>
      </c>
      <c r="E279" s="341">
        <f t="shared" si="84"/>
        <v>399</v>
      </c>
      <c r="F279" s="341">
        <f t="shared" si="84"/>
        <v>87.308533916849015</v>
      </c>
      <c r="G279" s="536">
        <f t="shared" si="84"/>
        <v>14115.977615740743</v>
      </c>
      <c r="H279" s="536">
        <f t="shared" si="84"/>
        <v>1176</v>
      </c>
      <c r="I279" s="536">
        <f t="shared" si="84"/>
        <v>801.1789399999999</v>
      </c>
      <c r="J279" s="536">
        <f t="shared" si="84"/>
        <v>68.127460884353724</v>
      </c>
      <c r="K279" s="13"/>
      <c r="L279" s="734"/>
      <c r="M279" s="13"/>
      <c r="N279" s="13"/>
      <c r="O279" s="13"/>
      <c r="P279" s="13"/>
      <c r="Q279" s="13"/>
      <c r="R279" s="13"/>
      <c r="S279" s="13"/>
      <c r="T279" s="1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F279" s="13"/>
      <c r="AG279" s="13"/>
      <c r="AH279" s="13"/>
      <c r="AI279" s="13"/>
      <c r="AJ279" s="13"/>
      <c r="AK279" s="13"/>
      <c r="AL279" s="13"/>
      <c r="AM279" s="13"/>
      <c r="AN279" s="13"/>
      <c r="AO279" s="13"/>
      <c r="AP279" s="13"/>
      <c r="AQ279" s="13"/>
      <c r="AR279" s="13"/>
      <c r="AS279" s="13"/>
      <c r="AT279" s="13"/>
      <c r="AU279" s="13"/>
      <c r="AV279" s="13"/>
      <c r="AW279" s="13"/>
      <c r="AX279" s="13"/>
      <c r="AY279" s="13"/>
      <c r="AZ279" s="13"/>
      <c r="BA279" s="13"/>
      <c r="BB279" s="13"/>
      <c r="BC279" s="13"/>
      <c r="BD279" s="13"/>
      <c r="BE279" s="13"/>
      <c r="BF279" s="13"/>
      <c r="BG279" s="13"/>
      <c r="BH279" s="13"/>
      <c r="BI279" s="13"/>
      <c r="BJ279" s="13"/>
      <c r="BK279" s="13"/>
      <c r="BL279" s="13"/>
      <c r="BM279" s="13"/>
      <c r="BN279" s="13"/>
      <c r="BO279" s="13"/>
      <c r="BP279" s="13"/>
      <c r="BQ279" s="13"/>
      <c r="BR279" s="13"/>
      <c r="BS279" s="13"/>
      <c r="BT279" s="13"/>
      <c r="BU279" s="13"/>
      <c r="BV279" s="13"/>
      <c r="BW279" s="13"/>
      <c r="BX279" s="13"/>
      <c r="BY279" s="13"/>
      <c r="BZ279" s="13"/>
      <c r="CA279" s="13"/>
      <c r="CB279" s="13"/>
      <c r="CC279" s="13"/>
      <c r="CD279" s="13"/>
      <c r="CE279" s="13"/>
      <c r="CF279" s="13"/>
      <c r="CG279" s="13"/>
      <c r="CH279" s="13"/>
      <c r="CI279" s="13"/>
      <c r="CJ279" s="13"/>
      <c r="CK279" s="13"/>
      <c r="CL279" s="13"/>
      <c r="CM279" s="13"/>
      <c r="CN279" s="13"/>
      <c r="CO279" s="13"/>
      <c r="CP279" s="13"/>
      <c r="CQ279" s="13"/>
      <c r="CR279" s="13"/>
      <c r="CS279" s="13"/>
      <c r="CT279" s="13"/>
      <c r="CU279" s="13"/>
      <c r="CV279" s="13"/>
      <c r="CW279" s="13"/>
      <c r="CX279" s="13"/>
      <c r="CY279" s="13"/>
      <c r="CZ279" s="13"/>
      <c r="DA279" s="13"/>
      <c r="DB279" s="13"/>
      <c r="DC279" s="13"/>
      <c r="DD279" s="13"/>
      <c r="DE279" s="13"/>
      <c r="DF279" s="13"/>
      <c r="DG279" s="13"/>
      <c r="DH279" s="13"/>
      <c r="DI279" s="13"/>
      <c r="DJ279" s="13"/>
      <c r="DK279" s="13"/>
      <c r="DL279" s="13"/>
      <c r="DM279" s="13"/>
      <c r="DN279" s="13"/>
      <c r="DO279" s="13"/>
      <c r="DP279" s="13"/>
      <c r="DQ279" s="13"/>
      <c r="DR279" s="13"/>
      <c r="DS279" s="13"/>
      <c r="DT279" s="13"/>
      <c r="DU279" s="13"/>
      <c r="DV279" s="13"/>
      <c r="DW279" s="13"/>
      <c r="DX279" s="13"/>
      <c r="DY279" s="13"/>
      <c r="DZ279" s="13"/>
      <c r="EA279" s="13"/>
      <c r="EB279" s="13"/>
      <c r="EC279" s="13"/>
      <c r="ED279" s="13"/>
      <c r="EE279" s="13"/>
      <c r="EF279" s="13"/>
      <c r="EG279" s="13"/>
      <c r="EH279" s="13"/>
      <c r="EI279" s="13"/>
      <c r="EJ279" s="13"/>
      <c r="EK279" s="13"/>
      <c r="EL279" s="13"/>
      <c r="EM279" s="13"/>
      <c r="EN279" s="13"/>
      <c r="EO279" s="13"/>
      <c r="EP279" s="13"/>
      <c r="EQ279" s="13"/>
      <c r="ER279" s="13"/>
      <c r="ES279" s="13"/>
      <c r="ET279" s="13"/>
      <c r="EU279" s="13"/>
      <c r="EV279" s="13"/>
      <c r="EW279" s="13"/>
      <c r="EX279" s="13"/>
      <c r="EY279" s="13"/>
      <c r="EZ279" s="13"/>
      <c r="FA279" s="13"/>
      <c r="FB279" s="13"/>
      <c r="FC279" s="13"/>
      <c r="FD279" s="13"/>
      <c r="FE279" s="13"/>
      <c r="FF279" s="13"/>
      <c r="FG279" s="13"/>
      <c r="FH279" s="13"/>
      <c r="FI279" s="13"/>
      <c r="FJ279" s="13"/>
      <c r="FK279" s="13"/>
      <c r="FL279" s="13"/>
      <c r="FM279" s="13"/>
      <c r="FN279" s="13"/>
      <c r="FO279" s="13"/>
      <c r="FP279" s="13"/>
      <c r="FQ279" s="13"/>
      <c r="FR279" s="13"/>
      <c r="FS279" s="13"/>
      <c r="FT279" s="13"/>
      <c r="FU279" s="13"/>
      <c r="FV279" s="13"/>
      <c r="FW279" s="13"/>
      <c r="FX279" s="13"/>
      <c r="FY279" s="13"/>
      <c r="FZ279" s="13"/>
      <c r="GA279" s="13"/>
      <c r="GB279" s="13"/>
      <c r="GC279" s="13"/>
      <c r="GD279" s="13"/>
      <c r="GE279" s="13"/>
      <c r="GF279" s="13"/>
      <c r="GG279" s="13"/>
      <c r="GH279" s="13"/>
      <c r="GI279" s="13"/>
      <c r="GJ279" s="13"/>
      <c r="GK279" s="13"/>
      <c r="GL279" s="13"/>
      <c r="GM279" s="13"/>
      <c r="GN279" s="13"/>
      <c r="GO279" s="13"/>
      <c r="GP279" s="13"/>
      <c r="GQ279" s="13"/>
      <c r="GR279" s="13"/>
      <c r="GS279" s="13"/>
      <c r="GT279" s="13"/>
      <c r="GU279" s="13"/>
      <c r="GV279" s="13"/>
      <c r="GW279" s="13"/>
      <c r="GX279" s="13"/>
      <c r="GY279" s="13"/>
      <c r="GZ279" s="13"/>
      <c r="HA279" s="13"/>
      <c r="HB279" s="13"/>
      <c r="HC279" s="13"/>
      <c r="HD279" s="13"/>
      <c r="HE279" s="13"/>
      <c r="HF279" s="13"/>
      <c r="HG279" s="13"/>
      <c r="HH279" s="13"/>
      <c r="HI279" s="13"/>
      <c r="HJ279" s="13"/>
      <c r="HK279" s="13"/>
      <c r="HL279" s="13"/>
      <c r="HM279" s="13"/>
      <c r="HN279" s="13"/>
      <c r="HO279" s="13"/>
      <c r="HP279" s="13"/>
      <c r="HQ279" s="13"/>
      <c r="HR279" s="13"/>
      <c r="HS279" s="13"/>
      <c r="HT279" s="13"/>
      <c r="HU279" s="13"/>
      <c r="HV279" s="13"/>
      <c r="HW279" s="13"/>
      <c r="HX279" s="13"/>
      <c r="HY279" s="13"/>
      <c r="HZ279" s="13"/>
      <c r="IA279" s="13"/>
      <c r="IB279" s="13"/>
      <c r="IC279" s="13"/>
      <c r="ID279" s="13"/>
      <c r="IE279" s="13"/>
      <c r="IF279" s="13"/>
      <c r="IG279" s="13"/>
      <c r="IH279" s="13"/>
      <c r="II279" s="13"/>
      <c r="IJ279" s="13"/>
      <c r="IK279" s="13"/>
      <c r="IL279" s="13"/>
      <c r="IM279" s="13"/>
      <c r="IN279" s="13"/>
      <c r="IO279" s="13"/>
    </row>
    <row r="280" spans="1:249" s="10" customFormat="1" ht="30" x14ac:dyDescent="0.25">
      <c r="A280" s="18">
        <v>1</v>
      </c>
      <c r="B280" s="274" t="s">
        <v>80</v>
      </c>
      <c r="C280" s="341">
        <f t="shared" si="84"/>
        <v>1646</v>
      </c>
      <c r="D280" s="341">
        <f t="shared" si="84"/>
        <v>137</v>
      </c>
      <c r="E280" s="341">
        <f t="shared" si="84"/>
        <v>49</v>
      </c>
      <c r="F280" s="341">
        <f t="shared" si="84"/>
        <v>35.766423357664237</v>
      </c>
      <c r="G280" s="536">
        <f t="shared" si="84"/>
        <v>2839.8643750000001</v>
      </c>
      <c r="H280" s="536">
        <f t="shared" si="84"/>
        <v>237</v>
      </c>
      <c r="I280" s="536">
        <f t="shared" si="84"/>
        <v>91.443380000000005</v>
      </c>
      <c r="J280" s="536">
        <f t="shared" si="84"/>
        <v>38.583704641350216</v>
      </c>
      <c r="K280" s="13"/>
      <c r="L280" s="734"/>
      <c r="M280" s="13"/>
      <c r="N280" s="13"/>
      <c r="O280" s="13"/>
      <c r="P280" s="13"/>
      <c r="Q280" s="13"/>
      <c r="R280" s="13"/>
      <c r="S280" s="13"/>
      <c r="T280" s="1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F280" s="13"/>
      <c r="AG280" s="13"/>
      <c r="AH280" s="13"/>
      <c r="AI280" s="13"/>
      <c r="AJ280" s="13"/>
      <c r="AK280" s="13"/>
      <c r="AL280" s="13"/>
      <c r="AM280" s="13"/>
      <c r="AN280" s="13"/>
      <c r="AO280" s="13"/>
      <c r="AP280" s="13"/>
      <c r="AQ280" s="13"/>
      <c r="AR280" s="13"/>
      <c r="AS280" s="13"/>
      <c r="AT280" s="13"/>
      <c r="AU280" s="13"/>
      <c r="AV280" s="13"/>
      <c r="AW280" s="13"/>
      <c r="AX280" s="13"/>
      <c r="AY280" s="13"/>
      <c r="AZ280" s="13"/>
      <c r="BA280" s="13"/>
      <c r="BB280" s="13"/>
      <c r="BC280" s="13"/>
      <c r="BD280" s="13"/>
      <c r="BE280" s="13"/>
      <c r="BF280" s="13"/>
      <c r="BG280" s="13"/>
      <c r="BH280" s="13"/>
      <c r="BI280" s="13"/>
      <c r="BJ280" s="13"/>
      <c r="BK280" s="13"/>
      <c r="BL280" s="13"/>
      <c r="BM280" s="13"/>
      <c r="BN280" s="13"/>
      <c r="BO280" s="13"/>
      <c r="BP280" s="13"/>
      <c r="BQ280" s="13"/>
      <c r="BR280" s="13"/>
      <c r="BS280" s="13"/>
      <c r="BT280" s="13"/>
      <c r="BU280" s="13"/>
      <c r="BV280" s="13"/>
      <c r="BW280" s="13"/>
      <c r="BX280" s="13"/>
      <c r="BY280" s="13"/>
      <c r="BZ280" s="13"/>
      <c r="CA280" s="13"/>
      <c r="CB280" s="13"/>
      <c r="CC280" s="13"/>
      <c r="CD280" s="13"/>
      <c r="CE280" s="13"/>
      <c r="CF280" s="13"/>
      <c r="CG280" s="13"/>
      <c r="CH280" s="13"/>
      <c r="CI280" s="13"/>
      <c r="CJ280" s="13"/>
      <c r="CK280" s="13"/>
      <c r="CL280" s="13"/>
      <c r="CM280" s="13"/>
      <c r="CN280" s="13"/>
      <c r="CO280" s="13"/>
      <c r="CP280" s="13"/>
      <c r="CQ280" s="13"/>
      <c r="CR280" s="13"/>
      <c r="CS280" s="13"/>
      <c r="CT280" s="13"/>
      <c r="CU280" s="13"/>
      <c r="CV280" s="13"/>
      <c r="CW280" s="13"/>
      <c r="CX280" s="13"/>
      <c r="CY280" s="13"/>
      <c r="CZ280" s="13"/>
      <c r="DA280" s="13"/>
      <c r="DB280" s="13"/>
      <c r="DC280" s="13"/>
      <c r="DD280" s="13"/>
      <c r="DE280" s="13"/>
      <c r="DF280" s="13"/>
      <c r="DG280" s="13"/>
      <c r="DH280" s="13"/>
      <c r="DI280" s="13"/>
      <c r="DJ280" s="13"/>
      <c r="DK280" s="13"/>
      <c r="DL280" s="13"/>
      <c r="DM280" s="13"/>
      <c r="DN280" s="13"/>
      <c r="DO280" s="13"/>
      <c r="DP280" s="13"/>
      <c r="DQ280" s="13"/>
      <c r="DR280" s="13"/>
      <c r="DS280" s="13"/>
      <c r="DT280" s="13"/>
      <c r="DU280" s="13"/>
      <c r="DV280" s="13"/>
      <c r="DW280" s="13"/>
      <c r="DX280" s="13"/>
      <c r="DY280" s="13"/>
      <c r="DZ280" s="13"/>
      <c r="EA280" s="13"/>
      <c r="EB280" s="13"/>
      <c r="EC280" s="13"/>
      <c r="ED280" s="13"/>
      <c r="EE280" s="13"/>
      <c r="EF280" s="13"/>
      <c r="EG280" s="13"/>
      <c r="EH280" s="13"/>
      <c r="EI280" s="13"/>
      <c r="EJ280" s="13"/>
      <c r="EK280" s="13"/>
      <c r="EL280" s="13"/>
      <c r="EM280" s="13"/>
      <c r="EN280" s="13"/>
      <c r="EO280" s="13"/>
      <c r="EP280" s="13"/>
      <c r="EQ280" s="13"/>
      <c r="ER280" s="13"/>
      <c r="ES280" s="13"/>
      <c r="ET280" s="13"/>
      <c r="EU280" s="13"/>
      <c r="EV280" s="13"/>
      <c r="EW280" s="13"/>
      <c r="EX280" s="13"/>
      <c r="EY280" s="13"/>
      <c r="EZ280" s="13"/>
      <c r="FA280" s="13"/>
      <c r="FB280" s="13"/>
      <c r="FC280" s="13"/>
      <c r="FD280" s="13"/>
      <c r="FE280" s="13"/>
      <c r="FF280" s="13"/>
      <c r="FG280" s="13"/>
      <c r="FH280" s="13"/>
      <c r="FI280" s="13"/>
      <c r="FJ280" s="13"/>
      <c r="FK280" s="13"/>
      <c r="FL280" s="13"/>
      <c r="FM280" s="13"/>
      <c r="FN280" s="13"/>
      <c r="FO280" s="13"/>
      <c r="FP280" s="13"/>
      <c r="FQ280" s="13"/>
      <c r="FR280" s="13"/>
      <c r="FS280" s="13"/>
      <c r="FT280" s="13"/>
      <c r="FU280" s="13"/>
      <c r="FV280" s="13"/>
      <c r="FW280" s="13"/>
      <c r="FX280" s="13"/>
      <c r="FY280" s="13"/>
      <c r="FZ280" s="13"/>
      <c r="GA280" s="13"/>
      <c r="GB280" s="13"/>
      <c r="GC280" s="13"/>
      <c r="GD280" s="13"/>
      <c r="GE280" s="13"/>
      <c r="GF280" s="13"/>
      <c r="GG280" s="13"/>
      <c r="GH280" s="13"/>
      <c r="GI280" s="13"/>
      <c r="GJ280" s="13"/>
      <c r="GK280" s="13"/>
      <c r="GL280" s="13"/>
      <c r="GM280" s="13"/>
      <c r="GN280" s="13"/>
      <c r="GO280" s="13"/>
      <c r="GP280" s="13"/>
      <c r="GQ280" s="13"/>
      <c r="GR280" s="13"/>
      <c r="GS280" s="13"/>
      <c r="GT280" s="13"/>
      <c r="GU280" s="13"/>
      <c r="GV280" s="13"/>
      <c r="GW280" s="13"/>
      <c r="GX280" s="13"/>
      <c r="GY280" s="13"/>
      <c r="GZ280" s="13"/>
      <c r="HA280" s="13"/>
      <c r="HB280" s="13"/>
      <c r="HC280" s="13"/>
      <c r="HD280" s="13"/>
      <c r="HE280" s="13"/>
      <c r="HF280" s="13"/>
      <c r="HG280" s="13"/>
      <c r="HH280" s="13"/>
      <c r="HI280" s="13"/>
      <c r="HJ280" s="13"/>
      <c r="HK280" s="13"/>
      <c r="HL280" s="13"/>
      <c r="HM280" s="13"/>
      <c r="HN280" s="13"/>
      <c r="HO280" s="13"/>
      <c r="HP280" s="13"/>
      <c r="HQ280" s="13"/>
      <c r="HR280" s="13"/>
      <c r="HS280" s="13"/>
      <c r="HT280" s="13"/>
      <c r="HU280" s="13"/>
      <c r="HV280" s="13"/>
      <c r="HW280" s="13"/>
      <c r="HX280" s="13"/>
      <c r="HY280" s="13"/>
      <c r="HZ280" s="13"/>
      <c r="IA280" s="13"/>
      <c r="IB280" s="13"/>
      <c r="IC280" s="13"/>
      <c r="ID280" s="13"/>
      <c r="IE280" s="13"/>
      <c r="IF280" s="13"/>
      <c r="IG280" s="13"/>
      <c r="IH280" s="13"/>
      <c r="II280" s="13"/>
      <c r="IJ280" s="13"/>
      <c r="IK280" s="13"/>
      <c r="IL280" s="13"/>
      <c r="IM280" s="13"/>
      <c r="IN280" s="13"/>
      <c r="IO280" s="13"/>
    </row>
    <row r="281" spans="1:249" s="10" customFormat="1" ht="45" x14ac:dyDescent="0.25">
      <c r="A281" s="18">
        <v>1</v>
      </c>
      <c r="B281" s="274" t="s">
        <v>116</v>
      </c>
      <c r="C281" s="341">
        <f t="shared" si="84"/>
        <v>125</v>
      </c>
      <c r="D281" s="341">
        <f t="shared" si="84"/>
        <v>10</v>
      </c>
      <c r="E281" s="341">
        <f t="shared" si="84"/>
        <v>0</v>
      </c>
      <c r="F281" s="341">
        <f t="shared" si="84"/>
        <v>0</v>
      </c>
      <c r="G281" s="536">
        <f t="shared" si="84"/>
        <v>820.28125</v>
      </c>
      <c r="H281" s="536">
        <f t="shared" si="84"/>
        <v>68</v>
      </c>
      <c r="I281" s="536">
        <f t="shared" si="84"/>
        <v>0</v>
      </c>
      <c r="J281" s="536">
        <f t="shared" si="84"/>
        <v>0</v>
      </c>
      <c r="K281" s="13"/>
      <c r="L281" s="734"/>
      <c r="M281" s="13"/>
      <c r="N281" s="13"/>
      <c r="O281" s="13"/>
      <c r="P281" s="13"/>
      <c r="Q281" s="13"/>
      <c r="R281" s="13"/>
      <c r="S281" s="13"/>
      <c r="T281" s="1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F281" s="13"/>
      <c r="AG281" s="13"/>
      <c r="AH281" s="13"/>
      <c r="AI281" s="13"/>
      <c r="AJ281" s="13"/>
      <c r="AK281" s="13"/>
      <c r="AL281" s="13"/>
      <c r="AM281" s="13"/>
      <c r="AN281" s="13"/>
      <c r="AO281" s="13"/>
      <c r="AP281" s="13"/>
      <c r="AQ281" s="13"/>
      <c r="AR281" s="13"/>
      <c r="AS281" s="13"/>
      <c r="AT281" s="13"/>
      <c r="AU281" s="13"/>
      <c r="AV281" s="13"/>
      <c r="AW281" s="13"/>
      <c r="AX281" s="13"/>
      <c r="AY281" s="13"/>
      <c r="AZ281" s="13"/>
      <c r="BA281" s="13"/>
      <c r="BB281" s="13"/>
      <c r="BC281" s="13"/>
      <c r="BD281" s="13"/>
      <c r="BE281" s="13"/>
      <c r="BF281" s="13"/>
      <c r="BG281" s="13"/>
      <c r="BH281" s="13"/>
      <c r="BI281" s="13"/>
      <c r="BJ281" s="13"/>
      <c r="BK281" s="13"/>
      <c r="BL281" s="13"/>
      <c r="BM281" s="13"/>
      <c r="BN281" s="13"/>
      <c r="BO281" s="13"/>
      <c r="BP281" s="13"/>
      <c r="BQ281" s="13"/>
      <c r="BR281" s="13"/>
      <c r="BS281" s="13"/>
      <c r="BT281" s="13"/>
      <c r="BU281" s="13"/>
      <c r="BV281" s="13"/>
      <c r="BW281" s="13"/>
      <c r="BX281" s="13"/>
      <c r="BY281" s="13"/>
      <c r="BZ281" s="13"/>
      <c r="CA281" s="13"/>
      <c r="CB281" s="13"/>
      <c r="CC281" s="13"/>
      <c r="CD281" s="13"/>
      <c r="CE281" s="13"/>
      <c r="CF281" s="13"/>
      <c r="CG281" s="13"/>
      <c r="CH281" s="13"/>
      <c r="CI281" s="13"/>
      <c r="CJ281" s="13"/>
      <c r="CK281" s="13"/>
      <c r="CL281" s="13"/>
      <c r="CM281" s="13"/>
      <c r="CN281" s="13"/>
      <c r="CO281" s="13"/>
      <c r="CP281" s="13"/>
      <c r="CQ281" s="13"/>
      <c r="CR281" s="13"/>
      <c r="CS281" s="13"/>
      <c r="CT281" s="13"/>
      <c r="CU281" s="13"/>
      <c r="CV281" s="13"/>
      <c r="CW281" s="13"/>
      <c r="CX281" s="13"/>
      <c r="CY281" s="13"/>
      <c r="CZ281" s="13"/>
      <c r="DA281" s="13"/>
      <c r="DB281" s="13"/>
      <c r="DC281" s="13"/>
      <c r="DD281" s="13"/>
      <c r="DE281" s="13"/>
      <c r="DF281" s="13"/>
      <c r="DG281" s="13"/>
      <c r="DH281" s="13"/>
      <c r="DI281" s="13"/>
      <c r="DJ281" s="13"/>
      <c r="DK281" s="13"/>
      <c r="DL281" s="13"/>
      <c r="DM281" s="13"/>
      <c r="DN281" s="13"/>
      <c r="DO281" s="13"/>
      <c r="DP281" s="13"/>
      <c r="DQ281" s="13"/>
      <c r="DR281" s="13"/>
      <c r="DS281" s="13"/>
      <c r="DT281" s="13"/>
      <c r="DU281" s="13"/>
      <c r="DV281" s="13"/>
      <c r="DW281" s="13"/>
      <c r="DX281" s="13"/>
      <c r="DY281" s="13"/>
      <c r="DZ281" s="13"/>
      <c r="EA281" s="13"/>
      <c r="EB281" s="13"/>
      <c r="EC281" s="13"/>
      <c r="ED281" s="13"/>
      <c r="EE281" s="13"/>
      <c r="EF281" s="13"/>
      <c r="EG281" s="13"/>
      <c r="EH281" s="13"/>
      <c r="EI281" s="13"/>
      <c r="EJ281" s="13"/>
      <c r="EK281" s="13"/>
      <c r="EL281" s="13"/>
      <c r="EM281" s="13"/>
      <c r="EN281" s="13"/>
      <c r="EO281" s="13"/>
      <c r="EP281" s="13"/>
      <c r="EQ281" s="13"/>
      <c r="ER281" s="13"/>
      <c r="ES281" s="13"/>
      <c r="ET281" s="13"/>
      <c r="EU281" s="13"/>
      <c r="EV281" s="13"/>
      <c r="EW281" s="13"/>
      <c r="EX281" s="13"/>
      <c r="EY281" s="13"/>
      <c r="EZ281" s="13"/>
      <c r="FA281" s="13"/>
      <c r="FB281" s="13"/>
      <c r="FC281" s="13"/>
      <c r="FD281" s="13"/>
      <c r="FE281" s="13"/>
      <c r="FF281" s="13"/>
      <c r="FG281" s="13"/>
      <c r="FH281" s="13"/>
      <c r="FI281" s="13"/>
      <c r="FJ281" s="13"/>
      <c r="FK281" s="13"/>
      <c r="FL281" s="13"/>
      <c r="FM281" s="13"/>
      <c r="FN281" s="13"/>
      <c r="FO281" s="13"/>
      <c r="FP281" s="13"/>
      <c r="FQ281" s="13"/>
      <c r="FR281" s="13"/>
      <c r="FS281" s="13"/>
      <c r="FT281" s="13"/>
      <c r="FU281" s="13"/>
      <c r="FV281" s="13"/>
      <c r="FW281" s="13"/>
      <c r="FX281" s="13"/>
      <c r="FY281" s="13"/>
      <c r="FZ281" s="13"/>
      <c r="GA281" s="13"/>
      <c r="GB281" s="13"/>
      <c r="GC281" s="13"/>
      <c r="GD281" s="13"/>
      <c r="GE281" s="13"/>
      <c r="GF281" s="13"/>
      <c r="GG281" s="13"/>
      <c r="GH281" s="13"/>
      <c r="GI281" s="13"/>
      <c r="GJ281" s="13"/>
      <c r="GK281" s="13"/>
      <c r="GL281" s="13"/>
      <c r="GM281" s="13"/>
      <c r="GN281" s="13"/>
      <c r="GO281" s="13"/>
      <c r="GP281" s="13"/>
      <c r="GQ281" s="13"/>
      <c r="GR281" s="13"/>
      <c r="GS281" s="13"/>
      <c r="GT281" s="13"/>
      <c r="GU281" s="13"/>
      <c r="GV281" s="13"/>
      <c r="GW281" s="13"/>
      <c r="GX281" s="13"/>
      <c r="GY281" s="13"/>
      <c r="GZ281" s="13"/>
      <c r="HA281" s="13"/>
      <c r="HB281" s="13"/>
      <c r="HC281" s="13"/>
      <c r="HD281" s="13"/>
      <c r="HE281" s="13"/>
      <c r="HF281" s="13"/>
      <c r="HG281" s="13"/>
      <c r="HH281" s="13"/>
      <c r="HI281" s="13"/>
      <c r="HJ281" s="13"/>
      <c r="HK281" s="13"/>
      <c r="HL281" s="13"/>
      <c r="HM281" s="13"/>
      <c r="HN281" s="13"/>
      <c r="HO281" s="13"/>
      <c r="HP281" s="13"/>
      <c r="HQ281" s="13"/>
      <c r="HR281" s="13"/>
      <c r="HS281" s="13"/>
      <c r="HT281" s="13"/>
      <c r="HU281" s="13"/>
      <c r="HV281" s="13"/>
      <c r="HW281" s="13"/>
      <c r="HX281" s="13"/>
      <c r="HY281" s="13"/>
      <c r="HZ281" s="13"/>
      <c r="IA281" s="13"/>
      <c r="IB281" s="13"/>
      <c r="IC281" s="13"/>
      <c r="ID281" s="13"/>
      <c r="IE281" s="13"/>
      <c r="IF281" s="13"/>
      <c r="IG281" s="13"/>
      <c r="IH281" s="13"/>
      <c r="II281" s="13"/>
      <c r="IJ281" s="13"/>
      <c r="IK281" s="13"/>
      <c r="IL281" s="13"/>
      <c r="IM281" s="13"/>
      <c r="IN281" s="13"/>
      <c r="IO281" s="13"/>
    </row>
    <row r="282" spans="1:249" s="10" customFormat="1" ht="30" x14ac:dyDescent="0.25">
      <c r="A282" s="18">
        <v>1</v>
      </c>
      <c r="B282" s="274" t="s">
        <v>117</v>
      </c>
      <c r="C282" s="341">
        <f t="shared" si="84"/>
        <v>80</v>
      </c>
      <c r="D282" s="341">
        <f t="shared" si="84"/>
        <v>7</v>
      </c>
      <c r="E282" s="341">
        <f t="shared" si="84"/>
        <v>0</v>
      </c>
      <c r="F282" s="341">
        <f t="shared" si="84"/>
        <v>0</v>
      </c>
      <c r="G282" s="536">
        <f t="shared" si="84"/>
        <v>524.98</v>
      </c>
      <c r="H282" s="536">
        <f t="shared" si="84"/>
        <v>44</v>
      </c>
      <c r="I282" s="536">
        <f t="shared" si="84"/>
        <v>0</v>
      </c>
      <c r="J282" s="536">
        <f t="shared" si="84"/>
        <v>0</v>
      </c>
      <c r="K282" s="13"/>
      <c r="L282" s="734"/>
      <c r="M282" s="13"/>
      <c r="N282" s="13"/>
      <c r="O282" s="13"/>
      <c r="P282" s="13"/>
      <c r="Q282" s="13"/>
      <c r="R282" s="13"/>
      <c r="S282" s="13"/>
      <c r="T282" s="1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F282" s="13"/>
      <c r="AG282" s="13"/>
      <c r="AH282" s="13"/>
      <c r="AI282" s="13"/>
      <c r="AJ282" s="13"/>
      <c r="AK282" s="13"/>
      <c r="AL282" s="13"/>
      <c r="AM282" s="13"/>
      <c r="AN282" s="13"/>
      <c r="AO282" s="13"/>
      <c r="AP282" s="13"/>
      <c r="AQ282" s="13"/>
      <c r="AR282" s="13"/>
      <c r="AS282" s="13"/>
      <c r="AT282" s="13"/>
      <c r="AU282" s="13"/>
      <c r="AV282" s="13"/>
      <c r="AW282" s="13"/>
      <c r="AX282" s="13"/>
      <c r="AY282" s="13"/>
      <c r="AZ282" s="13"/>
      <c r="BA282" s="13"/>
      <c r="BB282" s="13"/>
      <c r="BC282" s="13"/>
      <c r="BD282" s="13"/>
      <c r="BE282" s="13"/>
      <c r="BF282" s="13"/>
      <c r="BG282" s="13"/>
      <c r="BH282" s="13"/>
      <c r="BI282" s="13"/>
      <c r="BJ282" s="13"/>
      <c r="BK282" s="13"/>
      <c r="BL282" s="13"/>
      <c r="BM282" s="13"/>
      <c r="BN282" s="13"/>
      <c r="BO282" s="13"/>
      <c r="BP282" s="13"/>
      <c r="BQ282" s="13"/>
      <c r="BR282" s="13"/>
      <c r="BS282" s="13"/>
      <c r="BT282" s="13"/>
      <c r="BU282" s="13"/>
      <c r="BV282" s="13"/>
      <c r="BW282" s="13"/>
      <c r="BX282" s="13"/>
      <c r="BY282" s="13"/>
      <c r="BZ282" s="13"/>
      <c r="CA282" s="13"/>
      <c r="CB282" s="13"/>
      <c r="CC282" s="13"/>
      <c r="CD282" s="13"/>
      <c r="CE282" s="13"/>
      <c r="CF282" s="13"/>
      <c r="CG282" s="13"/>
      <c r="CH282" s="13"/>
      <c r="CI282" s="13"/>
      <c r="CJ282" s="13"/>
      <c r="CK282" s="13"/>
      <c r="CL282" s="13"/>
      <c r="CM282" s="13"/>
      <c r="CN282" s="13"/>
      <c r="CO282" s="13"/>
      <c r="CP282" s="13"/>
      <c r="CQ282" s="13"/>
      <c r="CR282" s="13"/>
      <c r="CS282" s="13"/>
      <c r="CT282" s="13"/>
      <c r="CU282" s="13"/>
      <c r="CV282" s="13"/>
      <c r="CW282" s="13"/>
      <c r="CX282" s="13"/>
      <c r="CY282" s="13"/>
      <c r="CZ282" s="13"/>
      <c r="DA282" s="13"/>
      <c r="DB282" s="13"/>
      <c r="DC282" s="13"/>
      <c r="DD282" s="13"/>
      <c r="DE282" s="13"/>
      <c r="DF282" s="13"/>
      <c r="DG282" s="13"/>
      <c r="DH282" s="13"/>
      <c r="DI282" s="13"/>
      <c r="DJ282" s="13"/>
      <c r="DK282" s="13"/>
      <c r="DL282" s="13"/>
      <c r="DM282" s="13"/>
      <c r="DN282" s="13"/>
      <c r="DO282" s="13"/>
      <c r="DP282" s="13"/>
      <c r="DQ282" s="13"/>
      <c r="DR282" s="13"/>
      <c r="DS282" s="13"/>
      <c r="DT282" s="13"/>
      <c r="DU282" s="13"/>
      <c r="DV282" s="13"/>
      <c r="DW282" s="13"/>
      <c r="DX282" s="13"/>
      <c r="DY282" s="13"/>
      <c r="DZ282" s="13"/>
      <c r="EA282" s="13"/>
      <c r="EB282" s="13"/>
      <c r="EC282" s="13"/>
      <c r="ED282" s="13"/>
      <c r="EE282" s="13"/>
      <c r="EF282" s="13"/>
      <c r="EG282" s="13"/>
      <c r="EH282" s="13"/>
      <c r="EI282" s="13"/>
      <c r="EJ282" s="13"/>
      <c r="EK282" s="13"/>
      <c r="EL282" s="13"/>
      <c r="EM282" s="13"/>
      <c r="EN282" s="13"/>
      <c r="EO282" s="13"/>
      <c r="EP282" s="13"/>
      <c r="EQ282" s="13"/>
      <c r="ER282" s="13"/>
      <c r="ES282" s="13"/>
      <c r="ET282" s="13"/>
      <c r="EU282" s="13"/>
      <c r="EV282" s="13"/>
      <c r="EW282" s="13"/>
      <c r="EX282" s="13"/>
      <c r="EY282" s="13"/>
      <c r="EZ282" s="13"/>
      <c r="FA282" s="13"/>
      <c r="FB282" s="13"/>
      <c r="FC282" s="13"/>
      <c r="FD282" s="13"/>
      <c r="FE282" s="13"/>
      <c r="FF282" s="13"/>
      <c r="FG282" s="13"/>
      <c r="FH282" s="13"/>
      <c r="FI282" s="13"/>
      <c r="FJ282" s="13"/>
      <c r="FK282" s="13"/>
      <c r="FL282" s="13"/>
      <c r="FM282" s="13"/>
      <c r="FN282" s="13"/>
      <c r="FO282" s="13"/>
      <c r="FP282" s="13"/>
      <c r="FQ282" s="13"/>
      <c r="FR282" s="13"/>
      <c r="FS282" s="13"/>
      <c r="FT282" s="13"/>
      <c r="FU282" s="13"/>
      <c r="FV282" s="13"/>
      <c r="FW282" s="13"/>
      <c r="FX282" s="13"/>
      <c r="FY282" s="13"/>
      <c r="FZ282" s="13"/>
      <c r="GA282" s="13"/>
      <c r="GB282" s="13"/>
      <c r="GC282" s="13"/>
      <c r="GD282" s="13"/>
      <c r="GE282" s="13"/>
      <c r="GF282" s="13"/>
      <c r="GG282" s="13"/>
      <c r="GH282" s="13"/>
      <c r="GI282" s="13"/>
      <c r="GJ282" s="13"/>
      <c r="GK282" s="13"/>
      <c r="GL282" s="13"/>
      <c r="GM282" s="13"/>
      <c r="GN282" s="13"/>
      <c r="GO282" s="13"/>
      <c r="GP282" s="13"/>
      <c r="GQ282" s="13"/>
      <c r="GR282" s="13"/>
      <c r="GS282" s="13"/>
      <c r="GT282" s="13"/>
      <c r="GU282" s="13"/>
      <c r="GV282" s="13"/>
      <c r="GW282" s="13"/>
      <c r="GX282" s="13"/>
      <c r="GY282" s="13"/>
      <c r="GZ282" s="13"/>
      <c r="HA282" s="13"/>
      <c r="HB282" s="13"/>
      <c r="HC282" s="13"/>
      <c r="HD282" s="13"/>
      <c r="HE282" s="13"/>
      <c r="HF282" s="13"/>
      <c r="HG282" s="13"/>
      <c r="HH282" s="13"/>
      <c r="HI282" s="13"/>
      <c r="HJ282" s="13"/>
      <c r="HK282" s="13"/>
      <c r="HL282" s="13"/>
      <c r="HM282" s="13"/>
      <c r="HN282" s="13"/>
      <c r="HO282" s="13"/>
      <c r="HP282" s="13"/>
      <c r="HQ282" s="13"/>
      <c r="HR282" s="13"/>
      <c r="HS282" s="13"/>
      <c r="HT282" s="13"/>
      <c r="HU282" s="13"/>
      <c r="HV282" s="13"/>
      <c r="HW282" s="13"/>
      <c r="HX282" s="13"/>
      <c r="HY282" s="13"/>
      <c r="HZ282" s="13"/>
      <c r="IA282" s="13"/>
      <c r="IB282" s="13"/>
      <c r="IC282" s="13"/>
      <c r="ID282" s="13"/>
      <c r="IE282" s="13"/>
      <c r="IF282" s="13"/>
      <c r="IG282" s="13"/>
      <c r="IH282" s="13"/>
      <c r="II282" s="13"/>
      <c r="IJ282" s="13"/>
      <c r="IK282" s="13"/>
      <c r="IL282" s="13"/>
      <c r="IM282" s="13"/>
      <c r="IN282" s="13"/>
      <c r="IO282" s="13"/>
    </row>
    <row r="283" spans="1:249" s="10" customFormat="1" ht="30" x14ac:dyDescent="0.25">
      <c r="A283" s="18">
        <v>1</v>
      </c>
      <c r="B283" s="273" t="s">
        <v>114</v>
      </c>
      <c r="C283" s="341">
        <f t="shared" si="84"/>
        <v>12274</v>
      </c>
      <c r="D283" s="341">
        <f t="shared" si="84"/>
        <v>1023</v>
      </c>
      <c r="E283" s="341">
        <f t="shared" si="84"/>
        <v>355</v>
      </c>
      <c r="F283" s="341">
        <f t="shared" si="84"/>
        <v>34.701857282502445</v>
      </c>
      <c r="G283" s="536">
        <f t="shared" si="84"/>
        <v>18842.885999999999</v>
      </c>
      <c r="H283" s="536">
        <f t="shared" si="84"/>
        <v>1571</v>
      </c>
      <c r="I283" s="536">
        <f t="shared" si="84"/>
        <v>323.75821999999999</v>
      </c>
      <c r="J283" s="536">
        <f t="shared" si="84"/>
        <v>20.608416295353276</v>
      </c>
      <c r="K283" s="13"/>
      <c r="L283" s="734"/>
      <c r="M283" s="13"/>
      <c r="N283" s="13"/>
      <c r="O283" s="13"/>
      <c r="P283" s="13"/>
      <c r="Q283" s="13"/>
      <c r="R283" s="13"/>
      <c r="S283" s="13"/>
      <c r="T283" s="1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F283" s="13"/>
      <c r="AG283" s="13"/>
      <c r="AH283" s="13"/>
      <c r="AI283" s="13"/>
      <c r="AJ283" s="13"/>
      <c r="AK283" s="13"/>
      <c r="AL283" s="13"/>
      <c r="AM283" s="13"/>
      <c r="AN283" s="13"/>
      <c r="AO283" s="13"/>
      <c r="AP283" s="13"/>
      <c r="AQ283" s="13"/>
      <c r="AR283" s="13"/>
      <c r="AS283" s="13"/>
      <c r="AT283" s="13"/>
      <c r="AU283" s="13"/>
      <c r="AV283" s="13"/>
      <c r="AW283" s="13"/>
      <c r="AX283" s="13"/>
      <c r="AY283" s="13"/>
      <c r="AZ283" s="13"/>
      <c r="BA283" s="13"/>
      <c r="BB283" s="13"/>
      <c r="BC283" s="13"/>
      <c r="BD283" s="13"/>
      <c r="BE283" s="13"/>
      <c r="BF283" s="13"/>
      <c r="BG283" s="13"/>
      <c r="BH283" s="13"/>
      <c r="BI283" s="13"/>
      <c r="BJ283" s="13"/>
      <c r="BK283" s="13"/>
      <c r="BL283" s="13"/>
      <c r="BM283" s="13"/>
      <c r="BN283" s="13"/>
      <c r="BO283" s="13"/>
      <c r="BP283" s="13"/>
      <c r="BQ283" s="13"/>
      <c r="BR283" s="13"/>
      <c r="BS283" s="13"/>
      <c r="BT283" s="13"/>
      <c r="BU283" s="13"/>
      <c r="BV283" s="13"/>
      <c r="BW283" s="13"/>
      <c r="BX283" s="13"/>
      <c r="BY283" s="13"/>
      <c r="BZ283" s="13"/>
      <c r="CA283" s="13"/>
      <c r="CB283" s="13"/>
      <c r="CC283" s="13"/>
      <c r="CD283" s="13"/>
      <c r="CE283" s="13"/>
      <c r="CF283" s="13"/>
      <c r="CG283" s="13"/>
      <c r="CH283" s="13"/>
      <c r="CI283" s="13"/>
      <c r="CJ283" s="13"/>
      <c r="CK283" s="13"/>
      <c r="CL283" s="13"/>
      <c r="CM283" s="13"/>
      <c r="CN283" s="13"/>
      <c r="CO283" s="13"/>
      <c r="CP283" s="13"/>
      <c r="CQ283" s="13"/>
      <c r="CR283" s="13"/>
      <c r="CS283" s="13"/>
      <c r="CT283" s="13"/>
      <c r="CU283" s="13"/>
      <c r="CV283" s="13"/>
      <c r="CW283" s="13"/>
      <c r="CX283" s="13"/>
      <c r="CY283" s="13"/>
      <c r="CZ283" s="13"/>
      <c r="DA283" s="13"/>
      <c r="DB283" s="13"/>
      <c r="DC283" s="13"/>
      <c r="DD283" s="13"/>
      <c r="DE283" s="13"/>
      <c r="DF283" s="13"/>
      <c r="DG283" s="13"/>
      <c r="DH283" s="13"/>
      <c r="DI283" s="13"/>
      <c r="DJ283" s="13"/>
      <c r="DK283" s="13"/>
      <c r="DL283" s="13"/>
      <c r="DM283" s="13"/>
      <c r="DN283" s="13"/>
      <c r="DO283" s="13"/>
      <c r="DP283" s="13"/>
      <c r="DQ283" s="13"/>
      <c r="DR283" s="13"/>
      <c r="DS283" s="13"/>
      <c r="DT283" s="13"/>
      <c r="DU283" s="13"/>
      <c r="DV283" s="13"/>
      <c r="DW283" s="13"/>
      <c r="DX283" s="13"/>
      <c r="DY283" s="13"/>
      <c r="DZ283" s="13"/>
      <c r="EA283" s="13"/>
      <c r="EB283" s="13"/>
      <c r="EC283" s="13"/>
      <c r="ED283" s="13"/>
      <c r="EE283" s="13"/>
      <c r="EF283" s="13"/>
      <c r="EG283" s="13"/>
      <c r="EH283" s="13"/>
      <c r="EI283" s="13"/>
      <c r="EJ283" s="13"/>
      <c r="EK283" s="13"/>
      <c r="EL283" s="13"/>
      <c r="EM283" s="13"/>
      <c r="EN283" s="13"/>
      <c r="EO283" s="13"/>
      <c r="EP283" s="13"/>
      <c r="EQ283" s="13"/>
      <c r="ER283" s="13"/>
      <c r="ES283" s="13"/>
      <c r="ET283" s="13"/>
      <c r="EU283" s="13"/>
      <c r="EV283" s="13"/>
      <c r="EW283" s="13"/>
      <c r="EX283" s="13"/>
      <c r="EY283" s="13"/>
      <c r="EZ283" s="13"/>
      <c r="FA283" s="13"/>
      <c r="FB283" s="13"/>
      <c r="FC283" s="13"/>
      <c r="FD283" s="13"/>
      <c r="FE283" s="13"/>
      <c r="FF283" s="13"/>
      <c r="FG283" s="13"/>
      <c r="FH283" s="13"/>
      <c r="FI283" s="13"/>
      <c r="FJ283" s="13"/>
      <c r="FK283" s="13"/>
      <c r="FL283" s="13"/>
      <c r="FM283" s="13"/>
      <c r="FN283" s="13"/>
      <c r="FO283" s="13"/>
      <c r="FP283" s="13"/>
      <c r="FQ283" s="13"/>
      <c r="FR283" s="13"/>
      <c r="FS283" s="13"/>
      <c r="FT283" s="13"/>
      <c r="FU283" s="13"/>
      <c r="FV283" s="13"/>
      <c r="FW283" s="13"/>
      <c r="FX283" s="13"/>
      <c r="FY283" s="13"/>
      <c r="FZ283" s="13"/>
      <c r="GA283" s="13"/>
      <c r="GB283" s="13"/>
      <c r="GC283" s="13"/>
      <c r="GD283" s="13"/>
      <c r="GE283" s="13"/>
      <c r="GF283" s="13"/>
      <c r="GG283" s="13"/>
      <c r="GH283" s="13"/>
      <c r="GI283" s="13"/>
      <c r="GJ283" s="13"/>
      <c r="GK283" s="13"/>
      <c r="GL283" s="13"/>
      <c r="GM283" s="13"/>
      <c r="GN283" s="13"/>
      <c r="GO283" s="13"/>
      <c r="GP283" s="13"/>
      <c r="GQ283" s="13"/>
      <c r="GR283" s="13"/>
      <c r="GS283" s="13"/>
      <c r="GT283" s="13"/>
      <c r="GU283" s="13"/>
      <c r="GV283" s="13"/>
      <c r="GW283" s="13"/>
      <c r="GX283" s="13"/>
      <c r="GY283" s="13"/>
      <c r="GZ283" s="13"/>
      <c r="HA283" s="13"/>
      <c r="HB283" s="13"/>
      <c r="HC283" s="13"/>
      <c r="HD283" s="13"/>
      <c r="HE283" s="13"/>
      <c r="HF283" s="13"/>
      <c r="HG283" s="13"/>
      <c r="HH283" s="13"/>
      <c r="HI283" s="13"/>
      <c r="HJ283" s="13"/>
      <c r="HK283" s="13"/>
      <c r="HL283" s="13"/>
      <c r="HM283" s="13"/>
      <c r="HN283" s="13"/>
      <c r="HO283" s="13"/>
      <c r="HP283" s="13"/>
      <c r="HQ283" s="13"/>
      <c r="HR283" s="13"/>
      <c r="HS283" s="13"/>
      <c r="HT283" s="13"/>
      <c r="HU283" s="13"/>
      <c r="HV283" s="13"/>
      <c r="HW283" s="13"/>
      <c r="HX283" s="13"/>
      <c r="HY283" s="13"/>
      <c r="HZ283" s="13"/>
      <c r="IA283" s="13"/>
      <c r="IB283" s="13"/>
      <c r="IC283" s="13"/>
      <c r="ID283" s="13"/>
      <c r="IE283" s="13"/>
      <c r="IF283" s="13"/>
      <c r="IG283" s="13"/>
      <c r="IH283" s="13"/>
      <c r="II283" s="13"/>
      <c r="IJ283" s="13"/>
      <c r="IK283" s="13"/>
      <c r="IL283" s="13"/>
      <c r="IM283" s="13"/>
      <c r="IN283" s="13"/>
      <c r="IO283" s="13"/>
    </row>
    <row r="284" spans="1:249" s="10" customFormat="1" ht="30" x14ac:dyDescent="0.25">
      <c r="A284" s="18">
        <v>1</v>
      </c>
      <c r="B284" s="274" t="s">
        <v>110</v>
      </c>
      <c r="C284" s="341">
        <f t="shared" si="84"/>
        <v>600</v>
      </c>
      <c r="D284" s="341">
        <f t="shared" si="84"/>
        <v>50</v>
      </c>
      <c r="E284" s="341">
        <f t="shared" si="84"/>
        <v>3</v>
      </c>
      <c r="F284" s="341">
        <f t="shared" si="84"/>
        <v>6</v>
      </c>
      <c r="G284" s="536">
        <f t="shared" si="84"/>
        <v>1052.3219999999999</v>
      </c>
      <c r="H284" s="536">
        <f t="shared" si="84"/>
        <v>88</v>
      </c>
      <c r="I284" s="536">
        <f t="shared" si="84"/>
        <v>5.5601700000000003</v>
      </c>
      <c r="J284" s="536">
        <f t="shared" si="84"/>
        <v>6.3183749999999996</v>
      </c>
      <c r="K284" s="13"/>
      <c r="L284" s="734"/>
      <c r="M284" s="13"/>
      <c r="N284" s="13"/>
      <c r="O284" s="13"/>
      <c r="P284" s="13"/>
      <c r="Q284" s="13"/>
      <c r="R284" s="13"/>
      <c r="S284" s="13"/>
      <c r="T284" s="1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F284" s="13"/>
      <c r="AG284" s="13"/>
      <c r="AH284" s="13"/>
      <c r="AI284" s="13"/>
      <c r="AJ284" s="13"/>
      <c r="AK284" s="13"/>
      <c r="AL284" s="13"/>
      <c r="AM284" s="13"/>
      <c r="AN284" s="13"/>
      <c r="AO284" s="13"/>
      <c r="AP284" s="13"/>
      <c r="AQ284" s="13"/>
      <c r="AR284" s="13"/>
      <c r="AS284" s="13"/>
      <c r="AT284" s="13"/>
      <c r="AU284" s="13"/>
      <c r="AV284" s="13"/>
      <c r="AW284" s="13"/>
      <c r="AX284" s="13"/>
      <c r="AY284" s="13"/>
      <c r="AZ284" s="13"/>
      <c r="BA284" s="13"/>
      <c r="BB284" s="13"/>
      <c r="BC284" s="13"/>
      <c r="BD284" s="13"/>
      <c r="BE284" s="13"/>
      <c r="BF284" s="13"/>
      <c r="BG284" s="13"/>
      <c r="BH284" s="13"/>
      <c r="BI284" s="13"/>
      <c r="BJ284" s="13"/>
      <c r="BK284" s="13"/>
      <c r="BL284" s="13"/>
      <c r="BM284" s="13"/>
      <c r="BN284" s="13"/>
      <c r="BO284" s="13"/>
      <c r="BP284" s="13"/>
      <c r="BQ284" s="13"/>
      <c r="BR284" s="13"/>
      <c r="BS284" s="13"/>
      <c r="BT284" s="13"/>
      <c r="BU284" s="13"/>
      <c r="BV284" s="13"/>
      <c r="BW284" s="13"/>
      <c r="BX284" s="13"/>
      <c r="BY284" s="13"/>
      <c r="BZ284" s="13"/>
      <c r="CA284" s="13"/>
      <c r="CB284" s="13"/>
      <c r="CC284" s="13"/>
      <c r="CD284" s="13"/>
      <c r="CE284" s="13"/>
      <c r="CF284" s="13"/>
      <c r="CG284" s="13"/>
      <c r="CH284" s="13"/>
      <c r="CI284" s="13"/>
      <c r="CJ284" s="13"/>
      <c r="CK284" s="13"/>
      <c r="CL284" s="13"/>
      <c r="CM284" s="13"/>
      <c r="CN284" s="13"/>
      <c r="CO284" s="13"/>
      <c r="CP284" s="13"/>
      <c r="CQ284" s="13"/>
      <c r="CR284" s="13"/>
      <c r="CS284" s="13"/>
      <c r="CT284" s="13"/>
      <c r="CU284" s="13"/>
      <c r="CV284" s="13"/>
      <c r="CW284" s="13"/>
      <c r="CX284" s="13"/>
      <c r="CY284" s="13"/>
      <c r="CZ284" s="13"/>
      <c r="DA284" s="13"/>
      <c r="DB284" s="13"/>
      <c r="DC284" s="13"/>
      <c r="DD284" s="13"/>
      <c r="DE284" s="13"/>
      <c r="DF284" s="13"/>
      <c r="DG284" s="13"/>
      <c r="DH284" s="13"/>
      <c r="DI284" s="13"/>
      <c r="DJ284" s="13"/>
      <c r="DK284" s="13"/>
      <c r="DL284" s="13"/>
      <c r="DM284" s="13"/>
      <c r="DN284" s="13"/>
      <c r="DO284" s="13"/>
      <c r="DP284" s="13"/>
      <c r="DQ284" s="13"/>
      <c r="DR284" s="13"/>
      <c r="DS284" s="13"/>
      <c r="DT284" s="13"/>
      <c r="DU284" s="13"/>
      <c r="DV284" s="13"/>
      <c r="DW284" s="13"/>
      <c r="DX284" s="13"/>
      <c r="DY284" s="13"/>
      <c r="DZ284" s="13"/>
      <c r="EA284" s="13"/>
      <c r="EB284" s="13"/>
      <c r="EC284" s="13"/>
      <c r="ED284" s="13"/>
      <c r="EE284" s="13"/>
      <c r="EF284" s="13"/>
      <c r="EG284" s="13"/>
      <c r="EH284" s="13"/>
      <c r="EI284" s="13"/>
      <c r="EJ284" s="13"/>
      <c r="EK284" s="13"/>
      <c r="EL284" s="13"/>
      <c r="EM284" s="13"/>
      <c r="EN284" s="13"/>
      <c r="EO284" s="13"/>
      <c r="EP284" s="13"/>
      <c r="EQ284" s="13"/>
      <c r="ER284" s="13"/>
      <c r="ES284" s="13"/>
      <c r="ET284" s="13"/>
      <c r="EU284" s="13"/>
      <c r="EV284" s="13"/>
      <c r="EW284" s="13"/>
      <c r="EX284" s="13"/>
      <c r="EY284" s="13"/>
      <c r="EZ284" s="13"/>
      <c r="FA284" s="13"/>
      <c r="FB284" s="13"/>
      <c r="FC284" s="13"/>
      <c r="FD284" s="13"/>
      <c r="FE284" s="13"/>
      <c r="FF284" s="13"/>
      <c r="FG284" s="13"/>
      <c r="FH284" s="13"/>
      <c r="FI284" s="13"/>
      <c r="FJ284" s="13"/>
      <c r="FK284" s="13"/>
      <c r="FL284" s="13"/>
      <c r="FM284" s="13"/>
      <c r="FN284" s="13"/>
      <c r="FO284" s="13"/>
      <c r="FP284" s="13"/>
      <c r="FQ284" s="13"/>
      <c r="FR284" s="13"/>
      <c r="FS284" s="13"/>
      <c r="FT284" s="13"/>
      <c r="FU284" s="13"/>
      <c r="FV284" s="13"/>
      <c r="FW284" s="13"/>
      <c r="FX284" s="13"/>
      <c r="FY284" s="13"/>
      <c r="FZ284" s="13"/>
      <c r="GA284" s="13"/>
      <c r="GB284" s="13"/>
      <c r="GC284" s="13"/>
      <c r="GD284" s="13"/>
      <c r="GE284" s="13"/>
      <c r="GF284" s="13"/>
      <c r="GG284" s="13"/>
      <c r="GH284" s="13"/>
      <c r="GI284" s="13"/>
      <c r="GJ284" s="13"/>
      <c r="GK284" s="13"/>
      <c r="GL284" s="13"/>
      <c r="GM284" s="13"/>
      <c r="GN284" s="13"/>
      <c r="GO284" s="13"/>
      <c r="GP284" s="13"/>
      <c r="GQ284" s="13"/>
      <c r="GR284" s="13"/>
      <c r="GS284" s="13"/>
      <c r="GT284" s="13"/>
      <c r="GU284" s="13"/>
      <c r="GV284" s="13"/>
      <c r="GW284" s="13"/>
      <c r="GX284" s="13"/>
      <c r="GY284" s="13"/>
      <c r="GZ284" s="13"/>
      <c r="HA284" s="13"/>
      <c r="HB284" s="13"/>
      <c r="HC284" s="13"/>
      <c r="HD284" s="13"/>
      <c r="HE284" s="13"/>
      <c r="HF284" s="13"/>
      <c r="HG284" s="13"/>
      <c r="HH284" s="13"/>
      <c r="HI284" s="13"/>
      <c r="HJ284" s="13"/>
      <c r="HK284" s="13"/>
      <c r="HL284" s="13"/>
      <c r="HM284" s="13"/>
      <c r="HN284" s="13"/>
      <c r="HO284" s="13"/>
      <c r="HP284" s="13"/>
      <c r="HQ284" s="13"/>
      <c r="HR284" s="13"/>
      <c r="HS284" s="13"/>
      <c r="HT284" s="13"/>
      <c r="HU284" s="13"/>
      <c r="HV284" s="13"/>
      <c r="HW284" s="13"/>
      <c r="HX284" s="13"/>
      <c r="HY284" s="13"/>
      <c r="HZ284" s="13"/>
      <c r="IA284" s="13"/>
      <c r="IB284" s="13"/>
      <c r="IC284" s="13"/>
      <c r="ID284" s="13"/>
      <c r="IE284" s="13"/>
      <c r="IF284" s="13"/>
      <c r="IG284" s="13"/>
      <c r="IH284" s="13"/>
      <c r="II284" s="13"/>
      <c r="IJ284" s="13"/>
      <c r="IK284" s="13"/>
      <c r="IL284" s="13"/>
      <c r="IM284" s="13"/>
      <c r="IN284" s="13"/>
      <c r="IO284" s="13"/>
    </row>
    <row r="285" spans="1:249" s="10" customFormat="1" ht="42" customHeight="1" x14ac:dyDescent="0.25">
      <c r="A285" s="18">
        <v>1</v>
      </c>
      <c r="B285" s="274" t="s">
        <v>81</v>
      </c>
      <c r="C285" s="341">
        <f t="shared" si="84"/>
        <v>6300</v>
      </c>
      <c r="D285" s="341">
        <f t="shared" si="84"/>
        <v>525</v>
      </c>
      <c r="E285" s="341">
        <f t="shared" si="84"/>
        <v>218</v>
      </c>
      <c r="F285" s="341">
        <f t="shared" si="84"/>
        <v>41.523809523809526</v>
      </c>
      <c r="G285" s="536">
        <f t="shared" si="84"/>
        <v>12357.45</v>
      </c>
      <c r="H285" s="536">
        <f t="shared" si="84"/>
        <v>1030</v>
      </c>
      <c r="I285" s="536">
        <f t="shared" si="84"/>
        <v>190.97820999999999</v>
      </c>
      <c r="J285" s="536">
        <f t="shared" si="84"/>
        <v>18.541573786407767</v>
      </c>
      <c r="K285" s="13"/>
      <c r="L285" s="734"/>
      <c r="M285" s="13"/>
      <c r="N285" s="13"/>
      <c r="O285" s="13"/>
      <c r="P285" s="13"/>
      <c r="Q285" s="13"/>
      <c r="R285" s="13"/>
      <c r="S285" s="13"/>
      <c r="T285" s="1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F285" s="13"/>
      <c r="AG285" s="13"/>
      <c r="AH285" s="13"/>
      <c r="AI285" s="13"/>
      <c r="AJ285" s="13"/>
      <c r="AK285" s="13"/>
      <c r="AL285" s="13"/>
      <c r="AM285" s="13"/>
      <c r="AN285" s="13"/>
      <c r="AO285" s="13"/>
      <c r="AP285" s="13"/>
      <c r="AQ285" s="13"/>
      <c r="AR285" s="13"/>
      <c r="AS285" s="13"/>
      <c r="AT285" s="13"/>
      <c r="AU285" s="13"/>
      <c r="AV285" s="13"/>
      <c r="AW285" s="13"/>
      <c r="AX285" s="13"/>
      <c r="AY285" s="13"/>
      <c r="AZ285" s="13"/>
      <c r="BA285" s="13"/>
      <c r="BB285" s="13"/>
      <c r="BC285" s="13"/>
      <c r="BD285" s="13"/>
      <c r="BE285" s="13"/>
      <c r="BF285" s="13"/>
      <c r="BG285" s="13"/>
      <c r="BH285" s="13"/>
      <c r="BI285" s="13"/>
      <c r="BJ285" s="13"/>
      <c r="BK285" s="13"/>
      <c r="BL285" s="13"/>
      <c r="BM285" s="13"/>
      <c r="BN285" s="13"/>
      <c r="BO285" s="13"/>
      <c r="BP285" s="13"/>
      <c r="BQ285" s="13"/>
      <c r="BR285" s="13"/>
      <c r="BS285" s="13"/>
      <c r="BT285" s="13"/>
      <c r="BU285" s="13"/>
      <c r="BV285" s="13"/>
      <c r="BW285" s="13"/>
      <c r="BX285" s="13"/>
      <c r="BY285" s="13"/>
      <c r="BZ285" s="13"/>
      <c r="CA285" s="13"/>
      <c r="CB285" s="13"/>
      <c r="CC285" s="13"/>
      <c r="CD285" s="13"/>
      <c r="CE285" s="13"/>
      <c r="CF285" s="13"/>
      <c r="CG285" s="13"/>
      <c r="CH285" s="13"/>
      <c r="CI285" s="13"/>
      <c r="CJ285" s="13"/>
      <c r="CK285" s="13"/>
      <c r="CL285" s="13"/>
      <c r="CM285" s="13"/>
      <c r="CN285" s="13"/>
      <c r="CO285" s="13"/>
      <c r="CP285" s="13"/>
      <c r="CQ285" s="13"/>
      <c r="CR285" s="13"/>
      <c r="CS285" s="13"/>
      <c r="CT285" s="13"/>
      <c r="CU285" s="13"/>
      <c r="CV285" s="13"/>
      <c r="CW285" s="13"/>
      <c r="CX285" s="13"/>
      <c r="CY285" s="13"/>
      <c r="CZ285" s="13"/>
      <c r="DA285" s="13"/>
      <c r="DB285" s="13"/>
      <c r="DC285" s="13"/>
      <c r="DD285" s="13"/>
      <c r="DE285" s="13"/>
      <c r="DF285" s="13"/>
      <c r="DG285" s="13"/>
      <c r="DH285" s="13"/>
      <c r="DI285" s="13"/>
      <c r="DJ285" s="13"/>
      <c r="DK285" s="13"/>
      <c r="DL285" s="13"/>
      <c r="DM285" s="13"/>
      <c r="DN285" s="13"/>
      <c r="DO285" s="13"/>
      <c r="DP285" s="13"/>
      <c r="DQ285" s="13"/>
      <c r="DR285" s="13"/>
      <c r="DS285" s="13"/>
      <c r="DT285" s="13"/>
      <c r="DU285" s="13"/>
      <c r="DV285" s="13"/>
      <c r="DW285" s="13"/>
      <c r="DX285" s="13"/>
      <c r="DY285" s="13"/>
      <c r="DZ285" s="13"/>
      <c r="EA285" s="13"/>
      <c r="EB285" s="13"/>
      <c r="EC285" s="13"/>
      <c r="ED285" s="13"/>
      <c r="EE285" s="13"/>
      <c r="EF285" s="13"/>
      <c r="EG285" s="13"/>
      <c r="EH285" s="13"/>
      <c r="EI285" s="13"/>
      <c r="EJ285" s="13"/>
      <c r="EK285" s="13"/>
      <c r="EL285" s="13"/>
      <c r="EM285" s="13"/>
      <c r="EN285" s="13"/>
      <c r="EO285" s="13"/>
      <c r="EP285" s="13"/>
      <c r="EQ285" s="13"/>
      <c r="ER285" s="13"/>
      <c r="ES285" s="13"/>
      <c r="ET285" s="13"/>
      <c r="EU285" s="13"/>
      <c r="EV285" s="13"/>
      <c r="EW285" s="13"/>
      <c r="EX285" s="13"/>
      <c r="EY285" s="13"/>
      <c r="EZ285" s="13"/>
      <c r="FA285" s="13"/>
      <c r="FB285" s="13"/>
      <c r="FC285" s="13"/>
      <c r="FD285" s="13"/>
      <c r="FE285" s="13"/>
      <c r="FF285" s="13"/>
      <c r="FG285" s="13"/>
      <c r="FH285" s="13"/>
      <c r="FI285" s="13"/>
      <c r="FJ285" s="13"/>
      <c r="FK285" s="13"/>
      <c r="FL285" s="13"/>
      <c r="FM285" s="13"/>
      <c r="FN285" s="13"/>
      <c r="FO285" s="13"/>
      <c r="FP285" s="13"/>
      <c r="FQ285" s="13"/>
      <c r="FR285" s="13"/>
      <c r="FS285" s="13"/>
      <c r="FT285" s="13"/>
      <c r="FU285" s="13"/>
      <c r="FV285" s="13"/>
      <c r="FW285" s="13"/>
      <c r="FX285" s="13"/>
      <c r="FY285" s="13"/>
      <c r="FZ285" s="13"/>
      <c r="GA285" s="13"/>
      <c r="GB285" s="13"/>
      <c r="GC285" s="13"/>
      <c r="GD285" s="13"/>
      <c r="GE285" s="13"/>
      <c r="GF285" s="13"/>
      <c r="GG285" s="13"/>
      <c r="GH285" s="13"/>
      <c r="GI285" s="13"/>
      <c r="GJ285" s="13"/>
      <c r="GK285" s="13"/>
      <c r="GL285" s="13"/>
      <c r="GM285" s="13"/>
      <c r="GN285" s="13"/>
      <c r="GO285" s="13"/>
      <c r="GP285" s="13"/>
      <c r="GQ285" s="13"/>
      <c r="GR285" s="13"/>
      <c r="GS285" s="13"/>
      <c r="GT285" s="13"/>
      <c r="GU285" s="13"/>
      <c r="GV285" s="13"/>
      <c r="GW285" s="13"/>
      <c r="GX285" s="13"/>
      <c r="GY285" s="13"/>
      <c r="GZ285" s="13"/>
      <c r="HA285" s="13"/>
      <c r="HB285" s="13"/>
      <c r="HC285" s="13"/>
      <c r="HD285" s="13"/>
      <c r="HE285" s="13"/>
      <c r="HF285" s="13"/>
      <c r="HG285" s="13"/>
      <c r="HH285" s="13"/>
      <c r="HI285" s="13"/>
      <c r="HJ285" s="13"/>
      <c r="HK285" s="13"/>
      <c r="HL285" s="13"/>
      <c r="HM285" s="13"/>
      <c r="HN285" s="13"/>
      <c r="HO285" s="13"/>
      <c r="HP285" s="13"/>
      <c r="HQ285" s="13"/>
      <c r="HR285" s="13"/>
      <c r="HS285" s="13"/>
      <c r="HT285" s="13"/>
      <c r="HU285" s="13"/>
      <c r="HV285" s="13"/>
      <c r="HW285" s="13"/>
      <c r="HX285" s="13"/>
      <c r="HY285" s="13"/>
      <c r="HZ285" s="13"/>
      <c r="IA285" s="13"/>
      <c r="IB285" s="13"/>
      <c r="IC285" s="13"/>
      <c r="ID285" s="13"/>
      <c r="IE285" s="13"/>
      <c r="IF285" s="13"/>
      <c r="IG285" s="13"/>
      <c r="IH285" s="13"/>
      <c r="II285" s="13"/>
      <c r="IJ285" s="13"/>
      <c r="IK285" s="13"/>
      <c r="IL285" s="13"/>
      <c r="IM285" s="13"/>
      <c r="IN285" s="13"/>
      <c r="IO285" s="13"/>
    </row>
    <row r="286" spans="1:249" s="10" customFormat="1" ht="42" customHeight="1" x14ac:dyDescent="0.25">
      <c r="A286" s="18">
        <v>1</v>
      </c>
      <c r="B286" s="274" t="s">
        <v>111</v>
      </c>
      <c r="C286" s="341">
        <f t="shared" si="84"/>
        <v>5374</v>
      </c>
      <c r="D286" s="341">
        <f t="shared" si="84"/>
        <v>448</v>
      </c>
      <c r="E286" s="341">
        <f t="shared" si="84"/>
        <v>134</v>
      </c>
      <c r="F286" s="341">
        <f t="shared" si="84"/>
        <v>29.910714285714285</v>
      </c>
      <c r="G286" s="536">
        <f t="shared" si="84"/>
        <v>5433.1139999999996</v>
      </c>
      <c r="H286" s="536">
        <f t="shared" si="84"/>
        <v>453</v>
      </c>
      <c r="I286" s="536">
        <f t="shared" si="84"/>
        <v>127.21983999999999</v>
      </c>
      <c r="J286" s="536">
        <f t="shared" si="84"/>
        <v>28.083849889624723</v>
      </c>
      <c r="K286" s="13"/>
      <c r="L286" s="734"/>
      <c r="M286" s="13"/>
      <c r="N286" s="13"/>
      <c r="O286" s="13"/>
      <c r="P286" s="13"/>
      <c r="Q286" s="13"/>
      <c r="R286" s="13"/>
      <c r="S286" s="13"/>
      <c r="T286" s="13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F286" s="13"/>
      <c r="AG286" s="13"/>
      <c r="AH286" s="13"/>
      <c r="AI286" s="13"/>
      <c r="AJ286" s="13"/>
      <c r="AK286" s="13"/>
      <c r="AL286" s="13"/>
      <c r="AM286" s="13"/>
      <c r="AN286" s="13"/>
      <c r="AO286" s="13"/>
      <c r="AP286" s="13"/>
      <c r="AQ286" s="13"/>
      <c r="AR286" s="13"/>
      <c r="AS286" s="13"/>
      <c r="AT286" s="13"/>
      <c r="AU286" s="13"/>
      <c r="AV286" s="13"/>
      <c r="AW286" s="13"/>
      <c r="AX286" s="13"/>
      <c r="AY286" s="13"/>
      <c r="AZ286" s="13"/>
      <c r="BA286" s="13"/>
      <c r="BB286" s="13"/>
      <c r="BC286" s="13"/>
      <c r="BD286" s="13"/>
      <c r="BE286" s="13"/>
      <c r="BF286" s="13"/>
      <c r="BG286" s="13"/>
      <c r="BH286" s="13"/>
      <c r="BI286" s="13"/>
      <c r="BJ286" s="13"/>
      <c r="BK286" s="13"/>
      <c r="BL286" s="13"/>
      <c r="BM286" s="13"/>
      <c r="BN286" s="13"/>
      <c r="BO286" s="13"/>
      <c r="BP286" s="13"/>
      <c r="BQ286" s="13"/>
      <c r="BR286" s="13"/>
      <c r="BS286" s="13"/>
      <c r="BT286" s="13"/>
      <c r="BU286" s="13"/>
      <c r="BV286" s="13"/>
      <c r="BW286" s="13"/>
      <c r="BX286" s="13"/>
      <c r="BY286" s="13"/>
      <c r="BZ286" s="13"/>
      <c r="CA286" s="13"/>
      <c r="CB286" s="13"/>
      <c r="CC286" s="13"/>
      <c r="CD286" s="13"/>
      <c r="CE286" s="13"/>
      <c r="CF286" s="13"/>
      <c r="CG286" s="13"/>
      <c r="CH286" s="13"/>
      <c r="CI286" s="13"/>
      <c r="CJ286" s="13"/>
      <c r="CK286" s="13"/>
      <c r="CL286" s="13"/>
      <c r="CM286" s="13"/>
      <c r="CN286" s="13"/>
      <c r="CO286" s="13"/>
      <c r="CP286" s="13"/>
      <c r="CQ286" s="13"/>
      <c r="CR286" s="13"/>
      <c r="CS286" s="13"/>
      <c r="CT286" s="13"/>
      <c r="CU286" s="13"/>
      <c r="CV286" s="13"/>
      <c r="CW286" s="13"/>
      <c r="CX286" s="13"/>
      <c r="CY286" s="13"/>
      <c r="CZ286" s="13"/>
      <c r="DA286" s="13"/>
      <c r="DB286" s="13"/>
      <c r="DC286" s="13"/>
      <c r="DD286" s="13"/>
      <c r="DE286" s="13"/>
      <c r="DF286" s="13"/>
      <c r="DG286" s="13"/>
      <c r="DH286" s="13"/>
      <c r="DI286" s="13"/>
      <c r="DJ286" s="13"/>
      <c r="DK286" s="13"/>
      <c r="DL286" s="13"/>
      <c r="DM286" s="13"/>
      <c r="DN286" s="13"/>
      <c r="DO286" s="13"/>
      <c r="DP286" s="13"/>
      <c r="DQ286" s="13"/>
      <c r="DR286" s="13"/>
      <c r="DS286" s="13"/>
      <c r="DT286" s="13"/>
      <c r="DU286" s="13"/>
      <c r="DV286" s="13"/>
      <c r="DW286" s="13"/>
      <c r="DX286" s="13"/>
      <c r="DY286" s="13"/>
      <c r="DZ286" s="13"/>
      <c r="EA286" s="13"/>
      <c r="EB286" s="13"/>
      <c r="EC286" s="13"/>
      <c r="ED286" s="13"/>
      <c r="EE286" s="13"/>
      <c r="EF286" s="13"/>
      <c r="EG286" s="13"/>
      <c r="EH286" s="13"/>
      <c r="EI286" s="13"/>
      <c r="EJ286" s="13"/>
      <c r="EK286" s="13"/>
      <c r="EL286" s="13"/>
      <c r="EM286" s="13"/>
      <c r="EN286" s="13"/>
      <c r="EO286" s="13"/>
      <c r="EP286" s="13"/>
      <c r="EQ286" s="13"/>
      <c r="ER286" s="13"/>
      <c r="ES286" s="13"/>
      <c r="ET286" s="13"/>
      <c r="EU286" s="13"/>
      <c r="EV286" s="13"/>
      <c r="EW286" s="13"/>
      <c r="EX286" s="13"/>
      <c r="EY286" s="13"/>
      <c r="EZ286" s="13"/>
      <c r="FA286" s="13"/>
      <c r="FB286" s="13"/>
      <c r="FC286" s="13"/>
      <c r="FD286" s="13"/>
      <c r="FE286" s="13"/>
      <c r="FF286" s="13"/>
      <c r="FG286" s="13"/>
      <c r="FH286" s="13"/>
      <c r="FI286" s="13"/>
      <c r="FJ286" s="13"/>
      <c r="FK286" s="13"/>
      <c r="FL286" s="13"/>
      <c r="FM286" s="13"/>
      <c r="FN286" s="13"/>
      <c r="FO286" s="13"/>
      <c r="FP286" s="13"/>
      <c r="FQ286" s="13"/>
      <c r="FR286" s="13"/>
      <c r="FS286" s="13"/>
      <c r="FT286" s="13"/>
      <c r="FU286" s="13"/>
      <c r="FV286" s="13"/>
      <c r="FW286" s="13"/>
      <c r="FX286" s="13"/>
      <c r="FY286" s="13"/>
      <c r="FZ286" s="13"/>
      <c r="GA286" s="13"/>
      <c r="GB286" s="13"/>
      <c r="GC286" s="13"/>
      <c r="GD286" s="13"/>
      <c r="GE286" s="13"/>
      <c r="GF286" s="13"/>
      <c r="GG286" s="13"/>
      <c r="GH286" s="13"/>
      <c r="GI286" s="13"/>
      <c r="GJ286" s="13"/>
      <c r="GK286" s="13"/>
      <c r="GL286" s="13"/>
      <c r="GM286" s="13"/>
      <c r="GN286" s="13"/>
      <c r="GO286" s="13"/>
      <c r="GP286" s="13"/>
      <c r="GQ286" s="13"/>
      <c r="GR286" s="13"/>
      <c r="GS286" s="13"/>
      <c r="GT286" s="13"/>
      <c r="GU286" s="13"/>
      <c r="GV286" s="13"/>
      <c r="GW286" s="13"/>
      <c r="GX286" s="13"/>
      <c r="GY286" s="13"/>
      <c r="GZ286" s="13"/>
      <c r="HA286" s="13"/>
      <c r="HB286" s="13"/>
      <c r="HC286" s="13"/>
      <c r="HD286" s="13"/>
      <c r="HE286" s="13"/>
      <c r="HF286" s="13"/>
      <c r="HG286" s="13"/>
      <c r="HH286" s="13"/>
      <c r="HI286" s="13"/>
      <c r="HJ286" s="13"/>
      <c r="HK286" s="13"/>
      <c r="HL286" s="13"/>
      <c r="HM286" s="13"/>
      <c r="HN286" s="13"/>
      <c r="HO286" s="13"/>
      <c r="HP286" s="13"/>
      <c r="HQ286" s="13"/>
      <c r="HR286" s="13"/>
      <c r="HS286" s="13"/>
      <c r="HT286" s="13"/>
      <c r="HU286" s="13"/>
      <c r="HV286" s="13"/>
      <c r="HW286" s="13"/>
      <c r="HX286" s="13"/>
      <c r="HY286" s="13"/>
      <c r="HZ286" s="13"/>
      <c r="IA286" s="13"/>
      <c r="IB286" s="13"/>
      <c r="IC286" s="13"/>
      <c r="ID286" s="13"/>
      <c r="IE286" s="13"/>
      <c r="IF286" s="13"/>
      <c r="IG286" s="13"/>
      <c r="IH286" s="13"/>
      <c r="II286" s="13"/>
      <c r="IJ286" s="13"/>
      <c r="IK286" s="13"/>
      <c r="IL286" s="13"/>
      <c r="IM286" s="13"/>
      <c r="IN286" s="13"/>
      <c r="IO286" s="13"/>
    </row>
    <row r="287" spans="1:249" s="10" customFormat="1" ht="30" x14ac:dyDescent="0.25">
      <c r="A287" s="18"/>
      <c r="B287" s="274" t="s">
        <v>125</v>
      </c>
      <c r="C287" s="341">
        <f t="shared" si="84"/>
        <v>24500</v>
      </c>
      <c r="D287" s="341">
        <f t="shared" si="84"/>
        <v>2042</v>
      </c>
      <c r="E287" s="341">
        <f t="shared" si="84"/>
        <v>2197</v>
      </c>
      <c r="F287" s="341">
        <f t="shared" si="84"/>
        <v>107.59059745347699</v>
      </c>
      <c r="G287" s="536">
        <f t="shared" si="84"/>
        <v>19822.705000000002</v>
      </c>
      <c r="H287" s="536">
        <f t="shared" si="84"/>
        <v>1652</v>
      </c>
      <c r="I287" s="536">
        <f t="shared" si="84"/>
        <v>1763.7</v>
      </c>
      <c r="J287" s="536">
        <f t="shared" si="84"/>
        <v>106.76150121065375</v>
      </c>
      <c r="K287" s="13"/>
      <c r="L287" s="734"/>
      <c r="M287" s="13"/>
      <c r="N287" s="13"/>
      <c r="O287" s="13"/>
      <c r="P287" s="13"/>
      <c r="Q287" s="13"/>
      <c r="R287" s="13"/>
      <c r="S287" s="13"/>
      <c r="T287" s="1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F287" s="13"/>
      <c r="AG287" s="13"/>
      <c r="AH287" s="13"/>
      <c r="AI287" s="13"/>
      <c r="AJ287" s="13"/>
      <c r="AK287" s="13"/>
      <c r="AL287" s="13"/>
      <c r="AM287" s="13"/>
      <c r="AN287" s="13"/>
      <c r="AO287" s="13"/>
      <c r="AP287" s="13"/>
      <c r="AQ287" s="13"/>
      <c r="AR287" s="13"/>
      <c r="AS287" s="13"/>
      <c r="AT287" s="13"/>
      <c r="AU287" s="13"/>
      <c r="AV287" s="13"/>
      <c r="AW287" s="13"/>
      <c r="AX287" s="13"/>
      <c r="AY287" s="13"/>
      <c r="AZ287" s="13"/>
      <c r="BA287" s="13"/>
      <c r="BB287" s="13"/>
      <c r="BC287" s="13"/>
      <c r="BD287" s="13"/>
      <c r="BE287" s="13"/>
      <c r="BF287" s="13"/>
      <c r="BG287" s="13"/>
      <c r="BH287" s="13"/>
      <c r="BI287" s="13"/>
      <c r="BJ287" s="13"/>
      <c r="BK287" s="13"/>
      <c r="BL287" s="13"/>
      <c r="BM287" s="13"/>
      <c r="BN287" s="13"/>
      <c r="BO287" s="13"/>
      <c r="BP287" s="13"/>
      <c r="BQ287" s="13"/>
      <c r="BR287" s="13"/>
      <c r="BS287" s="13"/>
      <c r="BT287" s="13"/>
      <c r="BU287" s="13"/>
      <c r="BV287" s="13"/>
      <c r="BW287" s="13"/>
      <c r="BX287" s="13"/>
      <c r="BY287" s="13"/>
      <c r="BZ287" s="13"/>
      <c r="CA287" s="13"/>
      <c r="CB287" s="13"/>
      <c r="CC287" s="13"/>
      <c r="CD287" s="13"/>
      <c r="CE287" s="13"/>
      <c r="CF287" s="13"/>
      <c r="CG287" s="13"/>
      <c r="CH287" s="13"/>
      <c r="CI287" s="13"/>
      <c r="CJ287" s="13"/>
      <c r="CK287" s="13"/>
      <c r="CL287" s="13"/>
      <c r="CM287" s="13"/>
      <c r="CN287" s="13"/>
      <c r="CO287" s="13"/>
      <c r="CP287" s="13"/>
      <c r="CQ287" s="13"/>
      <c r="CR287" s="13"/>
      <c r="CS287" s="13"/>
      <c r="CT287" s="13"/>
      <c r="CU287" s="13"/>
      <c r="CV287" s="13"/>
      <c r="CW287" s="13"/>
      <c r="CX287" s="13"/>
      <c r="CY287" s="13"/>
      <c r="CZ287" s="13"/>
      <c r="DA287" s="13"/>
      <c r="DB287" s="13"/>
      <c r="DC287" s="13"/>
      <c r="DD287" s="13"/>
      <c r="DE287" s="13"/>
      <c r="DF287" s="13"/>
      <c r="DG287" s="13"/>
      <c r="DH287" s="13"/>
      <c r="DI287" s="13"/>
      <c r="DJ287" s="13"/>
      <c r="DK287" s="13"/>
      <c r="DL287" s="13"/>
      <c r="DM287" s="13"/>
      <c r="DN287" s="13"/>
      <c r="DO287" s="13"/>
      <c r="DP287" s="13"/>
      <c r="DQ287" s="13"/>
      <c r="DR287" s="13"/>
      <c r="DS287" s="13"/>
      <c r="DT287" s="13"/>
      <c r="DU287" s="13"/>
      <c r="DV287" s="13"/>
      <c r="DW287" s="13"/>
      <c r="DX287" s="13"/>
      <c r="DY287" s="13"/>
      <c r="DZ287" s="13"/>
      <c r="EA287" s="13"/>
      <c r="EB287" s="13"/>
      <c r="EC287" s="13"/>
      <c r="ED287" s="13"/>
      <c r="EE287" s="13"/>
      <c r="EF287" s="13"/>
      <c r="EG287" s="13"/>
      <c r="EH287" s="13"/>
      <c r="EI287" s="13"/>
      <c r="EJ287" s="13"/>
      <c r="EK287" s="13"/>
      <c r="EL287" s="13"/>
      <c r="EM287" s="13"/>
      <c r="EN287" s="13"/>
      <c r="EO287" s="13"/>
      <c r="EP287" s="13"/>
      <c r="EQ287" s="13"/>
      <c r="ER287" s="13"/>
      <c r="ES287" s="13"/>
      <c r="ET287" s="13"/>
      <c r="EU287" s="13"/>
      <c r="EV287" s="13"/>
      <c r="EW287" s="13"/>
      <c r="EX287" s="13"/>
      <c r="EY287" s="13"/>
      <c r="EZ287" s="13"/>
      <c r="FA287" s="13"/>
      <c r="FB287" s="13"/>
      <c r="FC287" s="13"/>
      <c r="FD287" s="13"/>
      <c r="FE287" s="13"/>
      <c r="FF287" s="13"/>
      <c r="FG287" s="13"/>
      <c r="FH287" s="13"/>
      <c r="FI287" s="13"/>
      <c r="FJ287" s="13"/>
      <c r="FK287" s="13"/>
      <c r="FL287" s="13"/>
      <c r="FM287" s="13"/>
      <c r="FN287" s="13"/>
      <c r="FO287" s="13"/>
      <c r="FP287" s="13"/>
      <c r="FQ287" s="13"/>
      <c r="FR287" s="13"/>
      <c r="FS287" s="13"/>
      <c r="FT287" s="13"/>
      <c r="FU287" s="13"/>
      <c r="FV287" s="13"/>
      <c r="FW287" s="13"/>
      <c r="FX287" s="13"/>
      <c r="FY287" s="13"/>
      <c r="FZ287" s="13"/>
      <c r="GA287" s="13"/>
      <c r="GB287" s="13"/>
      <c r="GC287" s="13"/>
      <c r="GD287" s="13"/>
      <c r="GE287" s="13"/>
      <c r="GF287" s="13"/>
      <c r="GG287" s="13"/>
      <c r="GH287" s="13"/>
      <c r="GI287" s="13"/>
      <c r="GJ287" s="13"/>
      <c r="GK287" s="13"/>
      <c r="GL287" s="13"/>
      <c r="GM287" s="13"/>
      <c r="GN287" s="13"/>
      <c r="GO287" s="13"/>
      <c r="GP287" s="13"/>
      <c r="GQ287" s="13"/>
      <c r="GR287" s="13"/>
      <c r="GS287" s="13"/>
      <c r="GT287" s="13"/>
      <c r="GU287" s="13"/>
      <c r="GV287" s="13"/>
      <c r="GW287" s="13"/>
      <c r="GX287" s="13"/>
      <c r="GY287" s="13"/>
      <c r="GZ287" s="13"/>
      <c r="HA287" s="13"/>
      <c r="HB287" s="13"/>
      <c r="HC287" s="13"/>
      <c r="HD287" s="13"/>
      <c r="HE287" s="13"/>
      <c r="HF287" s="13"/>
      <c r="HG287" s="13"/>
      <c r="HH287" s="13"/>
      <c r="HI287" s="13"/>
      <c r="HJ287" s="13"/>
      <c r="HK287" s="13"/>
      <c r="HL287" s="13"/>
      <c r="HM287" s="13"/>
      <c r="HN287" s="13"/>
      <c r="HO287" s="13"/>
      <c r="HP287" s="13"/>
      <c r="HQ287" s="13"/>
      <c r="HR287" s="13"/>
      <c r="HS287" s="13"/>
      <c r="HT287" s="13"/>
      <c r="HU287" s="13"/>
      <c r="HV287" s="13"/>
      <c r="HW287" s="13"/>
      <c r="HX287" s="13"/>
      <c r="HY287" s="13"/>
      <c r="HZ287" s="13"/>
      <c r="IA287" s="13"/>
      <c r="IB287" s="13"/>
      <c r="IC287" s="13"/>
      <c r="ID287" s="13"/>
      <c r="IE287" s="13"/>
      <c r="IF287" s="13"/>
      <c r="IG287" s="13"/>
      <c r="IH287" s="13"/>
      <c r="II287" s="13"/>
      <c r="IJ287" s="13"/>
      <c r="IK287" s="13"/>
      <c r="IL287" s="13"/>
      <c r="IM287" s="13"/>
      <c r="IN287" s="13"/>
      <c r="IO287" s="13"/>
    </row>
    <row r="288" spans="1:249" s="10" customFormat="1" ht="30" x14ac:dyDescent="0.25">
      <c r="A288" s="18"/>
      <c r="B288" s="274" t="s">
        <v>126</v>
      </c>
      <c r="C288" s="341">
        <f t="shared" si="84"/>
        <v>2200</v>
      </c>
      <c r="D288" s="341">
        <f t="shared" si="84"/>
        <v>183</v>
      </c>
      <c r="E288" s="341">
        <f t="shared" si="84"/>
        <v>126</v>
      </c>
      <c r="F288" s="341">
        <f t="shared" si="84"/>
        <v>68.852459016393439</v>
      </c>
      <c r="G288" s="536">
        <f t="shared" si="84"/>
        <v>0</v>
      </c>
      <c r="H288" s="536">
        <f t="shared" si="84"/>
        <v>0</v>
      </c>
      <c r="I288" s="536">
        <f t="shared" si="84"/>
        <v>101.30563000000001</v>
      </c>
      <c r="J288" s="536">
        <f t="shared" si="84"/>
        <v>0</v>
      </c>
      <c r="K288" s="13"/>
      <c r="L288" s="734"/>
      <c r="M288" s="13"/>
      <c r="N288" s="13"/>
      <c r="O288" s="13"/>
      <c r="P288" s="13"/>
      <c r="Q288" s="13"/>
      <c r="R288" s="13"/>
      <c r="S288" s="13"/>
      <c r="T288" s="1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F288" s="13"/>
      <c r="AG288" s="13"/>
      <c r="AH288" s="13"/>
      <c r="AI288" s="13"/>
      <c r="AJ288" s="13"/>
      <c r="AK288" s="13"/>
      <c r="AL288" s="13"/>
      <c r="AM288" s="13"/>
      <c r="AN288" s="13"/>
      <c r="AO288" s="13"/>
      <c r="AP288" s="13"/>
      <c r="AQ288" s="13"/>
      <c r="AR288" s="13"/>
      <c r="AS288" s="13"/>
      <c r="AT288" s="13"/>
      <c r="AU288" s="13"/>
      <c r="AV288" s="13"/>
      <c r="AW288" s="13"/>
      <c r="AX288" s="13"/>
      <c r="AY288" s="13"/>
      <c r="AZ288" s="13"/>
      <c r="BA288" s="13"/>
      <c r="BB288" s="13"/>
      <c r="BC288" s="13"/>
      <c r="BD288" s="13"/>
      <c r="BE288" s="13"/>
      <c r="BF288" s="13"/>
      <c r="BG288" s="13"/>
      <c r="BH288" s="13"/>
      <c r="BI288" s="13"/>
      <c r="BJ288" s="13"/>
      <c r="BK288" s="13"/>
      <c r="BL288" s="13"/>
      <c r="BM288" s="13"/>
      <c r="BN288" s="13"/>
      <c r="BO288" s="13"/>
      <c r="BP288" s="13"/>
      <c r="BQ288" s="13"/>
      <c r="BR288" s="13"/>
      <c r="BS288" s="13"/>
      <c r="BT288" s="13"/>
      <c r="BU288" s="13"/>
      <c r="BV288" s="13"/>
      <c r="BW288" s="13"/>
      <c r="BX288" s="13"/>
      <c r="BY288" s="13"/>
      <c r="BZ288" s="13"/>
      <c r="CA288" s="13"/>
      <c r="CB288" s="13"/>
      <c r="CC288" s="13"/>
      <c r="CD288" s="13"/>
      <c r="CE288" s="13"/>
      <c r="CF288" s="13"/>
      <c r="CG288" s="13"/>
      <c r="CH288" s="13"/>
      <c r="CI288" s="13"/>
      <c r="CJ288" s="13"/>
      <c r="CK288" s="13"/>
      <c r="CL288" s="13"/>
      <c r="CM288" s="13"/>
      <c r="CN288" s="13"/>
      <c r="CO288" s="13"/>
      <c r="CP288" s="13"/>
      <c r="CQ288" s="13"/>
      <c r="CR288" s="13"/>
      <c r="CS288" s="13"/>
      <c r="CT288" s="13"/>
      <c r="CU288" s="13"/>
      <c r="CV288" s="13"/>
      <c r="CW288" s="13"/>
      <c r="CX288" s="13"/>
      <c r="CY288" s="13"/>
      <c r="CZ288" s="13"/>
      <c r="DA288" s="13"/>
      <c r="DB288" s="13"/>
      <c r="DC288" s="13"/>
      <c r="DD288" s="13"/>
      <c r="DE288" s="13"/>
      <c r="DF288" s="13"/>
      <c r="DG288" s="13"/>
      <c r="DH288" s="13"/>
      <c r="DI288" s="13"/>
      <c r="DJ288" s="13"/>
      <c r="DK288" s="13"/>
      <c r="DL288" s="13"/>
      <c r="DM288" s="13"/>
      <c r="DN288" s="13"/>
      <c r="DO288" s="13"/>
      <c r="DP288" s="13"/>
      <c r="DQ288" s="13"/>
      <c r="DR288" s="13"/>
      <c r="DS288" s="13"/>
      <c r="DT288" s="13"/>
      <c r="DU288" s="13"/>
      <c r="DV288" s="13"/>
      <c r="DW288" s="13"/>
      <c r="DX288" s="13"/>
      <c r="DY288" s="13"/>
      <c r="DZ288" s="13"/>
      <c r="EA288" s="13"/>
      <c r="EB288" s="13"/>
      <c r="EC288" s="13"/>
      <c r="ED288" s="13"/>
      <c r="EE288" s="13"/>
      <c r="EF288" s="13"/>
      <c r="EG288" s="13"/>
      <c r="EH288" s="13"/>
      <c r="EI288" s="13"/>
      <c r="EJ288" s="13"/>
      <c r="EK288" s="13"/>
      <c r="EL288" s="13"/>
      <c r="EM288" s="13"/>
      <c r="EN288" s="13"/>
      <c r="EO288" s="13"/>
      <c r="EP288" s="13"/>
      <c r="EQ288" s="13"/>
      <c r="ER288" s="13"/>
      <c r="ES288" s="13"/>
      <c r="ET288" s="13"/>
      <c r="EU288" s="13"/>
      <c r="EV288" s="13"/>
      <c r="EW288" s="13"/>
      <c r="EX288" s="13"/>
      <c r="EY288" s="13"/>
      <c r="EZ288" s="13"/>
      <c r="FA288" s="13"/>
      <c r="FB288" s="13"/>
      <c r="FC288" s="13"/>
      <c r="FD288" s="13"/>
      <c r="FE288" s="13"/>
      <c r="FF288" s="13"/>
      <c r="FG288" s="13"/>
      <c r="FH288" s="13"/>
      <c r="FI288" s="13"/>
      <c r="FJ288" s="13"/>
      <c r="FK288" s="13"/>
      <c r="FL288" s="13"/>
      <c r="FM288" s="13"/>
      <c r="FN288" s="13"/>
      <c r="FO288" s="13"/>
      <c r="FP288" s="13"/>
      <c r="FQ288" s="13"/>
      <c r="FR288" s="13"/>
      <c r="FS288" s="13"/>
      <c r="FT288" s="13"/>
      <c r="FU288" s="13"/>
      <c r="FV288" s="13"/>
      <c r="FW288" s="13"/>
      <c r="FX288" s="13"/>
      <c r="FY288" s="13"/>
      <c r="FZ288" s="13"/>
      <c r="GA288" s="13"/>
      <c r="GB288" s="13"/>
      <c r="GC288" s="13"/>
      <c r="GD288" s="13"/>
      <c r="GE288" s="13"/>
      <c r="GF288" s="13"/>
      <c r="GG288" s="13"/>
      <c r="GH288" s="13"/>
      <c r="GI288" s="13"/>
      <c r="GJ288" s="13"/>
      <c r="GK288" s="13"/>
      <c r="GL288" s="13"/>
      <c r="GM288" s="13"/>
      <c r="GN288" s="13"/>
      <c r="GO288" s="13"/>
      <c r="GP288" s="13"/>
      <c r="GQ288" s="13"/>
      <c r="GR288" s="13"/>
      <c r="GS288" s="13"/>
      <c r="GT288" s="13"/>
      <c r="GU288" s="13"/>
      <c r="GV288" s="13"/>
      <c r="GW288" s="13"/>
      <c r="GX288" s="13"/>
      <c r="GY288" s="13"/>
      <c r="GZ288" s="13"/>
      <c r="HA288" s="13"/>
      <c r="HB288" s="13"/>
      <c r="HC288" s="13"/>
      <c r="HD288" s="13"/>
      <c r="HE288" s="13"/>
      <c r="HF288" s="13"/>
      <c r="HG288" s="13"/>
      <c r="HH288" s="13"/>
      <c r="HI288" s="13"/>
      <c r="HJ288" s="13"/>
      <c r="HK288" s="13"/>
      <c r="HL288" s="13"/>
      <c r="HM288" s="13"/>
      <c r="HN288" s="13"/>
      <c r="HO288" s="13"/>
      <c r="HP288" s="13"/>
      <c r="HQ288" s="13"/>
      <c r="HR288" s="13"/>
      <c r="HS288" s="13"/>
      <c r="HT288" s="13"/>
      <c r="HU288" s="13"/>
      <c r="HV288" s="13"/>
      <c r="HW288" s="13"/>
      <c r="HX288" s="13"/>
      <c r="HY288" s="13"/>
      <c r="HZ288" s="13"/>
      <c r="IA288" s="13"/>
      <c r="IB288" s="13"/>
      <c r="IC288" s="13"/>
      <c r="ID288" s="13"/>
      <c r="IE288" s="13"/>
      <c r="IF288" s="13"/>
      <c r="IG288" s="13"/>
      <c r="IH288" s="13"/>
      <c r="II288" s="13"/>
      <c r="IJ288" s="13"/>
      <c r="IK288" s="13"/>
      <c r="IL288" s="13"/>
      <c r="IM288" s="13"/>
      <c r="IN288" s="13"/>
      <c r="IO288" s="13"/>
    </row>
    <row r="289" spans="1:249" s="10" customFormat="1" x14ac:dyDescent="0.25">
      <c r="A289" s="18"/>
      <c r="B289" s="274" t="s">
        <v>127</v>
      </c>
      <c r="C289" s="341">
        <f t="shared" si="84"/>
        <v>0</v>
      </c>
      <c r="D289" s="341">
        <f t="shared" si="84"/>
        <v>0</v>
      </c>
      <c r="E289" s="341">
        <f t="shared" si="84"/>
        <v>0</v>
      </c>
      <c r="F289" s="341" t="e">
        <f t="shared" si="84"/>
        <v>#DIV/0!</v>
      </c>
      <c r="G289" s="536">
        <f t="shared" si="84"/>
        <v>0</v>
      </c>
      <c r="H289" s="536">
        <f t="shared" si="84"/>
        <v>0</v>
      </c>
      <c r="I289" s="536">
        <f t="shared" si="84"/>
        <v>0</v>
      </c>
      <c r="J289" s="536">
        <f t="shared" si="84"/>
        <v>0</v>
      </c>
      <c r="K289" s="13"/>
      <c r="L289" s="734"/>
      <c r="M289" s="13"/>
      <c r="N289" s="13"/>
      <c r="O289" s="13"/>
      <c r="P289" s="13"/>
      <c r="Q289" s="13"/>
      <c r="R289" s="13"/>
      <c r="S289" s="13"/>
      <c r="T289" s="1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F289" s="13"/>
      <c r="AG289" s="13"/>
      <c r="AH289" s="13"/>
      <c r="AI289" s="13"/>
      <c r="AJ289" s="13"/>
      <c r="AK289" s="13"/>
      <c r="AL289" s="13"/>
      <c r="AM289" s="13"/>
      <c r="AN289" s="13"/>
      <c r="AO289" s="13"/>
      <c r="AP289" s="13"/>
      <c r="AQ289" s="13"/>
      <c r="AR289" s="13"/>
      <c r="AS289" s="13"/>
      <c r="AT289" s="13"/>
      <c r="AU289" s="13"/>
      <c r="AV289" s="13"/>
      <c r="AW289" s="13"/>
      <c r="AX289" s="13"/>
      <c r="AY289" s="13"/>
      <c r="AZ289" s="13"/>
      <c r="BA289" s="13"/>
      <c r="BB289" s="13"/>
      <c r="BC289" s="13"/>
      <c r="BD289" s="13"/>
      <c r="BE289" s="13"/>
      <c r="BF289" s="13"/>
      <c r="BG289" s="13"/>
      <c r="BH289" s="13"/>
      <c r="BI289" s="13"/>
      <c r="BJ289" s="13"/>
      <c r="BK289" s="13"/>
      <c r="BL289" s="13"/>
      <c r="BM289" s="13"/>
      <c r="BN289" s="13"/>
      <c r="BO289" s="13"/>
      <c r="BP289" s="13"/>
      <c r="BQ289" s="13"/>
      <c r="BR289" s="13"/>
      <c r="BS289" s="13"/>
      <c r="BT289" s="13"/>
      <c r="BU289" s="13"/>
      <c r="BV289" s="13"/>
      <c r="BW289" s="13"/>
      <c r="BX289" s="13"/>
      <c r="BY289" s="13"/>
      <c r="BZ289" s="13"/>
      <c r="CA289" s="13"/>
      <c r="CB289" s="13"/>
      <c r="CC289" s="13"/>
      <c r="CD289" s="13"/>
      <c r="CE289" s="13"/>
      <c r="CF289" s="13"/>
      <c r="CG289" s="13"/>
      <c r="CH289" s="13"/>
      <c r="CI289" s="13"/>
      <c r="CJ289" s="13"/>
      <c r="CK289" s="13"/>
      <c r="CL289" s="13"/>
      <c r="CM289" s="13"/>
      <c r="CN289" s="13"/>
      <c r="CO289" s="13"/>
      <c r="CP289" s="13"/>
      <c r="CQ289" s="13"/>
      <c r="CR289" s="13"/>
      <c r="CS289" s="13"/>
      <c r="CT289" s="13"/>
      <c r="CU289" s="13"/>
      <c r="CV289" s="13"/>
      <c r="CW289" s="13"/>
      <c r="CX289" s="13"/>
      <c r="CY289" s="13"/>
      <c r="CZ289" s="13"/>
      <c r="DA289" s="13"/>
      <c r="DB289" s="13"/>
      <c r="DC289" s="13"/>
      <c r="DD289" s="13"/>
      <c r="DE289" s="13"/>
      <c r="DF289" s="13"/>
      <c r="DG289" s="13"/>
      <c r="DH289" s="13"/>
      <c r="DI289" s="13"/>
      <c r="DJ289" s="13"/>
      <c r="DK289" s="13"/>
      <c r="DL289" s="13"/>
      <c r="DM289" s="13"/>
      <c r="DN289" s="13"/>
      <c r="DO289" s="13"/>
      <c r="DP289" s="13"/>
      <c r="DQ289" s="13"/>
      <c r="DR289" s="13"/>
      <c r="DS289" s="13"/>
      <c r="DT289" s="13"/>
      <c r="DU289" s="13"/>
      <c r="DV289" s="13"/>
      <c r="DW289" s="13"/>
      <c r="DX289" s="13"/>
      <c r="DY289" s="13"/>
      <c r="DZ289" s="13"/>
      <c r="EA289" s="13"/>
      <c r="EB289" s="13"/>
      <c r="EC289" s="13"/>
      <c r="ED289" s="13"/>
      <c r="EE289" s="13"/>
      <c r="EF289" s="13"/>
      <c r="EG289" s="13"/>
      <c r="EH289" s="13"/>
      <c r="EI289" s="13"/>
      <c r="EJ289" s="13"/>
      <c r="EK289" s="13"/>
      <c r="EL289" s="13"/>
      <c r="EM289" s="13"/>
      <c r="EN289" s="13"/>
      <c r="EO289" s="13"/>
      <c r="EP289" s="13"/>
      <c r="EQ289" s="13"/>
      <c r="ER289" s="13"/>
      <c r="ES289" s="13"/>
      <c r="ET289" s="13"/>
      <c r="EU289" s="13"/>
      <c r="EV289" s="13"/>
      <c r="EW289" s="13"/>
      <c r="EX289" s="13"/>
      <c r="EY289" s="13"/>
      <c r="EZ289" s="13"/>
      <c r="FA289" s="13"/>
      <c r="FB289" s="13"/>
      <c r="FC289" s="13"/>
      <c r="FD289" s="13"/>
      <c r="FE289" s="13"/>
      <c r="FF289" s="13"/>
      <c r="FG289" s="13"/>
      <c r="FH289" s="13"/>
      <c r="FI289" s="13"/>
      <c r="FJ289" s="13"/>
      <c r="FK289" s="13"/>
      <c r="FL289" s="13"/>
      <c r="FM289" s="13"/>
      <c r="FN289" s="13"/>
      <c r="FO289" s="13"/>
      <c r="FP289" s="13"/>
      <c r="FQ289" s="13"/>
      <c r="FR289" s="13"/>
      <c r="FS289" s="13"/>
      <c r="FT289" s="13"/>
      <c r="FU289" s="13"/>
      <c r="FV289" s="13"/>
      <c r="FW289" s="13"/>
      <c r="FX289" s="13"/>
      <c r="FY289" s="13"/>
      <c r="FZ289" s="13"/>
      <c r="GA289" s="13"/>
      <c r="GB289" s="13"/>
      <c r="GC289" s="13"/>
      <c r="GD289" s="13"/>
      <c r="GE289" s="13"/>
      <c r="GF289" s="13"/>
      <c r="GG289" s="13"/>
      <c r="GH289" s="13"/>
      <c r="GI289" s="13"/>
      <c r="GJ289" s="13"/>
      <c r="GK289" s="13"/>
      <c r="GL289" s="13"/>
      <c r="GM289" s="13"/>
      <c r="GN289" s="13"/>
      <c r="GO289" s="13"/>
      <c r="GP289" s="13"/>
      <c r="GQ289" s="13"/>
      <c r="GR289" s="13"/>
      <c r="GS289" s="13"/>
      <c r="GT289" s="13"/>
      <c r="GU289" s="13"/>
      <c r="GV289" s="13"/>
      <c r="GW289" s="13"/>
      <c r="GX289" s="13"/>
      <c r="GY289" s="13"/>
      <c r="GZ289" s="13"/>
      <c r="HA289" s="13"/>
      <c r="HB289" s="13"/>
      <c r="HC289" s="13"/>
      <c r="HD289" s="13"/>
      <c r="HE289" s="13"/>
      <c r="HF289" s="13"/>
      <c r="HG289" s="13"/>
      <c r="HH289" s="13"/>
      <c r="HI289" s="13"/>
      <c r="HJ289" s="13"/>
      <c r="HK289" s="13"/>
      <c r="HL289" s="13"/>
      <c r="HM289" s="13"/>
      <c r="HN289" s="13"/>
      <c r="HO289" s="13"/>
      <c r="HP289" s="13"/>
      <c r="HQ289" s="13"/>
      <c r="HR289" s="13"/>
      <c r="HS289" s="13"/>
      <c r="HT289" s="13"/>
      <c r="HU289" s="13"/>
      <c r="HV289" s="13"/>
      <c r="HW289" s="13"/>
      <c r="HX289" s="13"/>
      <c r="HY289" s="13"/>
      <c r="HZ289" s="13"/>
      <c r="IA289" s="13"/>
      <c r="IB289" s="13"/>
      <c r="IC289" s="13"/>
      <c r="ID289" s="13"/>
      <c r="IE289" s="13"/>
      <c r="IF289" s="13"/>
      <c r="IG289" s="13"/>
      <c r="IH289" s="13"/>
      <c r="II289" s="13"/>
      <c r="IJ289" s="13"/>
      <c r="IK289" s="13"/>
      <c r="IL289" s="13"/>
      <c r="IM289" s="13"/>
      <c r="IN289" s="13"/>
      <c r="IO289" s="13"/>
    </row>
    <row r="290" spans="1:249" x14ac:dyDescent="0.25">
      <c r="A290" s="18">
        <v>1</v>
      </c>
      <c r="B290" s="275" t="s">
        <v>4</v>
      </c>
      <c r="C290" s="342">
        <f t="shared" si="84"/>
        <v>0</v>
      </c>
      <c r="D290" s="342">
        <f t="shared" si="84"/>
        <v>0</v>
      </c>
      <c r="E290" s="342">
        <f t="shared" si="84"/>
        <v>0</v>
      </c>
      <c r="F290" s="342">
        <f t="shared" si="84"/>
        <v>0</v>
      </c>
      <c r="G290" s="537">
        <f t="shared" si="84"/>
        <v>56966.694240740748</v>
      </c>
      <c r="H290" s="537">
        <f t="shared" si="84"/>
        <v>4748</v>
      </c>
      <c r="I290" s="537">
        <f t="shared" si="84"/>
        <v>2980.0805399999999</v>
      </c>
      <c r="J290" s="537">
        <f t="shared" si="84"/>
        <v>62.764965037910706</v>
      </c>
    </row>
    <row r="291" spans="1:249" ht="15.75" thickBot="1" x14ac:dyDescent="0.3">
      <c r="A291" s="18">
        <v>1</v>
      </c>
      <c r="B291" s="86" t="s">
        <v>9</v>
      </c>
      <c r="C291" s="5"/>
      <c r="D291" s="5"/>
      <c r="E291" s="172"/>
      <c r="F291" s="5"/>
      <c r="G291" s="525"/>
      <c r="H291" s="525"/>
      <c r="I291" s="526"/>
      <c r="J291" s="525"/>
    </row>
    <row r="292" spans="1:249" ht="29.25" x14ac:dyDescent="0.25">
      <c r="A292" s="18">
        <v>1</v>
      </c>
      <c r="B292" s="217" t="s">
        <v>77</v>
      </c>
      <c r="C292" s="144"/>
      <c r="D292" s="144"/>
      <c r="E292" s="144"/>
      <c r="F292" s="144"/>
      <c r="G292" s="526"/>
      <c r="H292" s="526"/>
      <c r="I292" s="526"/>
      <c r="J292" s="526"/>
    </row>
    <row r="293" spans="1:249" s="36" customFormat="1" ht="30" x14ac:dyDescent="0.25">
      <c r="A293" s="18">
        <v>1</v>
      </c>
      <c r="B293" s="73" t="s">
        <v>122</v>
      </c>
      <c r="C293" s="118">
        <f>SUM(C294:C297)</f>
        <v>4849</v>
      </c>
      <c r="D293" s="118">
        <f>SUM(D294:D297)</f>
        <v>404</v>
      </c>
      <c r="E293" s="118">
        <f>SUM(E294:E297)</f>
        <v>319</v>
      </c>
      <c r="F293" s="118">
        <f t="shared" ref="F293:F302" si="85">E293/D293*100</f>
        <v>78.960396039603964</v>
      </c>
      <c r="G293" s="488">
        <f>SUM(G294:G297)</f>
        <v>12441.950942129628</v>
      </c>
      <c r="H293" s="488">
        <f>SUM(H294:H297)</f>
        <v>1037</v>
      </c>
      <c r="I293" s="488">
        <f>SUM(I294:I297)</f>
        <v>659.16824999999994</v>
      </c>
      <c r="J293" s="488">
        <f>I293/H293*100</f>
        <v>63.564922854387653</v>
      </c>
      <c r="L293" s="110"/>
    </row>
    <row r="294" spans="1:249" s="36" customFormat="1" ht="30" x14ac:dyDescent="0.25">
      <c r="A294" s="18">
        <v>1</v>
      </c>
      <c r="B294" s="72" t="s">
        <v>79</v>
      </c>
      <c r="C294" s="118">
        <v>3562</v>
      </c>
      <c r="D294" s="111">
        <f t="shared" ref="D294:D301" si="86">ROUND(C294/12*$B$3,0)</f>
        <v>297</v>
      </c>
      <c r="E294" s="118">
        <v>235</v>
      </c>
      <c r="F294" s="118">
        <f t="shared" si="85"/>
        <v>79.124579124579114</v>
      </c>
      <c r="G294" s="488">
        <v>9167.0213796296284</v>
      </c>
      <c r="H294" s="663">
        <f t="shared" ref="H294:H301" si="87">ROUND(G294/12*$B$3,0)</f>
        <v>764</v>
      </c>
      <c r="I294" s="530">
        <v>499.62768</v>
      </c>
      <c r="J294" s="488">
        <f t="shared" ref="J294:J303" si="88">I294/H294*100</f>
        <v>65.396293193717284</v>
      </c>
      <c r="L294" s="110"/>
    </row>
    <row r="295" spans="1:249" s="36" customFormat="1" ht="38.1" customHeight="1" x14ac:dyDescent="0.25">
      <c r="A295" s="18">
        <v>1</v>
      </c>
      <c r="B295" s="72" t="s">
        <v>80</v>
      </c>
      <c r="C295" s="118">
        <v>1069</v>
      </c>
      <c r="D295" s="111">
        <f t="shared" si="86"/>
        <v>89</v>
      </c>
      <c r="E295" s="118">
        <v>84</v>
      </c>
      <c r="F295" s="118">
        <f t="shared" si="85"/>
        <v>94.382022471910105</v>
      </c>
      <c r="G295" s="488">
        <v>1844.3590624999999</v>
      </c>
      <c r="H295" s="663">
        <f t="shared" si="87"/>
        <v>154</v>
      </c>
      <c r="I295" s="488">
        <v>159.54057</v>
      </c>
      <c r="J295" s="488">
        <f t="shared" si="88"/>
        <v>103.59777272727273</v>
      </c>
      <c r="L295" s="110"/>
    </row>
    <row r="296" spans="1:249" s="36" customFormat="1" ht="49.5" customHeight="1" x14ac:dyDescent="0.25">
      <c r="A296" s="18">
        <v>1</v>
      </c>
      <c r="B296" s="72" t="s">
        <v>116</v>
      </c>
      <c r="C296" s="118">
        <v>81</v>
      </c>
      <c r="D296" s="111">
        <f t="shared" si="86"/>
        <v>7</v>
      </c>
      <c r="E296" s="118"/>
      <c r="F296" s="118">
        <f t="shared" si="85"/>
        <v>0</v>
      </c>
      <c r="G296" s="488">
        <v>531.54224999999997</v>
      </c>
      <c r="H296" s="663">
        <f t="shared" si="87"/>
        <v>44</v>
      </c>
      <c r="I296" s="488"/>
      <c r="J296" s="488">
        <f t="shared" si="88"/>
        <v>0</v>
      </c>
      <c r="L296" s="110"/>
    </row>
    <row r="297" spans="1:249" s="36" customFormat="1" ht="30" x14ac:dyDescent="0.25">
      <c r="A297" s="18">
        <v>1</v>
      </c>
      <c r="B297" s="72" t="s">
        <v>117</v>
      </c>
      <c r="C297" s="118">
        <v>137</v>
      </c>
      <c r="D297" s="111">
        <f t="shared" si="86"/>
        <v>11</v>
      </c>
      <c r="E297" s="118"/>
      <c r="F297" s="118">
        <f t="shared" si="85"/>
        <v>0</v>
      </c>
      <c r="G297" s="488">
        <v>899.02824999999996</v>
      </c>
      <c r="H297" s="663">
        <f t="shared" si="87"/>
        <v>75</v>
      </c>
      <c r="I297" s="488"/>
      <c r="J297" s="488">
        <f t="shared" si="88"/>
        <v>0</v>
      </c>
      <c r="L297" s="110"/>
    </row>
    <row r="298" spans="1:249" s="36" customFormat="1" ht="30" x14ac:dyDescent="0.25">
      <c r="A298" s="18">
        <v>1</v>
      </c>
      <c r="B298" s="73" t="s">
        <v>114</v>
      </c>
      <c r="C298" s="118">
        <f>SUM(C299:C301)</f>
        <v>11460</v>
      </c>
      <c r="D298" s="118">
        <f>SUM(D299:D301)</f>
        <v>955</v>
      </c>
      <c r="E298" s="118">
        <f>SUM(E299:E301)</f>
        <v>398</v>
      </c>
      <c r="F298" s="118">
        <f t="shared" si="85"/>
        <v>41.675392670157066</v>
      </c>
      <c r="G298" s="481">
        <f>SUM(G299:G301)</f>
        <v>17833.065000000002</v>
      </c>
      <c r="H298" s="481">
        <f>SUM(H299:H301)</f>
        <v>1486</v>
      </c>
      <c r="I298" s="481">
        <f>SUM(I299:I301)</f>
        <v>514.23661000000004</v>
      </c>
      <c r="J298" s="488">
        <f t="shared" si="88"/>
        <v>34.605424629878875</v>
      </c>
      <c r="L298" s="110"/>
    </row>
    <row r="299" spans="1:249" s="36" customFormat="1" ht="30" x14ac:dyDescent="0.25">
      <c r="A299" s="18">
        <v>1</v>
      </c>
      <c r="B299" s="72" t="s">
        <v>110</v>
      </c>
      <c r="C299" s="118">
        <v>1500</v>
      </c>
      <c r="D299" s="111">
        <f t="shared" si="86"/>
        <v>125</v>
      </c>
      <c r="E299" s="118">
        <v>124</v>
      </c>
      <c r="F299" s="118">
        <f t="shared" si="85"/>
        <v>99.2</v>
      </c>
      <c r="G299" s="488">
        <v>2630.8049999999998</v>
      </c>
      <c r="H299" s="663">
        <f t="shared" si="87"/>
        <v>219</v>
      </c>
      <c r="I299" s="488">
        <v>218.57014000000001</v>
      </c>
      <c r="J299" s="488">
        <f t="shared" si="88"/>
        <v>99.803716894977171</v>
      </c>
      <c r="L299" s="110"/>
    </row>
    <row r="300" spans="1:249" s="36" customFormat="1" ht="64.5" customHeight="1" x14ac:dyDescent="0.25">
      <c r="A300" s="18">
        <v>1</v>
      </c>
      <c r="B300" s="72" t="s">
        <v>121</v>
      </c>
      <c r="C300" s="118">
        <v>5400</v>
      </c>
      <c r="D300" s="111">
        <f t="shared" si="86"/>
        <v>450</v>
      </c>
      <c r="E300" s="118">
        <v>242</v>
      </c>
      <c r="F300" s="118">
        <f t="shared" si="85"/>
        <v>53.777777777777779</v>
      </c>
      <c r="G300" s="488">
        <v>10592.1</v>
      </c>
      <c r="H300" s="663">
        <f t="shared" si="87"/>
        <v>883</v>
      </c>
      <c r="I300" s="488">
        <v>262.29692999999997</v>
      </c>
      <c r="J300" s="488">
        <f t="shared" si="88"/>
        <v>29.705201585503961</v>
      </c>
      <c r="L300" s="110"/>
    </row>
    <row r="301" spans="1:249" s="36" customFormat="1" ht="45" x14ac:dyDescent="0.25">
      <c r="A301" s="18">
        <v>1</v>
      </c>
      <c r="B301" s="72" t="s">
        <v>111</v>
      </c>
      <c r="C301" s="118">
        <v>4560</v>
      </c>
      <c r="D301" s="111">
        <f t="shared" si="86"/>
        <v>380</v>
      </c>
      <c r="E301" s="118">
        <v>32</v>
      </c>
      <c r="F301" s="118">
        <f t="shared" si="85"/>
        <v>8.4210526315789469</v>
      </c>
      <c r="G301" s="488">
        <v>4610.16</v>
      </c>
      <c r="H301" s="663">
        <f t="shared" si="87"/>
        <v>384</v>
      </c>
      <c r="I301" s="488">
        <v>33.369540000000001</v>
      </c>
      <c r="J301" s="488">
        <f t="shared" si="88"/>
        <v>8.6899843749999999</v>
      </c>
      <c r="L301" s="110"/>
    </row>
    <row r="302" spans="1:249" s="36" customFormat="1" ht="38.1" customHeight="1" x14ac:dyDescent="0.25">
      <c r="A302" s="18"/>
      <c r="B302" s="683" t="s">
        <v>125</v>
      </c>
      <c r="C302" s="118">
        <v>7100</v>
      </c>
      <c r="D302" s="111">
        <f>ROUND(C302/12*$B$3,0)</f>
        <v>592</v>
      </c>
      <c r="E302" s="118">
        <v>866</v>
      </c>
      <c r="F302" s="118">
        <f t="shared" si="85"/>
        <v>146.2837837837838</v>
      </c>
      <c r="G302" s="488">
        <v>5744.5389999999998</v>
      </c>
      <c r="H302" s="663">
        <f>ROUND(G302/12*$B$3,0)</f>
        <v>479</v>
      </c>
      <c r="I302" s="488">
        <v>689.06046000000003</v>
      </c>
      <c r="J302" s="488">
        <f>I302/H302*100</f>
        <v>143.85395824634656</v>
      </c>
      <c r="L302" s="110"/>
    </row>
    <row r="303" spans="1:249" s="36" customFormat="1" ht="25.5" customHeight="1" thickBot="1" x14ac:dyDescent="0.3">
      <c r="A303" s="18">
        <v>1</v>
      </c>
      <c r="B303" s="38" t="s">
        <v>3</v>
      </c>
      <c r="C303" s="24"/>
      <c r="D303" s="24"/>
      <c r="E303" s="24"/>
      <c r="F303" s="24"/>
      <c r="G303" s="492">
        <f>G298+G293+G302</f>
        <v>36019.554942129631</v>
      </c>
      <c r="H303" s="492">
        <f>H298+H293+H302</f>
        <v>3002</v>
      </c>
      <c r="I303" s="492">
        <f>I298+I293+I302</f>
        <v>1862.4653200000002</v>
      </c>
      <c r="J303" s="492">
        <f t="shared" si="88"/>
        <v>62.040816788807476</v>
      </c>
      <c r="L303" s="110"/>
    </row>
    <row r="304" spans="1:249" ht="15" customHeight="1" x14ac:dyDescent="0.25">
      <c r="A304" s="18">
        <v>1</v>
      </c>
      <c r="B304" s="276" t="s">
        <v>48</v>
      </c>
      <c r="C304" s="266"/>
      <c r="D304" s="266"/>
      <c r="E304" s="266"/>
      <c r="F304" s="266"/>
      <c r="G304" s="538"/>
      <c r="H304" s="538"/>
      <c r="I304" s="538"/>
      <c r="J304" s="538"/>
    </row>
    <row r="305" spans="1:249" s="10" customFormat="1" ht="30" x14ac:dyDescent="0.25">
      <c r="A305" s="18">
        <v>1</v>
      </c>
      <c r="B305" s="264" t="s">
        <v>122</v>
      </c>
      <c r="C305" s="343">
        <f t="shared" ref="C305:J315" si="89">C293</f>
        <v>4849</v>
      </c>
      <c r="D305" s="343">
        <f t="shared" si="89"/>
        <v>404</v>
      </c>
      <c r="E305" s="343">
        <f t="shared" si="89"/>
        <v>319</v>
      </c>
      <c r="F305" s="343">
        <f t="shared" si="89"/>
        <v>78.960396039603964</v>
      </c>
      <c r="G305" s="539">
        <f t="shared" si="89"/>
        <v>12441.950942129628</v>
      </c>
      <c r="H305" s="539">
        <f t="shared" si="89"/>
        <v>1037</v>
      </c>
      <c r="I305" s="539">
        <f t="shared" si="89"/>
        <v>659.16824999999994</v>
      </c>
      <c r="J305" s="539">
        <f t="shared" si="89"/>
        <v>63.564922854387653</v>
      </c>
      <c r="K305" s="13"/>
      <c r="L305" s="734"/>
      <c r="M305" s="13"/>
      <c r="N305" s="13"/>
      <c r="O305" s="13"/>
      <c r="P305" s="13"/>
      <c r="Q305" s="13"/>
      <c r="R305" s="13"/>
      <c r="S305" s="13"/>
      <c r="T305" s="13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F305" s="13"/>
      <c r="AG305" s="13"/>
      <c r="AH305" s="13"/>
      <c r="AI305" s="13"/>
      <c r="AJ305" s="13"/>
      <c r="AK305" s="13"/>
      <c r="AL305" s="13"/>
      <c r="AM305" s="13"/>
      <c r="AN305" s="13"/>
      <c r="AO305" s="13"/>
      <c r="AP305" s="13"/>
      <c r="AQ305" s="13"/>
      <c r="AR305" s="13"/>
      <c r="AS305" s="13"/>
      <c r="AT305" s="13"/>
      <c r="AU305" s="13"/>
      <c r="AV305" s="13"/>
      <c r="AW305" s="13"/>
      <c r="AX305" s="13"/>
      <c r="AY305" s="13"/>
      <c r="AZ305" s="13"/>
      <c r="BA305" s="13"/>
      <c r="BB305" s="13"/>
      <c r="BC305" s="13"/>
      <c r="BD305" s="13"/>
      <c r="BE305" s="13"/>
      <c r="BF305" s="13"/>
      <c r="BG305" s="13"/>
      <c r="BH305" s="13"/>
      <c r="BI305" s="13"/>
      <c r="BJ305" s="13"/>
      <c r="BK305" s="13"/>
      <c r="BL305" s="13"/>
      <c r="BM305" s="13"/>
      <c r="BN305" s="13"/>
      <c r="BO305" s="13"/>
      <c r="BP305" s="13"/>
      <c r="BQ305" s="13"/>
      <c r="BR305" s="13"/>
      <c r="BS305" s="13"/>
      <c r="BT305" s="13"/>
      <c r="BU305" s="13"/>
      <c r="BV305" s="13"/>
      <c r="BW305" s="13"/>
      <c r="BX305" s="13"/>
      <c r="BY305" s="13"/>
      <c r="BZ305" s="13"/>
      <c r="CA305" s="13"/>
      <c r="CB305" s="13"/>
      <c r="CC305" s="13"/>
      <c r="CD305" s="13"/>
      <c r="CE305" s="13"/>
      <c r="CF305" s="13"/>
      <c r="CG305" s="13"/>
      <c r="CH305" s="13"/>
      <c r="CI305" s="13"/>
      <c r="CJ305" s="13"/>
      <c r="CK305" s="13"/>
      <c r="CL305" s="13"/>
      <c r="CM305" s="13"/>
      <c r="CN305" s="13"/>
      <c r="CO305" s="13"/>
      <c r="CP305" s="13"/>
      <c r="CQ305" s="13"/>
      <c r="CR305" s="13"/>
      <c r="CS305" s="13"/>
      <c r="CT305" s="13"/>
      <c r="CU305" s="13"/>
      <c r="CV305" s="13"/>
      <c r="CW305" s="13"/>
      <c r="CX305" s="13"/>
      <c r="CY305" s="13"/>
      <c r="CZ305" s="13"/>
      <c r="DA305" s="13"/>
      <c r="DB305" s="13"/>
      <c r="DC305" s="13"/>
      <c r="DD305" s="13"/>
      <c r="DE305" s="13"/>
      <c r="DF305" s="13"/>
      <c r="DG305" s="13"/>
      <c r="DH305" s="13"/>
      <c r="DI305" s="13"/>
      <c r="DJ305" s="13"/>
      <c r="DK305" s="13"/>
      <c r="DL305" s="13"/>
      <c r="DM305" s="13"/>
      <c r="DN305" s="13"/>
      <c r="DO305" s="13"/>
      <c r="DP305" s="13"/>
      <c r="DQ305" s="13"/>
      <c r="DR305" s="13"/>
      <c r="DS305" s="13"/>
      <c r="DT305" s="13"/>
      <c r="DU305" s="13"/>
      <c r="DV305" s="13"/>
      <c r="DW305" s="13"/>
      <c r="DX305" s="13"/>
      <c r="DY305" s="13"/>
      <c r="DZ305" s="13"/>
      <c r="EA305" s="13"/>
      <c r="EB305" s="13"/>
      <c r="EC305" s="13"/>
      <c r="ED305" s="13"/>
      <c r="EE305" s="13"/>
      <c r="EF305" s="13"/>
      <c r="EG305" s="13"/>
      <c r="EH305" s="13"/>
      <c r="EI305" s="13"/>
      <c r="EJ305" s="13"/>
      <c r="EK305" s="13"/>
      <c r="EL305" s="13"/>
      <c r="EM305" s="13"/>
      <c r="EN305" s="13"/>
      <c r="EO305" s="13"/>
      <c r="EP305" s="13"/>
      <c r="EQ305" s="13"/>
      <c r="ER305" s="13"/>
      <c r="ES305" s="13"/>
      <c r="ET305" s="13"/>
      <c r="EU305" s="13"/>
      <c r="EV305" s="13"/>
      <c r="EW305" s="13"/>
      <c r="EX305" s="13"/>
      <c r="EY305" s="13"/>
      <c r="EZ305" s="13"/>
      <c r="FA305" s="13"/>
      <c r="FB305" s="13"/>
      <c r="FC305" s="13"/>
      <c r="FD305" s="13"/>
      <c r="FE305" s="13"/>
      <c r="FF305" s="13"/>
      <c r="FG305" s="13"/>
      <c r="FH305" s="13"/>
      <c r="FI305" s="13"/>
      <c r="FJ305" s="13"/>
      <c r="FK305" s="13"/>
      <c r="FL305" s="13"/>
      <c r="FM305" s="13"/>
      <c r="FN305" s="13"/>
      <c r="FO305" s="13"/>
      <c r="FP305" s="13"/>
      <c r="FQ305" s="13"/>
      <c r="FR305" s="13"/>
      <c r="FS305" s="13"/>
      <c r="FT305" s="13"/>
      <c r="FU305" s="13"/>
      <c r="FV305" s="13"/>
      <c r="FW305" s="13"/>
      <c r="FX305" s="13"/>
      <c r="FY305" s="13"/>
      <c r="FZ305" s="13"/>
      <c r="GA305" s="13"/>
      <c r="GB305" s="13"/>
      <c r="GC305" s="13"/>
      <c r="GD305" s="13"/>
      <c r="GE305" s="13"/>
      <c r="GF305" s="13"/>
      <c r="GG305" s="13"/>
      <c r="GH305" s="13"/>
      <c r="GI305" s="13"/>
      <c r="GJ305" s="13"/>
      <c r="GK305" s="13"/>
      <c r="GL305" s="13"/>
      <c r="GM305" s="13"/>
      <c r="GN305" s="13"/>
      <c r="GO305" s="13"/>
      <c r="GP305" s="13"/>
      <c r="GQ305" s="13"/>
      <c r="GR305" s="13"/>
      <c r="GS305" s="13"/>
      <c r="GT305" s="13"/>
      <c r="GU305" s="13"/>
      <c r="GV305" s="13"/>
      <c r="GW305" s="13"/>
      <c r="GX305" s="13"/>
      <c r="GY305" s="13"/>
      <c r="GZ305" s="13"/>
      <c r="HA305" s="13"/>
      <c r="HB305" s="13"/>
      <c r="HC305" s="13"/>
      <c r="HD305" s="13"/>
      <c r="HE305" s="13"/>
      <c r="HF305" s="13"/>
      <c r="HG305" s="13"/>
      <c r="HH305" s="13"/>
      <c r="HI305" s="13"/>
      <c r="HJ305" s="13"/>
      <c r="HK305" s="13"/>
      <c r="HL305" s="13"/>
      <c r="HM305" s="13"/>
      <c r="HN305" s="13"/>
      <c r="HO305" s="13"/>
      <c r="HP305" s="13"/>
      <c r="HQ305" s="13"/>
      <c r="HR305" s="13"/>
      <c r="HS305" s="13"/>
      <c r="HT305" s="13"/>
      <c r="HU305" s="13"/>
      <c r="HV305" s="13"/>
      <c r="HW305" s="13"/>
      <c r="HX305" s="13"/>
      <c r="HY305" s="13"/>
      <c r="HZ305" s="13"/>
      <c r="IA305" s="13"/>
      <c r="IB305" s="13"/>
      <c r="IC305" s="13"/>
      <c r="ID305" s="13"/>
      <c r="IE305" s="13"/>
      <c r="IF305" s="13"/>
      <c r="IG305" s="13"/>
      <c r="IH305" s="13"/>
      <c r="II305" s="13"/>
      <c r="IJ305" s="13"/>
      <c r="IK305" s="13"/>
      <c r="IL305" s="13"/>
      <c r="IM305" s="13"/>
      <c r="IN305" s="13"/>
      <c r="IO305" s="13"/>
    </row>
    <row r="306" spans="1:249" s="10" customFormat="1" ht="30" x14ac:dyDescent="0.25">
      <c r="A306" s="18">
        <v>1</v>
      </c>
      <c r="B306" s="136" t="s">
        <v>79</v>
      </c>
      <c r="C306" s="343">
        <f t="shared" si="89"/>
        <v>3562</v>
      </c>
      <c r="D306" s="343">
        <f t="shared" si="89"/>
        <v>297</v>
      </c>
      <c r="E306" s="343">
        <f t="shared" si="89"/>
        <v>235</v>
      </c>
      <c r="F306" s="343">
        <f t="shared" si="89"/>
        <v>79.124579124579114</v>
      </c>
      <c r="G306" s="539">
        <f t="shared" si="89"/>
        <v>9167.0213796296284</v>
      </c>
      <c r="H306" s="539">
        <f t="shared" si="89"/>
        <v>764</v>
      </c>
      <c r="I306" s="539">
        <f t="shared" si="89"/>
        <v>499.62768</v>
      </c>
      <c r="J306" s="539">
        <f t="shared" si="89"/>
        <v>65.396293193717284</v>
      </c>
      <c r="K306" s="13"/>
      <c r="L306" s="734"/>
      <c r="M306" s="13"/>
      <c r="N306" s="13"/>
      <c r="O306" s="13"/>
      <c r="P306" s="13"/>
      <c r="Q306" s="13"/>
      <c r="R306" s="13"/>
      <c r="S306" s="13"/>
      <c r="T306" s="1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F306" s="13"/>
      <c r="AG306" s="13"/>
      <c r="AH306" s="13"/>
      <c r="AI306" s="13"/>
      <c r="AJ306" s="13"/>
      <c r="AK306" s="13"/>
      <c r="AL306" s="13"/>
      <c r="AM306" s="13"/>
      <c r="AN306" s="13"/>
      <c r="AO306" s="13"/>
      <c r="AP306" s="13"/>
      <c r="AQ306" s="13"/>
      <c r="AR306" s="13"/>
      <c r="AS306" s="13"/>
      <c r="AT306" s="13"/>
      <c r="AU306" s="13"/>
      <c r="AV306" s="13"/>
      <c r="AW306" s="13"/>
      <c r="AX306" s="13"/>
      <c r="AY306" s="13"/>
      <c r="AZ306" s="13"/>
      <c r="BA306" s="13"/>
      <c r="BB306" s="13"/>
      <c r="BC306" s="13"/>
      <c r="BD306" s="13"/>
      <c r="BE306" s="13"/>
      <c r="BF306" s="13"/>
      <c r="BG306" s="13"/>
      <c r="BH306" s="13"/>
      <c r="BI306" s="13"/>
      <c r="BJ306" s="13"/>
      <c r="BK306" s="13"/>
      <c r="BL306" s="13"/>
      <c r="BM306" s="13"/>
      <c r="BN306" s="13"/>
      <c r="BO306" s="13"/>
      <c r="BP306" s="13"/>
      <c r="BQ306" s="13"/>
      <c r="BR306" s="13"/>
      <c r="BS306" s="13"/>
      <c r="BT306" s="13"/>
      <c r="BU306" s="13"/>
      <c r="BV306" s="13"/>
      <c r="BW306" s="13"/>
      <c r="BX306" s="13"/>
      <c r="BY306" s="13"/>
      <c r="BZ306" s="13"/>
      <c r="CA306" s="13"/>
      <c r="CB306" s="13"/>
      <c r="CC306" s="13"/>
      <c r="CD306" s="13"/>
      <c r="CE306" s="13"/>
      <c r="CF306" s="13"/>
      <c r="CG306" s="13"/>
      <c r="CH306" s="13"/>
      <c r="CI306" s="13"/>
      <c r="CJ306" s="13"/>
      <c r="CK306" s="13"/>
      <c r="CL306" s="13"/>
      <c r="CM306" s="13"/>
      <c r="CN306" s="13"/>
      <c r="CO306" s="13"/>
      <c r="CP306" s="13"/>
      <c r="CQ306" s="13"/>
      <c r="CR306" s="13"/>
      <c r="CS306" s="13"/>
      <c r="CT306" s="13"/>
      <c r="CU306" s="13"/>
      <c r="CV306" s="13"/>
      <c r="CW306" s="13"/>
      <c r="CX306" s="13"/>
      <c r="CY306" s="13"/>
      <c r="CZ306" s="13"/>
      <c r="DA306" s="13"/>
      <c r="DB306" s="13"/>
      <c r="DC306" s="13"/>
      <c r="DD306" s="13"/>
      <c r="DE306" s="13"/>
      <c r="DF306" s="13"/>
      <c r="DG306" s="13"/>
      <c r="DH306" s="13"/>
      <c r="DI306" s="13"/>
      <c r="DJ306" s="13"/>
      <c r="DK306" s="13"/>
      <c r="DL306" s="13"/>
      <c r="DM306" s="13"/>
      <c r="DN306" s="13"/>
      <c r="DO306" s="13"/>
      <c r="DP306" s="13"/>
      <c r="DQ306" s="13"/>
      <c r="DR306" s="13"/>
      <c r="DS306" s="13"/>
      <c r="DT306" s="13"/>
      <c r="DU306" s="13"/>
      <c r="DV306" s="13"/>
      <c r="DW306" s="13"/>
      <c r="DX306" s="13"/>
      <c r="DY306" s="13"/>
      <c r="DZ306" s="13"/>
      <c r="EA306" s="13"/>
      <c r="EB306" s="13"/>
      <c r="EC306" s="13"/>
      <c r="ED306" s="13"/>
      <c r="EE306" s="13"/>
      <c r="EF306" s="13"/>
      <c r="EG306" s="13"/>
      <c r="EH306" s="13"/>
      <c r="EI306" s="13"/>
      <c r="EJ306" s="13"/>
      <c r="EK306" s="13"/>
      <c r="EL306" s="13"/>
      <c r="EM306" s="13"/>
      <c r="EN306" s="13"/>
      <c r="EO306" s="13"/>
      <c r="EP306" s="13"/>
      <c r="EQ306" s="13"/>
      <c r="ER306" s="13"/>
      <c r="ES306" s="13"/>
      <c r="ET306" s="13"/>
      <c r="EU306" s="13"/>
      <c r="EV306" s="13"/>
      <c r="EW306" s="13"/>
      <c r="EX306" s="13"/>
      <c r="EY306" s="13"/>
      <c r="EZ306" s="13"/>
      <c r="FA306" s="13"/>
      <c r="FB306" s="13"/>
      <c r="FC306" s="13"/>
      <c r="FD306" s="13"/>
      <c r="FE306" s="13"/>
      <c r="FF306" s="13"/>
      <c r="FG306" s="13"/>
      <c r="FH306" s="13"/>
      <c r="FI306" s="13"/>
      <c r="FJ306" s="13"/>
      <c r="FK306" s="13"/>
      <c r="FL306" s="13"/>
      <c r="FM306" s="13"/>
      <c r="FN306" s="13"/>
      <c r="FO306" s="13"/>
      <c r="FP306" s="13"/>
      <c r="FQ306" s="13"/>
      <c r="FR306" s="13"/>
      <c r="FS306" s="13"/>
      <c r="FT306" s="13"/>
      <c r="FU306" s="13"/>
      <c r="FV306" s="13"/>
      <c r="FW306" s="13"/>
      <c r="FX306" s="13"/>
      <c r="FY306" s="13"/>
      <c r="FZ306" s="13"/>
      <c r="GA306" s="13"/>
      <c r="GB306" s="13"/>
      <c r="GC306" s="13"/>
      <c r="GD306" s="13"/>
      <c r="GE306" s="13"/>
      <c r="GF306" s="13"/>
      <c r="GG306" s="13"/>
      <c r="GH306" s="13"/>
      <c r="GI306" s="13"/>
      <c r="GJ306" s="13"/>
      <c r="GK306" s="13"/>
      <c r="GL306" s="13"/>
      <c r="GM306" s="13"/>
      <c r="GN306" s="13"/>
      <c r="GO306" s="13"/>
      <c r="GP306" s="13"/>
      <c r="GQ306" s="13"/>
      <c r="GR306" s="13"/>
      <c r="GS306" s="13"/>
      <c r="GT306" s="13"/>
      <c r="GU306" s="13"/>
      <c r="GV306" s="13"/>
      <c r="GW306" s="13"/>
      <c r="GX306" s="13"/>
      <c r="GY306" s="13"/>
      <c r="GZ306" s="13"/>
      <c r="HA306" s="13"/>
      <c r="HB306" s="13"/>
      <c r="HC306" s="13"/>
      <c r="HD306" s="13"/>
      <c r="HE306" s="13"/>
      <c r="HF306" s="13"/>
      <c r="HG306" s="13"/>
      <c r="HH306" s="13"/>
      <c r="HI306" s="13"/>
      <c r="HJ306" s="13"/>
      <c r="HK306" s="13"/>
      <c r="HL306" s="13"/>
      <c r="HM306" s="13"/>
      <c r="HN306" s="13"/>
      <c r="HO306" s="13"/>
      <c r="HP306" s="13"/>
      <c r="HQ306" s="13"/>
      <c r="HR306" s="13"/>
      <c r="HS306" s="13"/>
      <c r="HT306" s="13"/>
      <c r="HU306" s="13"/>
      <c r="HV306" s="13"/>
      <c r="HW306" s="13"/>
      <c r="HX306" s="13"/>
      <c r="HY306" s="13"/>
      <c r="HZ306" s="13"/>
      <c r="IA306" s="13"/>
      <c r="IB306" s="13"/>
      <c r="IC306" s="13"/>
      <c r="ID306" s="13"/>
      <c r="IE306" s="13"/>
      <c r="IF306" s="13"/>
      <c r="IG306" s="13"/>
      <c r="IH306" s="13"/>
      <c r="II306" s="13"/>
      <c r="IJ306" s="13"/>
      <c r="IK306" s="13"/>
      <c r="IL306" s="13"/>
      <c r="IM306" s="13"/>
      <c r="IN306" s="13"/>
      <c r="IO306" s="13"/>
    </row>
    <row r="307" spans="1:249" s="10" customFormat="1" ht="30" x14ac:dyDescent="0.25">
      <c r="A307" s="18">
        <v>1</v>
      </c>
      <c r="B307" s="136" t="s">
        <v>80</v>
      </c>
      <c r="C307" s="343">
        <f t="shared" si="89"/>
        <v>1069</v>
      </c>
      <c r="D307" s="343">
        <f t="shared" si="89"/>
        <v>89</v>
      </c>
      <c r="E307" s="343">
        <f t="shared" si="89"/>
        <v>84</v>
      </c>
      <c r="F307" s="343">
        <f t="shared" si="89"/>
        <v>94.382022471910105</v>
      </c>
      <c r="G307" s="539">
        <f t="shared" si="89"/>
        <v>1844.3590624999999</v>
      </c>
      <c r="H307" s="539">
        <f t="shared" si="89"/>
        <v>154</v>
      </c>
      <c r="I307" s="539">
        <f t="shared" si="89"/>
        <v>159.54057</v>
      </c>
      <c r="J307" s="539">
        <f t="shared" si="89"/>
        <v>103.59777272727273</v>
      </c>
      <c r="K307" s="13"/>
      <c r="L307" s="734"/>
      <c r="M307" s="13"/>
      <c r="N307" s="13"/>
      <c r="O307" s="13"/>
      <c r="P307" s="13"/>
      <c r="Q307" s="13"/>
      <c r="R307" s="13"/>
      <c r="S307" s="13"/>
      <c r="T307" s="1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F307" s="13"/>
      <c r="AG307" s="13"/>
      <c r="AH307" s="13"/>
      <c r="AI307" s="13"/>
      <c r="AJ307" s="13"/>
      <c r="AK307" s="13"/>
      <c r="AL307" s="13"/>
      <c r="AM307" s="13"/>
      <c r="AN307" s="13"/>
      <c r="AO307" s="13"/>
      <c r="AP307" s="13"/>
      <c r="AQ307" s="13"/>
      <c r="AR307" s="13"/>
      <c r="AS307" s="13"/>
      <c r="AT307" s="13"/>
      <c r="AU307" s="13"/>
      <c r="AV307" s="13"/>
      <c r="AW307" s="13"/>
      <c r="AX307" s="13"/>
      <c r="AY307" s="13"/>
      <c r="AZ307" s="13"/>
      <c r="BA307" s="13"/>
      <c r="BB307" s="13"/>
      <c r="BC307" s="13"/>
      <c r="BD307" s="13"/>
      <c r="BE307" s="13"/>
      <c r="BF307" s="13"/>
      <c r="BG307" s="13"/>
      <c r="BH307" s="13"/>
      <c r="BI307" s="13"/>
      <c r="BJ307" s="13"/>
      <c r="BK307" s="13"/>
      <c r="BL307" s="13"/>
      <c r="BM307" s="13"/>
      <c r="BN307" s="13"/>
      <c r="BO307" s="13"/>
      <c r="BP307" s="13"/>
      <c r="BQ307" s="13"/>
      <c r="BR307" s="13"/>
      <c r="BS307" s="13"/>
      <c r="BT307" s="13"/>
      <c r="BU307" s="13"/>
      <c r="BV307" s="13"/>
      <c r="BW307" s="13"/>
      <c r="BX307" s="13"/>
      <c r="BY307" s="13"/>
      <c r="BZ307" s="13"/>
      <c r="CA307" s="13"/>
      <c r="CB307" s="13"/>
      <c r="CC307" s="13"/>
      <c r="CD307" s="13"/>
      <c r="CE307" s="13"/>
      <c r="CF307" s="13"/>
      <c r="CG307" s="13"/>
      <c r="CH307" s="13"/>
      <c r="CI307" s="13"/>
      <c r="CJ307" s="13"/>
      <c r="CK307" s="13"/>
      <c r="CL307" s="13"/>
      <c r="CM307" s="13"/>
      <c r="CN307" s="13"/>
      <c r="CO307" s="13"/>
      <c r="CP307" s="13"/>
      <c r="CQ307" s="13"/>
      <c r="CR307" s="13"/>
      <c r="CS307" s="13"/>
      <c r="CT307" s="13"/>
      <c r="CU307" s="13"/>
      <c r="CV307" s="13"/>
      <c r="CW307" s="13"/>
      <c r="CX307" s="13"/>
      <c r="CY307" s="13"/>
      <c r="CZ307" s="13"/>
      <c r="DA307" s="13"/>
      <c r="DB307" s="13"/>
      <c r="DC307" s="13"/>
      <c r="DD307" s="13"/>
      <c r="DE307" s="13"/>
      <c r="DF307" s="13"/>
      <c r="DG307" s="13"/>
      <c r="DH307" s="13"/>
      <c r="DI307" s="13"/>
      <c r="DJ307" s="13"/>
      <c r="DK307" s="13"/>
      <c r="DL307" s="13"/>
      <c r="DM307" s="13"/>
      <c r="DN307" s="13"/>
      <c r="DO307" s="13"/>
      <c r="DP307" s="13"/>
      <c r="DQ307" s="13"/>
      <c r="DR307" s="13"/>
      <c r="DS307" s="13"/>
      <c r="DT307" s="13"/>
      <c r="DU307" s="13"/>
      <c r="DV307" s="13"/>
      <c r="DW307" s="13"/>
      <c r="DX307" s="13"/>
      <c r="DY307" s="13"/>
      <c r="DZ307" s="13"/>
      <c r="EA307" s="13"/>
      <c r="EB307" s="13"/>
      <c r="EC307" s="13"/>
      <c r="ED307" s="13"/>
      <c r="EE307" s="13"/>
      <c r="EF307" s="13"/>
      <c r="EG307" s="13"/>
      <c r="EH307" s="13"/>
      <c r="EI307" s="13"/>
      <c r="EJ307" s="13"/>
      <c r="EK307" s="13"/>
      <c r="EL307" s="13"/>
      <c r="EM307" s="13"/>
      <c r="EN307" s="13"/>
      <c r="EO307" s="13"/>
      <c r="EP307" s="13"/>
      <c r="EQ307" s="13"/>
      <c r="ER307" s="13"/>
      <c r="ES307" s="13"/>
      <c r="ET307" s="13"/>
      <c r="EU307" s="13"/>
      <c r="EV307" s="13"/>
      <c r="EW307" s="13"/>
      <c r="EX307" s="13"/>
      <c r="EY307" s="13"/>
      <c r="EZ307" s="13"/>
      <c r="FA307" s="13"/>
      <c r="FB307" s="13"/>
      <c r="FC307" s="13"/>
      <c r="FD307" s="13"/>
      <c r="FE307" s="13"/>
      <c r="FF307" s="13"/>
      <c r="FG307" s="13"/>
      <c r="FH307" s="13"/>
      <c r="FI307" s="13"/>
      <c r="FJ307" s="13"/>
      <c r="FK307" s="13"/>
      <c r="FL307" s="13"/>
      <c r="FM307" s="13"/>
      <c r="FN307" s="13"/>
      <c r="FO307" s="13"/>
      <c r="FP307" s="13"/>
      <c r="FQ307" s="13"/>
      <c r="FR307" s="13"/>
      <c r="FS307" s="13"/>
      <c r="FT307" s="13"/>
      <c r="FU307" s="13"/>
      <c r="FV307" s="13"/>
      <c r="FW307" s="13"/>
      <c r="FX307" s="13"/>
      <c r="FY307" s="13"/>
      <c r="FZ307" s="13"/>
      <c r="GA307" s="13"/>
      <c r="GB307" s="13"/>
      <c r="GC307" s="13"/>
      <c r="GD307" s="13"/>
      <c r="GE307" s="13"/>
      <c r="GF307" s="13"/>
      <c r="GG307" s="13"/>
      <c r="GH307" s="13"/>
      <c r="GI307" s="13"/>
      <c r="GJ307" s="13"/>
      <c r="GK307" s="13"/>
      <c r="GL307" s="13"/>
      <c r="GM307" s="13"/>
      <c r="GN307" s="13"/>
      <c r="GO307" s="13"/>
      <c r="GP307" s="13"/>
      <c r="GQ307" s="13"/>
      <c r="GR307" s="13"/>
      <c r="GS307" s="13"/>
      <c r="GT307" s="13"/>
      <c r="GU307" s="13"/>
      <c r="GV307" s="13"/>
      <c r="GW307" s="13"/>
      <c r="GX307" s="13"/>
      <c r="GY307" s="13"/>
      <c r="GZ307" s="13"/>
      <c r="HA307" s="13"/>
      <c r="HB307" s="13"/>
      <c r="HC307" s="13"/>
      <c r="HD307" s="13"/>
      <c r="HE307" s="13"/>
      <c r="HF307" s="13"/>
      <c r="HG307" s="13"/>
      <c r="HH307" s="13"/>
      <c r="HI307" s="13"/>
      <c r="HJ307" s="13"/>
      <c r="HK307" s="13"/>
      <c r="HL307" s="13"/>
      <c r="HM307" s="13"/>
      <c r="HN307" s="13"/>
      <c r="HO307" s="13"/>
      <c r="HP307" s="13"/>
      <c r="HQ307" s="13"/>
      <c r="HR307" s="13"/>
      <c r="HS307" s="13"/>
      <c r="HT307" s="13"/>
      <c r="HU307" s="13"/>
      <c r="HV307" s="13"/>
      <c r="HW307" s="13"/>
      <c r="HX307" s="13"/>
      <c r="HY307" s="13"/>
      <c r="HZ307" s="13"/>
      <c r="IA307" s="13"/>
      <c r="IB307" s="13"/>
      <c r="IC307" s="13"/>
      <c r="ID307" s="13"/>
      <c r="IE307" s="13"/>
      <c r="IF307" s="13"/>
      <c r="IG307" s="13"/>
      <c r="IH307" s="13"/>
      <c r="II307" s="13"/>
      <c r="IJ307" s="13"/>
      <c r="IK307" s="13"/>
      <c r="IL307" s="13"/>
      <c r="IM307" s="13"/>
      <c r="IN307" s="13"/>
      <c r="IO307" s="13"/>
    </row>
    <row r="308" spans="1:249" s="10" customFormat="1" ht="45" x14ac:dyDescent="0.25">
      <c r="A308" s="18">
        <v>1</v>
      </c>
      <c r="B308" s="136" t="s">
        <v>116</v>
      </c>
      <c r="C308" s="343">
        <f t="shared" si="89"/>
        <v>81</v>
      </c>
      <c r="D308" s="343">
        <f t="shared" si="89"/>
        <v>7</v>
      </c>
      <c r="E308" s="343">
        <f t="shared" si="89"/>
        <v>0</v>
      </c>
      <c r="F308" s="343">
        <f t="shared" si="89"/>
        <v>0</v>
      </c>
      <c r="G308" s="539">
        <f t="shared" si="89"/>
        <v>531.54224999999997</v>
      </c>
      <c r="H308" s="539">
        <f t="shared" si="89"/>
        <v>44</v>
      </c>
      <c r="I308" s="539">
        <f t="shared" si="89"/>
        <v>0</v>
      </c>
      <c r="J308" s="539">
        <f t="shared" si="89"/>
        <v>0</v>
      </c>
      <c r="K308" s="13"/>
      <c r="L308" s="734"/>
      <c r="M308" s="13"/>
      <c r="N308" s="13"/>
      <c r="O308" s="13"/>
      <c r="P308" s="13"/>
      <c r="Q308" s="13"/>
      <c r="R308" s="13"/>
      <c r="S308" s="13"/>
      <c r="T308" s="1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F308" s="13"/>
      <c r="AG308" s="13"/>
      <c r="AH308" s="13"/>
      <c r="AI308" s="13"/>
      <c r="AJ308" s="13"/>
      <c r="AK308" s="13"/>
      <c r="AL308" s="13"/>
      <c r="AM308" s="13"/>
      <c r="AN308" s="13"/>
      <c r="AO308" s="13"/>
      <c r="AP308" s="13"/>
      <c r="AQ308" s="13"/>
      <c r="AR308" s="13"/>
      <c r="AS308" s="13"/>
      <c r="AT308" s="13"/>
      <c r="AU308" s="13"/>
      <c r="AV308" s="13"/>
      <c r="AW308" s="13"/>
      <c r="AX308" s="13"/>
      <c r="AY308" s="13"/>
      <c r="AZ308" s="13"/>
      <c r="BA308" s="13"/>
      <c r="BB308" s="13"/>
      <c r="BC308" s="13"/>
      <c r="BD308" s="13"/>
      <c r="BE308" s="13"/>
      <c r="BF308" s="13"/>
      <c r="BG308" s="13"/>
      <c r="BH308" s="13"/>
      <c r="BI308" s="13"/>
      <c r="BJ308" s="13"/>
      <c r="BK308" s="13"/>
      <c r="BL308" s="13"/>
      <c r="BM308" s="13"/>
      <c r="BN308" s="13"/>
      <c r="BO308" s="13"/>
      <c r="BP308" s="13"/>
      <c r="BQ308" s="13"/>
      <c r="BR308" s="13"/>
      <c r="BS308" s="13"/>
      <c r="BT308" s="13"/>
      <c r="BU308" s="13"/>
      <c r="BV308" s="13"/>
      <c r="BW308" s="13"/>
      <c r="BX308" s="13"/>
      <c r="BY308" s="13"/>
      <c r="BZ308" s="13"/>
      <c r="CA308" s="13"/>
      <c r="CB308" s="13"/>
      <c r="CC308" s="13"/>
      <c r="CD308" s="13"/>
      <c r="CE308" s="13"/>
      <c r="CF308" s="13"/>
      <c r="CG308" s="13"/>
      <c r="CH308" s="13"/>
      <c r="CI308" s="13"/>
      <c r="CJ308" s="13"/>
      <c r="CK308" s="13"/>
      <c r="CL308" s="13"/>
      <c r="CM308" s="13"/>
      <c r="CN308" s="13"/>
      <c r="CO308" s="13"/>
      <c r="CP308" s="13"/>
      <c r="CQ308" s="13"/>
      <c r="CR308" s="13"/>
      <c r="CS308" s="13"/>
      <c r="CT308" s="13"/>
      <c r="CU308" s="13"/>
      <c r="CV308" s="13"/>
      <c r="CW308" s="13"/>
      <c r="CX308" s="13"/>
      <c r="CY308" s="13"/>
      <c r="CZ308" s="13"/>
      <c r="DA308" s="13"/>
      <c r="DB308" s="13"/>
      <c r="DC308" s="13"/>
      <c r="DD308" s="13"/>
      <c r="DE308" s="13"/>
      <c r="DF308" s="13"/>
      <c r="DG308" s="13"/>
      <c r="DH308" s="13"/>
      <c r="DI308" s="13"/>
      <c r="DJ308" s="13"/>
      <c r="DK308" s="13"/>
      <c r="DL308" s="13"/>
      <c r="DM308" s="13"/>
      <c r="DN308" s="13"/>
      <c r="DO308" s="13"/>
      <c r="DP308" s="13"/>
      <c r="DQ308" s="13"/>
      <c r="DR308" s="13"/>
      <c r="DS308" s="13"/>
      <c r="DT308" s="13"/>
      <c r="DU308" s="13"/>
      <c r="DV308" s="13"/>
      <c r="DW308" s="13"/>
      <c r="DX308" s="13"/>
      <c r="DY308" s="13"/>
      <c r="DZ308" s="13"/>
      <c r="EA308" s="13"/>
      <c r="EB308" s="13"/>
      <c r="EC308" s="13"/>
      <c r="ED308" s="13"/>
      <c r="EE308" s="13"/>
      <c r="EF308" s="13"/>
      <c r="EG308" s="13"/>
      <c r="EH308" s="13"/>
      <c r="EI308" s="13"/>
      <c r="EJ308" s="13"/>
      <c r="EK308" s="13"/>
      <c r="EL308" s="13"/>
      <c r="EM308" s="13"/>
      <c r="EN308" s="13"/>
      <c r="EO308" s="13"/>
      <c r="EP308" s="13"/>
      <c r="EQ308" s="13"/>
      <c r="ER308" s="13"/>
      <c r="ES308" s="13"/>
      <c r="ET308" s="13"/>
      <c r="EU308" s="13"/>
      <c r="EV308" s="13"/>
      <c r="EW308" s="13"/>
      <c r="EX308" s="13"/>
      <c r="EY308" s="13"/>
      <c r="EZ308" s="13"/>
      <c r="FA308" s="13"/>
      <c r="FB308" s="13"/>
      <c r="FC308" s="13"/>
      <c r="FD308" s="13"/>
      <c r="FE308" s="13"/>
      <c r="FF308" s="13"/>
      <c r="FG308" s="13"/>
      <c r="FH308" s="13"/>
      <c r="FI308" s="13"/>
      <c r="FJ308" s="13"/>
      <c r="FK308" s="13"/>
      <c r="FL308" s="13"/>
      <c r="FM308" s="13"/>
      <c r="FN308" s="13"/>
      <c r="FO308" s="13"/>
      <c r="FP308" s="13"/>
      <c r="FQ308" s="13"/>
      <c r="FR308" s="13"/>
      <c r="FS308" s="13"/>
      <c r="FT308" s="13"/>
      <c r="FU308" s="13"/>
      <c r="FV308" s="13"/>
      <c r="FW308" s="13"/>
      <c r="FX308" s="13"/>
      <c r="FY308" s="13"/>
      <c r="FZ308" s="13"/>
      <c r="GA308" s="13"/>
      <c r="GB308" s="13"/>
      <c r="GC308" s="13"/>
      <c r="GD308" s="13"/>
      <c r="GE308" s="13"/>
      <c r="GF308" s="13"/>
      <c r="GG308" s="13"/>
      <c r="GH308" s="13"/>
      <c r="GI308" s="13"/>
      <c r="GJ308" s="13"/>
      <c r="GK308" s="13"/>
      <c r="GL308" s="13"/>
      <c r="GM308" s="13"/>
      <c r="GN308" s="13"/>
      <c r="GO308" s="13"/>
      <c r="GP308" s="13"/>
      <c r="GQ308" s="13"/>
      <c r="GR308" s="13"/>
      <c r="GS308" s="13"/>
      <c r="GT308" s="13"/>
      <c r="GU308" s="13"/>
      <c r="GV308" s="13"/>
      <c r="GW308" s="13"/>
      <c r="GX308" s="13"/>
      <c r="GY308" s="13"/>
      <c r="GZ308" s="13"/>
      <c r="HA308" s="13"/>
      <c r="HB308" s="13"/>
      <c r="HC308" s="13"/>
      <c r="HD308" s="13"/>
      <c r="HE308" s="13"/>
      <c r="HF308" s="13"/>
      <c r="HG308" s="13"/>
      <c r="HH308" s="13"/>
      <c r="HI308" s="13"/>
      <c r="HJ308" s="13"/>
      <c r="HK308" s="13"/>
      <c r="HL308" s="13"/>
      <c r="HM308" s="13"/>
      <c r="HN308" s="13"/>
      <c r="HO308" s="13"/>
      <c r="HP308" s="13"/>
      <c r="HQ308" s="13"/>
      <c r="HR308" s="13"/>
      <c r="HS308" s="13"/>
      <c r="HT308" s="13"/>
      <c r="HU308" s="13"/>
      <c r="HV308" s="13"/>
      <c r="HW308" s="13"/>
      <c r="HX308" s="13"/>
      <c r="HY308" s="13"/>
      <c r="HZ308" s="13"/>
      <c r="IA308" s="13"/>
      <c r="IB308" s="13"/>
      <c r="IC308" s="13"/>
      <c r="ID308" s="13"/>
      <c r="IE308" s="13"/>
      <c r="IF308" s="13"/>
      <c r="IG308" s="13"/>
      <c r="IH308" s="13"/>
      <c r="II308" s="13"/>
      <c r="IJ308" s="13"/>
      <c r="IK308" s="13"/>
      <c r="IL308" s="13"/>
      <c r="IM308" s="13"/>
      <c r="IN308" s="13"/>
      <c r="IO308" s="13"/>
    </row>
    <row r="309" spans="1:249" s="10" customFormat="1" ht="30" x14ac:dyDescent="0.25">
      <c r="A309" s="18">
        <v>1</v>
      </c>
      <c r="B309" s="136" t="s">
        <v>117</v>
      </c>
      <c r="C309" s="343">
        <f t="shared" si="89"/>
        <v>137</v>
      </c>
      <c r="D309" s="343">
        <f t="shared" si="89"/>
        <v>11</v>
      </c>
      <c r="E309" s="343">
        <f t="shared" si="89"/>
        <v>0</v>
      </c>
      <c r="F309" s="343">
        <f t="shared" si="89"/>
        <v>0</v>
      </c>
      <c r="G309" s="539">
        <f t="shared" si="89"/>
        <v>899.02824999999996</v>
      </c>
      <c r="H309" s="539">
        <f t="shared" si="89"/>
        <v>75</v>
      </c>
      <c r="I309" s="539">
        <f t="shared" si="89"/>
        <v>0</v>
      </c>
      <c r="J309" s="539">
        <f t="shared" si="89"/>
        <v>0</v>
      </c>
      <c r="K309" s="13"/>
      <c r="L309" s="734"/>
      <c r="M309" s="13"/>
      <c r="N309" s="13"/>
      <c r="O309" s="13"/>
      <c r="P309" s="13"/>
      <c r="Q309" s="13"/>
      <c r="R309" s="13"/>
      <c r="S309" s="13"/>
      <c r="T309" s="1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F309" s="13"/>
      <c r="AG309" s="13"/>
      <c r="AH309" s="13"/>
      <c r="AI309" s="13"/>
      <c r="AJ309" s="13"/>
      <c r="AK309" s="13"/>
      <c r="AL309" s="13"/>
      <c r="AM309" s="13"/>
      <c r="AN309" s="13"/>
      <c r="AO309" s="13"/>
      <c r="AP309" s="13"/>
      <c r="AQ309" s="13"/>
      <c r="AR309" s="13"/>
      <c r="AS309" s="13"/>
      <c r="AT309" s="13"/>
      <c r="AU309" s="13"/>
      <c r="AV309" s="13"/>
      <c r="AW309" s="13"/>
      <c r="AX309" s="13"/>
      <c r="AY309" s="13"/>
      <c r="AZ309" s="13"/>
      <c r="BA309" s="13"/>
      <c r="BB309" s="13"/>
      <c r="BC309" s="13"/>
      <c r="BD309" s="13"/>
      <c r="BE309" s="13"/>
      <c r="BF309" s="13"/>
      <c r="BG309" s="13"/>
      <c r="BH309" s="13"/>
      <c r="BI309" s="13"/>
      <c r="BJ309" s="13"/>
      <c r="BK309" s="13"/>
      <c r="BL309" s="13"/>
      <c r="BM309" s="13"/>
      <c r="BN309" s="13"/>
      <c r="BO309" s="13"/>
      <c r="BP309" s="13"/>
      <c r="BQ309" s="13"/>
      <c r="BR309" s="13"/>
      <c r="BS309" s="13"/>
      <c r="BT309" s="13"/>
      <c r="BU309" s="13"/>
      <c r="BV309" s="13"/>
      <c r="BW309" s="13"/>
      <c r="BX309" s="13"/>
      <c r="BY309" s="13"/>
      <c r="BZ309" s="13"/>
      <c r="CA309" s="13"/>
      <c r="CB309" s="13"/>
      <c r="CC309" s="13"/>
      <c r="CD309" s="13"/>
      <c r="CE309" s="13"/>
      <c r="CF309" s="13"/>
      <c r="CG309" s="13"/>
      <c r="CH309" s="13"/>
      <c r="CI309" s="13"/>
      <c r="CJ309" s="13"/>
      <c r="CK309" s="13"/>
      <c r="CL309" s="13"/>
      <c r="CM309" s="13"/>
      <c r="CN309" s="13"/>
      <c r="CO309" s="13"/>
      <c r="CP309" s="13"/>
      <c r="CQ309" s="13"/>
      <c r="CR309" s="13"/>
      <c r="CS309" s="13"/>
      <c r="CT309" s="13"/>
      <c r="CU309" s="13"/>
      <c r="CV309" s="13"/>
      <c r="CW309" s="13"/>
      <c r="CX309" s="13"/>
      <c r="CY309" s="13"/>
      <c r="CZ309" s="13"/>
      <c r="DA309" s="13"/>
      <c r="DB309" s="13"/>
      <c r="DC309" s="13"/>
      <c r="DD309" s="13"/>
      <c r="DE309" s="13"/>
      <c r="DF309" s="13"/>
      <c r="DG309" s="13"/>
      <c r="DH309" s="13"/>
      <c r="DI309" s="13"/>
      <c r="DJ309" s="13"/>
      <c r="DK309" s="13"/>
      <c r="DL309" s="13"/>
      <c r="DM309" s="13"/>
      <c r="DN309" s="13"/>
      <c r="DO309" s="13"/>
      <c r="DP309" s="13"/>
      <c r="DQ309" s="13"/>
      <c r="DR309" s="13"/>
      <c r="DS309" s="13"/>
      <c r="DT309" s="13"/>
      <c r="DU309" s="13"/>
      <c r="DV309" s="13"/>
      <c r="DW309" s="13"/>
      <c r="DX309" s="13"/>
      <c r="DY309" s="13"/>
      <c r="DZ309" s="13"/>
      <c r="EA309" s="13"/>
      <c r="EB309" s="13"/>
      <c r="EC309" s="13"/>
      <c r="ED309" s="13"/>
      <c r="EE309" s="13"/>
      <c r="EF309" s="13"/>
      <c r="EG309" s="13"/>
      <c r="EH309" s="13"/>
      <c r="EI309" s="13"/>
      <c r="EJ309" s="13"/>
      <c r="EK309" s="13"/>
      <c r="EL309" s="13"/>
      <c r="EM309" s="13"/>
      <c r="EN309" s="13"/>
      <c r="EO309" s="13"/>
      <c r="EP309" s="13"/>
      <c r="EQ309" s="13"/>
      <c r="ER309" s="13"/>
      <c r="ES309" s="13"/>
      <c r="ET309" s="13"/>
      <c r="EU309" s="13"/>
      <c r="EV309" s="13"/>
      <c r="EW309" s="13"/>
      <c r="EX309" s="13"/>
      <c r="EY309" s="13"/>
      <c r="EZ309" s="13"/>
      <c r="FA309" s="13"/>
      <c r="FB309" s="13"/>
      <c r="FC309" s="13"/>
      <c r="FD309" s="13"/>
      <c r="FE309" s="13"/>
      <c r="FF309" s="13"/>
      <c r="FG309" s="13"/>
      <c r="FH309" s="13"/>
      <c r="FI309" s="13"/>
      <c r="FJ309" s="13"/>
      <c r="FK309" s="13"/>
      <c r="FL309" s="13"/>
      <c r="FM309" s="13"/>
      <c r="FN309" s="13"/>
      <c r="FO309" s="13"/>
      <c r="FP309" s="13"/>
      <c r="FQ309" s="13"/>
      <c r="FR309" s="13"/>
      <c r="FS309" s="13"/>
      <c r="FT309" s="13"/>
      <c r="FU309" s="13"/>
      <c r="FV309" s="13"/>
      <c r="FW309" s="13"/>
      <c r="FX309" s="13"/>
      <c r="FY309" s="13"/>
      <c r="FZ309" s="13"/>
      <c r="GA309" s="13"/>
      <c r="GB309" s="13"/>
      <c r="GC309" s="13"/>
      <c r="GD309" s="13"/>
      <c r="GE309" s="13"/>
      <c r="GF309" s="13"/>
      <c r="GG309" s="13"/>
      <c r="GH309" s="13"/>
      <c r="GI309" s="13"/>
      <c r="GJ309" s="13"/>
      <c r="GK309" s="13"/>
      <c r="GL309" s="13"/>
      <c r="GM309" s="13"/>
      <c r="GN309" s="13"/>
      <c r="GO309" s="13"/>
      <c r="GP309" s="13"/>
      <c r="GQ309" s="13"/>
      <c r="GR309" s="13"/>
      <c r="GS309" s="13"/>
      <c r="GT309" s="13"/>
      <c r="GU309" s="13"/>
      <c r="GV309" s="13"/>
      <c r="GW309" s="13"/>
      <c r="GX309" s="13"/>
      <c r="GY309" s="13"/>
      <c r="GZ309" s="13"/>
      <c r="HA309" s="13"/>
      <c r="HB309" s="13"/>
      <c r="HC309" s="13"/>
      <c r="HD309" s="13"/>
      <c r="HE309" s="13"/>
      <c r="HF309" s="13"/>
      <c r="HG309" s="13"/>
      <c r="HH309" s="13"/>
      <c r="HI309" s="13"/>
      <c r="HJ309" s="13"/>
      <c r="HK309" s="13"/>
      <c r="HL309" s="13"/>
      <c r="HM309" s="13"/>
      <c r="HN309" s="13"/>
      <c r="HO309" s="13"/>
      <c r="HP309" s="13"/>
      <c r="HQ309" s="13"/>
      <c r="HR309" s="13"/>
      <c r="HS309" s="13"/>
      <c r="HT309" s="13"/>
      <c r="HU309" s="13"/>
      <c r="HV309" s="13"/>
      <c r="HW309" s="13"/>
      <c r="HX309" s="13"/>
      <c r="HY309" s="13"/>
      <c r="HZ309" s="13"/>
      <c r="IA309" s="13"/>
      <c r="IB309" s="13"/>
      <c r="IC309" s="13"/>
      <c r="ID309" s="13"/>
      <c r="IE309" s="13"/>
      <c r="IF309" s="13"/>
      <c r="IG309" s="13"/>
      <c r="IH309" s="13"/>
      <c r="II309" s="13"/>
      <c r="IJ309" s="13"/>
      <c r="IK309" s="13"/>
      <c r="IL309" s="13"/>
      <c r="IM309" s="13"/>
      <c r="IN309" s="13"/>
      <c r="IO309" s="13"/>
    </row>
    <row r="310" spans="1:249" s="10" customFormat="1" ht="30" x14ac:dyDescent="0.25">
      <c r="A310" s="18">
        <v>1</v>
      </c>
      <c r="B310" s="264" t="s">
        <v>114</v>
      </c>
      <c r="C310" s="343">
        <f t="shared" si="89"/>
        <v>11460</v>
      </c>
      <c r="D310" s="343">
        <f t="shared" si="89"/>
        <v>955</v>
      </c>
      <c r="E310" s="343">
        <f t="shared" si="89"/>
        <v>398</v>
      </c>
      <c r="F310" s="343">
        <f t="shared" si="89"/>
        <v>41.675392670157066</v>
      </c>
      <c r="G310" s="539">
        <f t="shared" si="89"/>
        <v>17833.065000000002</v>
      </c>
      <c r="H310" s="539">
        <f t="shared" si="89"/>
        <v>1486</v>
      </c>
      <c r="I310" s="539">
        <f t="shared" si="89"/>
        <v>514.23661000000004</v>
      </c>
      <c r="J310" s="539">
        <f t="shared" si="89"/>
        <v>34.605424629878875</v>
      </c>
      <c r="K310" s="13"/>
      <c r="L310" s="734"/>
      <c r="M310" s="13"/>
      <c r="N310" s="13"/>
      <c r="O310" s="13"/>
      <c r="P310" s="13"/>
      <c r="Q310" s="13"/>
      <c r="R310" s="13"/>
      <c r="S310" s="13"/>
      <c r="T310" s="1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F310" s="13"/>
      <c r="AG310" s="13"/>
      <c r="AH310" s="13"/>
      <c r="AI310" s="13"/>
      <c r="AJ310" s="13"/>
      <c r="AK310" s="13"/>
      <c r="AL310" s="13"/>
      <c r="AM310" s="13"/>
      <c r="AN310" s="13"/>
      <c r="AO310" s="13"/>
      <c r="AP310" s="13"/>
      <c r="AQ310" s="13"/>
      <c r="AR310" s="13"/>
      <c r="AS310" s="13"/>
      <c r="AT310" s="13"/>
      <c r="AU310" s="13"/>
      <c r="AV310" s="13"/>
      <c r="AW310" s="13"/>
      <c r="AX310" s="13"/>
      <c r="AY310" s="13"/>
      <c r="AZ310" s="13"/>
      <c r="BA310" s="13"/>
      <c r="BB310" s="13"/>
      <c r="BC310" s="13"/>
      <c r="BD310" s="13"/>
      <c r="BE310" s="13"/>
      <c r="BF310" s="13"/>
      <c r="BG310" s="13"/>
      <c r="BH310" s="13"/>
      <c r="BI310" s="13"/>
      <c r="BJ310" s="13"/>
      <c r="BK310" s="13"/>
      <c r="BL310" s="13"/>
      <c r="BM310" s="13"/>
      <c r="BN310" s="13"/>
      <c r="BO310" s="13"/>
      <c r="BP310" s="13"/>
      <c r="BQ310" s="13"/>
      <c r="BR310" s="13"/>
      <c r="BS310" s="13"/>
      <c r="BT310" s="13"/>
      <c r="BU310" s="13"/>
      <c r="BV310" s="13"/>
      <c r="BW310" s="13"/>
      <c r="BX310" s="13"/>
      <c r="BY310" s="13"/>
      <c r="BZ310" s="13"/>
      <c r="CA310" s="13"/>
      <c r="CB310" s="13"/>
      <c r="CC310" s="13"/>
      <c r="CD310" s="13"/>
      <c r="CE310" s="13"/>
      <c r="CF310" s="13"/>
      <c r="CG310" s="13"/>
      <c r="CH310" s="13"/>
      <c r="CI310" s="13"/>
      <c r="CJ310" s="13"/>
      <c r="CK310" s="13"/>
      <c r="CL310" s="13"/>
      <c r="CM310" s="13"/>
      <c r="CN310" s="13"/>
      <c r="CO310" s="13"/>
      <c r="CP310" s="13"/>
      <c r="CQ310" s="13"/>
      <c r="CR310" s="13"/>
      <c r="CS310" s="13"/>
      <c r="CT310" s="13"/>
      <c r="CU310" s="13"/>
      <c r="CV310" s="13"/>
      <c r="CW310" s="13"/>
      <c r="CX310" s="13"/>
      <c r="CY310" s="13"/>
      <c r="CZ310" s="13"/>
      <c r="DA310" s="13"/>
      <c r="DB310" s="13"/>
      <c r="DC310" s="13"/>
      <c r="DD310" s="13"/>
      <c r="DE310" s="13"/>
      <c r="DF310" s="13"/>
      <c r="DG310" s="13"/>
      <c r="DH310" s="13"/>
      <c r="DI310" s="13"/>
      <c r="DJ310" s="13"/>
      <c r="DK310" s="13"/>
      <c r="DL310" s="13"/>
      <c r="DM310" s="13"/>
      <c r="DN310" s="13"/>
      <c r="DO310" s="13"/>
      <c r="DP310" s="13"/>
      <c r="DQ310" s="13"/>
      <c r="DR310" s="13"/>
      <c r="DS310" s="13"/>
      <c r="DT310" s="13"/>
      <c r="DU310" s="13"/>
      <c r="DV310" s="13"/>
      <c r="DW310" s="13"/>
      <c r="DX310" s="13"/>
      <c r="DY310" s="13"/>
      <c r="DZ310" s="13"/>
      <c r="EA310" s="13"/>
      <c r="EB310" s="13"/>
      <c r="EC310" s="13"/>
      <c r="ED310" s="13"/>
      <c r="EE310" s="13"/>
      <c r="EF310" s="13"/>
      <c r="EG310" s="13"/>
      <c r="EH310" s="13"/>
      <c r="EI310" s="13"/>
      <c r="EJ310" s="13"/>
      <c r="EK310" s="13"/>
      <c r="EL310" s="13"/>
      <c r="EM310" s="13"/>
      <c r="EN310" s="13"/>
      <c r="EO310" s="13"/>
      <c r="EP310" s="13"/>
      <c r="EQ310" s="13"/>
      <c r="ER310" s="13"/>
      <c r="ES310" s="13"/>
      <c r="ET310" s="13"/>
      <c r="EU310" s="13"/>
      <c r="EV310" s="13"/>
      <c r="EW310" s="13"/>
      <c r="EX310" s="13"/>
      <c r="EY310" s="13"/>
      <c r="EZ310" s="13"/>
      <c r="FA310" s="13"/>
      <c r="FB310" s="13"/>
      <c r="FC310" s="13"/>
      <c r="FD310" s="13"/>
      <c r="FE310" s="13"/>
      <c r="FF310" s="13"/>
      <c r="FG310" s="13"/>
      <c r="FH310" s="13"/>
      <c r="FI310" s="13"/>
      <c r="FJ310" s="13"/>
      <c r="FK310" s="13"/>
      <c r="FL310" s="13"/>
      <c r="FM310" s="13"/>
      <c r="FN310" s="13"/>
      <c r="FO310" s="13"/>
      <c r="FP310" s="13"/>
      <c r="FQ310" s="13"/>
      <c r="FR310" s="13"/>
      <c r="FS310" s="13"/>
      <c r="FT310" s="13"/>
      <c r="FU310" s="13"/>
      <c r="FV310" s="13"/>
      <c r="FW310" s="13"/>
      <c r="FX310" s="13"/>
      <c r="FY310" s="13"/>
      <c r="FZ310" s="13"/>
      <c r="GA310" s="13"/>
      <c r="GB310" s="13"/>
      <c r="GC310" s="13"/>
      <c r="GD310" s="13"/>
      <c r="GE310" s="13"/>
      <c r="GF310" s="13"/>
      <c r="GG310" s="13"/>
      <c r="GH310" s="13"/>
      <c r="GI310" s="13"/>
      <c r="GJ310" s="13"/>
      <c r="GK310" s="13"/>
      <c r="GL310" s="13"/>
      <c r="GM310" s="13"/>
      <c r="GN310" s="13"/>
      <c r="GO310" s="13"/>
      <c r="GP310" s="13"/>
      <c r="GQ310" s="13"/>
      <c r="GR310" s="13"/>
      <c r="GS310" s="13"/>
      <c r="GT310" s="13"/>
      <c r="GU310" s="13"/>
      <c r="GV310" s="13"/>
      <c r="GW310" s="13"/>
      <c r="GX310" s="13"/>
      <c r="GY310" s="13"/>
      <c r="GZ310" s="13"/>
      <c r="HA310" s="13"/>
      <c r="HB310" s="13"/>
      <c r="HC310" s="13"/>
      <c r="HD310" s="13"/>
      <c r="HE310" s="13"/>
      <c r="HF310" s="13"/>
      <c r="HG310" s="13"/>
      <c r="HH310" s="13"/>
      <c r="HI310" s="13"/>
      <c r="HJ310" s="13"/>
      <c r="HK310" s="13"/>
      <c r="HL310" s="13"/>
      <c r="HM310" s="13"/>
      <c r="HN310" s="13"/>
      <c r="HO310" s="13"/>
      <c r="HP310" s="13"/>
      <c r="HQ310" s="13"/>
      <c r="HR310" s="13"/>
      <c r="HS310" s="13"/>
      <c r="HT310" s="13"/>
      <c r="HU310" s="13"/>
      <c r="HV310" s="13"/>
      <c r="HW310" s="13"/>
      <c r="HX310" s="13"/>
      <c r="HY310" s="13"/>
      <c r="HZ310" s="13"/>
      <c r="IA310" s="13"/>
      <c r="IB310" s="13"/>
      <c r="IC310" s="13"/>
      <c r="ID310" s="13"/>
      <c r="IE310" s="13"/>
      <c r="IF310" s="13"/>
      <c r="IG310" s="13"/>
      <c r="IH310" s="13"/>
      <c r="II310" s="13"/>
      <c r="IJ310" s="13"/>
      <c r="IK310" s="13"/>
      <c r="IL310" s="13"/>
      <c r="IM310" s="13"/>
      <c r="IN310" s="13"/>
      <c r="IO310" s="13"/>
    </row>
    <row r="311" spans="1:249" s="10" customFormat="1" ht="30" x14ac:dyDescent="0.25">
      <c r="A311" s="18">
        <v>1</v>
      </c>
      <c r="B311" s="136" t="s">
        <v>110</v>
      </c>
      <c r="C311" s="343">
        <f t="shared" si="89"/>
        <v>1500</v>
      </c>
      <c r="D311" s="343">
        <f t="shared" si="89"/>
        <v>125</v>
      </c>
      <c r="E311" s="343">
        <f t="shared" si="89"/>
        <v>124</v>
      </c>
      <c r="F311" s="343">
        <f t="shared" si="89"/>
        <v>99.2</v>
      </c>
      <c r="G311" s="539">
        <f t="shared" si="89"/>
        <v>2630.8049999999998</v>
      </c>
      <c r="H311" s="539">
        <f t="shared" si="89"/>
        <v>219</v>
      </c>
      <c r="I311" s="539">
        <f t="shared" si="89"/>
        <v>218.57014000000001</v>
      </c>
      <c r="J311" s="539">
        <f t="shared" si="89"/>
        <v>99.803716894977171</v>
      </c>
      <c r="K311" s="13"/>
      <c r="L311" s="734"/>
      <c r="M311" s="13"/>
      <c r="N311" s="13"/>
      <c r="O311" s="13"/>
      <c r="P311" s="13"/>
      <c r="Q311" s="13"/>
      <c r="R311" s="13"/>
      <c r="S311" s="13"/>
      <c r="T311" s="1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F311" s="13"/>
      <c r="AG311" s="13"/>
      <c r="AH311" s="13"/>
      <c r="AI311" s="13"/>
      <c r="AJ311" s="13"/>
      <c r="AK311" s="13"/>
      <c r="AL311" s="13"/>
      <c r="AM311" s="13"/>
      <c r="AN311" s="13"/>
      <c r="AO311" s="13"/>
      <c r="AP311" s="13"/>
      <c r="AQ311" s="13"/>
      <c r="AR311" s="13"/>
      <c r="AS311" s="13"/>
      <c r="AT311" s="13"/>
      <c r="AU311" s="13"/>
      <c r="AV311" s="13"/>
      <c r="AW311" s="13"/>
      <c r="AX311" s="13"/>
      <c r="AY311" s="13"/>
      <c r="AZ311" s="13"/>
      <c r="BA311" s="13"/>
      <c r="BB311" s="13"/>
      <c r="BC311" s="13"/>
      <c r="BD311" s="13"/>
      <c r="BE311" s="13"/>
      <c r="BF311" s="13"/>
      <c r="BG311" s="13"/>
      <c r="BH311" s="13"/>
      <c r="BI311" s="13"/>
      <c r="BJ311" s="13"/>
      <c r="BK311" s="13"/>
      <c r="BL311" s="13"/>
      <c r="BM311" s="13"/>
      <c r="BN311" s="13"/>
      <c r="BO311" s="13"/>
      <c r="BP311" s="13"/>
      <c r="BQ311" s="13"/>
      <c r="BR311" s="13"/>
      <c r="BS311" s="13"/>
      <c r="BT311" s="13"/>
      <c r="BU311" s="13"/>
      <c r="BV311" s="13"/>
      <c r="BW311" s="13"/>
      <c r="BX311" s="13"/>
      <c r="BY311" s="13"/>
      <c r="BZ311" s="13"/>
      <c r="CA311" s="13"/>
      <c r="CB311" s="13"/>
      <c r="CC311" s="13"/>
      <c r="CD311" s="13"/>
      <c r="CE311" s="13"/>
      <c r="CF311" s="13"/>
      <c r="CG311" s="13"/>
      <c r="CH311" s="13"/>
      <c r="CI311" s="13"/>
      <c r="CJ311" s="13"/>
      <c r="CK311" s="13"/>
      <c r="CL311" s="13"/>
      <c r="CM311" s="13"/>
      <c r="CN311" s="13"/>
      <c r="CO311" s="13"/>
      <c r="CP311" s="13"/>
      <c r="CQ311" s="13"/>
      <c r="CR311" s="13"/>
      <c r="CS311" s="13"/>
      <c r="CT311" s="13"/>
      <c r="CU311" s="13"/>
      <c r="CV311" s="13"/>
      <c r="CW311" s="13"/>
      <c r="CX311" s="13"/>
      <c r="CY311" s="13"/>
      <c r="CZ311" s="13"/>
      <c r="DA311" s="13"/>
      <c r="DB311" s="13"/>
      <c r="DC311" s="13"/>
      <c r="DD311" s="13"/>
      <c r="DE311" s="13"/>
      <c r="DF311" s="13"/>
      <c r="DG311" s="13"/>
      <c r="DH311" s="13"/>
      <c r="DI311" s="13"/>
      <c r="DJ311" s="13"/>
      <c r="DK311" s="13"/>
      <c r="DL311" s="13"/>
      <c r="DM311" s="13"/>
      <c r="DN311" s="13"/>
      <c r="DO311" s="13"/>
      <c r="DP311" s="13"/>
      <c r="DQ311" s="13"/>
      <c r="DR311" s="13"/>
      <c r="DS311" s="13"/>
      <c r="DT311" s="13"/>
      <c r="DU311" s="13"/>
      <c r="DV311" s="13"/>
      <c r="DW311" s="13"/>
      <c r="DX311" s="13"/>
      <c r="DY311" s="13"/>
      <c r="DZ311" s="13"/>
      <c r="EA311" s="13"/>
      <c r="EB311" s="13"/>
      <c r="EC311" s="13"/>
      <c r="ED311" s="13"/>
      <c r="EE311" s="13"/>
      <c r="EF311" s="13"/>
      <c r="EG311" s="13"/>
      <c r="EH311" s="13"/>
      <c r="EI311" s="13"/>
      <c r="EJ311" s="13"/>
      <c r="EK311" s="13"/>
      <c r="EL311" s="13"/>
      <c r="EM311" s="13"/>
      <c r="EN311" s="13"/>
      <c r="EO311" s="13"/>
      <c r="EP311" s="13"/>
      <c r="EQ311" s="13"/>
      <c r="ER311" s="13"/>
      <c r="ES311" s="13"/>
      <c r="ET311" s="13"/>
      <c r="EU311" s="13"/>
      <c r="EV311" s="13"/>
      <c r="EW311" s="13"/>
      <c r="EX311" s="13"/>
      <c r="EY311" s="13"/>
      <c r="EZ311" s="13"/>
      <c r="FA311" s="13"/>
      <c r="FB311" s="13"/>
      <c r="FC311" s="13"/>
      <c r="FD311" s="13"/>
      <c r="FE311" s="13"/>
      <c r="FF311" s="13"/>
      <c r="FG311" s="13"/>
      <c r="FH311" s="13"/>
      <c r="FI311" s="13"/>
      <c r="FJ311" s="13"/>
      <c r="FK311" s="13"/>
      <c r="FL311" s="13"/>
      <c r="FM311" s="13"/>
      <c r="FN311" s="13"/>
      <c r="FO311" s="13"/>
      <c r="FP311" s="13"/>
      <c r="FQ311" s="13"/>
      <c r="FR311" s="13"/>
      <c r="FS311" s="13"/>
      <c r="FT311" s="13"/>
      <c r="FU311" s="13"/>
      <c r="FV311" s="13"/>
      <c r="FW311" s="13"/>
      <c r="FX311" s="13"/>
      <c r="FY311" s="13"/>
      <c r="FZ311" s="13"/>
      <c r="GA311" s="13"/>
      <c r="GB311" s="13"/>
      <c r="GC311" s="13"/>
      <c r="GD311" s="13"/>
      <c r="GE311" s="13"/>
      <c r="GF311" s="13"/>
      <c r="GG311" s="13"/>
      <c r="GH311" s="13"/>
      <c r="GI311" s="13"/>
      <c r="GJ311" s="13"/>
      <c r="GK311" s="13"/>
      <c r="GL311" s="13"/>
      <c r="GM311" s="13"/>
      <c r="GN311" s="13"/>
      <c r="GO311" s="13"/>
      <c r="GP311" s="13"/>
      <c r="GQ311" s="13"/>
      <c r="GR311" s="13"/>
      <c r="GS311" s="13"/>
      <c r="GT311" s="13"/>
      <c r="GU311" s="13"/>
      <c r="GV311" s="13"/>
      <c r="GW311" s="13"/>
      <c r="GX311" s="13"/>
      <c r="GY311" s="13"/>
      <c r="GZ311" s="13"/>
      <c r="HA311" s="13"/>
      <c r="HB311" s="13"/>
      <c r="HC311" s="13"/>
      <c r="HD311" s="13"/>
      <c r="HE311" s="13"/>
      <c r="HF311" s="13"/>
      <c r="HG311" s="13"/>
      <c r="HH311" s="13"/>
      <c r="HI311" s="13"/>
      <c r="HJ311" s="13"/>
      <c r="HK311" s="13"/>
      <c r="HL311" s="13"/>
      <c r="HM311" s="13"/>
      <c r="HN311" s="13"/>
      <c r="HO311" s="13"/>
      <c r="HP311" s="13"/>
      <c r="HQ311" s="13"/>
      <c r="HR311" s="13"/>
      <c r="HS311" s="13"/>
      <c r="HT311" s="13"/>
      <c r="HU311" s="13"/>
      <c r="HV311" s="13"/>
      <c r="HW311" s="13"/>
      <c r="HX311" s="13"/>
      <c r="HY311" s="13"/>
      <c r="HZ311" s="13"/>
      <c r="IA311" s="13"/>
      <c r="IB311" s="13"/>
      <c r="IC311" s="13"/>
      <c r="ID311" s="13"/>
      <c r="IE311" s="13"/>
      <c r="IF311" s="13"/>
      <c r="IG311" s="13"/>
      <c r="IH311" s="13"/>
      <c r="II311" s="13"/>
      <c r="IJ311" s="13"/>
      <c r="IK311" s="13"/>
      <c r="IL311" s="13"/>
      <c r="IM311" s="13"/>
      <c r="IN311" s="13"/>
      <c r="IO311" s="13"/>
    </row>
    <row r="312" spans="1:249" s="10" customFormat="1" ht="62.25" customHeight="1" x14ac:dyDescent="0.25">
      <c r="A312" s="18">
        <v>1</v>
      </c>
      <c r="B312" s="136" t="s">
        <v>81</v>
      </c>
      <c r="C312" s="343">
        <f t="shared" si="89"/>
        <v>5400</v>
      </c>
      <c r="D312" s="343">
        <f t="shared" si="89"/>
        <v>450</v>
      </c>
      <c r="E312" s="343">
        <f t="shared" si="89"/>
        <v>242</v>
      </c>
      <c r="F312" s="343">
        <f t="shared" si="89"/>
        <v>53.777777777777779</v>
      </c>
      <c r="G312" s="539">
        <f t="shared" si="89"/>
        <v>10592.1</v>
      </c>
      <c r="H312" s="539">
        <f t="shared" si="89"/>
        <v>883</v>
      </c>
      <c r="I312" s="539">
        <f t="shared" si="89"/>
        <v>262.29692999999997</v>
      </c>
      <c r="J312" s="539">
        <f t="shared" si="89"/>
        <v>29.705201585503961</v>
      </c>
      <c r="K312" s="13"/>
      <c r="L312" s="734"/>
      <c r="M312" s="13"/>
      <c r="N312" s="13"/>
      <c r="O312" s="13"/>
      <c r="P312" s="13"/>
      <c r="Q312" s="13"/>
      <c r="R312" s="13"/>
      <c r="S312" s="13"/>
      <c r="T312" s="1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F312" s="13"/>
      <c r="AG312" s="13"/>
      <c r="AH312" s="13"/>
      <c r="AI312" s="13"/>
      <c r="AJ312" s="13"/>
      <c r="AK312" s="13"/>
      <c r="AL312" s="13"/>
      <c r="AM312" s="13"/>
      <c r="AN312" s="13"/>
      <c r="AO312" s="13"/>
      <c r="AP312" s="13"/>
      <c r="AQ312" s="13"/>
      <c r="AR312" s="13"/>
      <c r="AS312" s="13"/>
      <c r="AT312" s="13"/>
      <c r="AU312" s="13"/>
      <c r="AV312" s="13"/>
      <c r="AW312" s="13"/>
      <c r="AX312" s="13"/>
      <c r="AY312" s="13"/>
      <c r="AZ312" s="13"/>
      <c r="BA312" s="13"/>
      <c r="BB312" s="13"/>
      <c r="BC312" s="13"/>
      <c r="BD312" s="13"/>
      <c r="BE312" s="13"/>
      <c r="BF312" s="13"/>
      <c r="BG312" s="13"/>
      <c r="BH312" s="13"/>
      <c r="BI312" s="13"/>
      <c r="BJ312" s="13"/>
      <c r="BK312" s="13"/>
      <c r="BL312" s="13"/>
      <c r="BM312" s="13"/>
      <c r="BN312" s="13"/>
      <c r="BO312" s="13"/>
      <c r="BP312" s="13"/>
      <c r="BQ312" s="13"/>
      <c r="BR312" s="13"/>
      <c r="BS312" s="13"/>
      <c r="BT312" s="13"/>
      <c r="BU312" s="13"/>
      <c r="BV312" s="13"/>
      <c r="BW312" s="13"/>
      <c r="BX312" s="13"/>
      <c r="BY312" s="13"/>
      <c r="BZ312" s="13"/>
      <c r="CA312" s="13"/>
      <c r="CB312" s="13"/>
      <c r="CC312" s="13"/>
      <c r="CD312" s="13"/>
      <c r="CE312" s="13"/>
      <c r="CF312" s="13"/>
      <c r="CG312" s="13"/>
      <c r="CH312" s="13"/>
      <c r="CI312" s="13"/>
      <c r="CJ312" s="13"/>
      <c r="CK312" s="13"/>
      <c r="CL312" s="13"/>
      <c r="CM312" s="13"/>
      <c r="CN312" s="13"/>
      <c r="CO312" s="13"/>
      <c r="CP312" s="13"/>
      <c r="CQ312" s="13"/>
      <c r="CR312" s="13"/>
      <c r="CS312" s="13"/>
      <c r="CT312" s="13"/>
      <c r="CU312" s="13"/>
      <c r="CV312" s="13"/>
      <c r="CW312" s="13"/>
      <c r="CX312" s="13"/>
      <c r="CY312" s="13"/>
      <c r="CZ312" s="13"/>
      <c r="DA312" s="13"/>
      <c r="DB312" s="13"/>
      <c r="DC312" s="13"/>
      <c r="DD312" s="13"/>
      <c r="DE312" s="13"/>
      <c r="DF312" s="13"/>
      <c r="DG312" s="13"/>
      <c r="DH312" s="13"/>
      <c r="DI312" s="13"/>
      <c r="DJ312" s="13"/>
      <c r="DK312" s="13"/>
      <c r="DL312" s="13"/>
      <c r="DM312" s="13"/>
      <c r="DN312" s="13"/>
      <c r="DO312" s="13"/>
      <c r="DP312" s="13"/>
      <c r="DQ312" s="13"/>
      <c r="DR312" s="13"/>
      <c r="DS312" s="13"/>
      <c r="DT312" s="13"/>
      <c r="DU312" s="13"/>
      <c r="DV312" s="13"/>
      <c r="DW312" s="13"/>
      <c r="DX312" s="13"/>
      <c r="DY312" s="13"/>
      <c r="DZ312" s="13"/>
      <c r="EA312" s="13"/>
      <c r="EB312" s="13"/>
      <c r="EC312" s="13"/>
      <c r="ED312" s="13"/>
      <c r="EE312" s="13"/>
      <c r="EF312" s="13"/>
      <c r="EG312" s="13"/>
      <c r="EH312" s="13"/>
      <c r="EI312" s="13"/>
      <c r="EJ312" s="13"/>
      <c r="EK312" s="13"/>
      <c r="EL312" s="13"/>
      <c r="EM312" s="13"/>
      <c r="EN312" s="13"/>
      <c r="EO312" s="13"/>
      <c r="EP312" s="13"/>
      <c r="EQ312" s="13"/>
      <c r="ER312" s="13"/>
      <c r="ES312" s="13"/>
      <c r="ET312" s="13"/>
      <c r="EU312" s="13"/>
      <c r="EV312" s="13"/>
      <c r="EW312" s="13"/>
      <c r="EX312" s="13"/>
      <c r="EY312" s="13"/>
      <c r="EZ312" s="13"/>
      <c r="FA312" s="13"/>
      <c r="FB312" s="13"/>
      <c r="FC312" s="13"/>
      <c r="FD312" s="13"/>
      <c r="FE312" s="13"/>
      <c r="FF312" s="13"/>
      <c r="FG312" s="13"/>
      <c r="FH312" s="13"/>
      <c r="FI312" s="13"/>
      <c r="FJ312" s="13"/>
      <c r="FK312" s="13"/>
      <c r="FL312" s="13"/>
      <c r="FM312" s="13"/>
      <c r="FN312" s="13"/>
      <c r="FO312" s="13"/>
      <c r="FP312" s="13"/>
      <c r="FQ312" s="13"/>
      <c r="FR312" s="13"/>
      <c r="FS312" s="13"/>
      <c r="FT312" s="13"/>
      <c r="FU312" s="13"/>
      <c r="FV312" s="13"/>
      <c r="FW312" s="13"/>
      <c r="FX312" s="13"/>
      <c r="FY312" s="13"/>
      <c r="FZ312" s="13"/>
      <c r="GA312" s="13"/>
      <c r="GB312" s="13"/>
      <c r="GC312" s="13"/>
      <c r="GD312" s="13"/>
      <c r="GE312" s="13"/>
      <c r="GF312" s="13"/>
      <c r="GG312" s="13"/>
      <c r="GH312" s="13"/>
      <c r="GI312" s="13"/>
      <c r="GJ312" s="13"/>
      <c r="GK312" s="13"/>
      <c r="GL312" s="13"/>
      <c r="GM312" s="13"/>
      <c r="GN312" s="13"/>
      <c r="GO312" s="13"/>
      <c r="GP312" s="13"/>
      <c r="GQ312" s="13"/>
      <c r="GR312" s="13"/>
      <c r="GS312" s="13"/>
      <c r="GT312" s="13"/>
      <c r="GU312" s="13"/>
      <c r="GV312" s="13"/>
      <c r="GW312" s="13"/>
      <c r="GX312" s="13"/>
      <c r="GY312" s="13"/>
      <c r="GZ312" s="13"/>
      <c r="HA312" s="13"/>
      <c r="HB312" s="13"/>
      <c r="HC312" s="13"/>
      <c r="HD312" s="13"/>
      <c r="HE312" s="13"/>
      <c r="HF312" s="13"/>
      <c r="HG312" s="13"/>
      <c r="HH312" s="13"/>
      <c r="HI312" s="13"/>
      <c r="HJ312" s="13"/>
      <c r="HK312" s="13"/>
      <c r="HL312" s="13"/>
      <c r="HM312" s="13"/>
      <c r="HN312" s="13"/>
      <c r="HO312" s="13"/>
      <c r="HP312" s="13"/>
      <c r="HQ312" s="13"/>
      <c r="HR312" s="13"/>
      <c r="HS312" s="13"/>
      <c r="HT312" s="13"/>
      <c r="HU312" s="13"/>
      <c r="HV312" s="13"/>
      <c r="HW312" s="13"/>
      <c r="HX312" s="13"/>
      <c r="HY312" s="13"/>
      <c r="HZ312" s="13"/>
      <c r="IA312" s="13"/>
      <c r="IB312" s="13"/>
      <c r="IC312" s="13"/>
      <c r="ID312" s="13"/>
      <c r="IE312" s="13"/>
      <c r="IF312" s="13"/>
      <c r="IG312" s="13"/>
      <c r="IH312" s="13"/>
      <c r="II312" s="13"/>
      <c r="IJ312" s="13"/>
      <c r="IK312" s="13"/>
      <c r="IL312" s="13"/>
      <c r="IM312" s="13"/>
      <c r="IN312" s="13"/>
      <c r="IO312" s="13"/>
    </row>
    <row r="313" spans="1:249" s="10" customFormat="1" ht="45" x14ac:dyDescent="0.25">
      <c r="A313" s="18">
        <v>1</v>
      </c>
      <c r="B313" s="136" t="s">
        <v>111</v>
      </c>
      <c r="C313" s="343">
        <f t="shared" si="89"/>
        <v>4560</v>
      </c>
      <c r="D313" s="343">
        <f t="shared" si="89"/>
        <v>380</v>
      </c>
      <c r="E313" s="343">
        <f t="shared" si="89"/>
        <v>32</v>
      </c>
      <c r="F313" s="343">
        <f t="shared" si="89"/>
        <v>8.4210526315789469</v>
      </c>
      <c r="G313" s="539">
        <f t="shared" si="89"/>
        <v>4610.16</v>
      </c>
      <c r="H313" s="539">
        <f t="shared" si="89"/>
        <v>384</v>
      </c>
      <c r="I313" s="539">
        <f t="shared" si="89"/>
        <v>33.369540000000001</v>
      </c>
      <c r="J313" s="539">
        <f t="shared" si="89"/>
        <v>8.6899843749999999</v>
      </c>
      <c r="K313" s="13"/>
      <c r="L313" s="734"/>
      <c r="M313" s="13"/>
      <c r="N313" s="13"/>
      <c r="O313" s="13"/>
      <c r="P313" s="13"/>
      <c r="Q313" s="13"/>
      <c r="R313" s="13"/>
      <c r="S313" s="13"/>
      <c r="T313" s="1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F313" s="13"/>
      <c r="AG313" s="13"/>
      <c r="AH313" s="13"/>
      <c r="AI313" s="13"/>
      <c r="AJ313" s="13"/>
      <c r="AK313" s="13"/>
      <c r="AL313" s="13"/>
      <c r="AM313" s="13"/>
      <c r="AN313" s="13"/>
      <c r="AO313" s="13"/>
      <c r="AP313" s="13"/>
      <c r="AQ313" s="13"/>
      <c r="AR313" s="13"/>
      <c r="AS313" s="13"/>
      <c r="AT313" s="13"/>
      <c r="AU313" s="13"/>
      <c r="AV313" s="13"/>
      <c r="AW313" s="13"/>
      <c r="AX313" s="13"/>
      <c r="AY313" s="13"/>
      <c r="AZ313" s="13"/>
      <c r="BA313" s="13"/>
      <c r="BB313" s="13"/>
      <c r="BC313" s="13"/>
      <c r="BD313" s="13"/>
      <c r="BE313" s="13"/>
      <c r="BF313" s="13"/>
      <c r="BG313" s="13"/>
      <c r="BH313" s="13"/>
      <c r="BI313" s="13"/>
      <c r="BJ313" s="13"/>
      <c r="BK313" s="13"/>
      <c r="BL313" s="13"/>
      <c r="BM313" s="13"/>
      <c r="BN313" s="13"/>
      <c r="BO313" s="13"/>
      <c r="BP313" s="13"/>
      <c r="BQ313" s="13"/>
      <c r="BR313" s="13"/>
      <c r="BS313" s="13"/>
      <c r="BT313" s="13"/>
      <c r="BU313" s="13"/>
      <c r="BV313" s="13"/>
      <c r="BW313" s="13"/>
      <c r="BX313" s="13"/>
      <c r="BY313" s="13"/>
      <c r="BZ313" s="13"/>
      <c r="CA313" s="13"/>
      <c r="CB313" s="13"/>
      <c r="CC313" s="13"/>
      <c r="CD313" s="13"/>
      <c r="CE313" s="13"/>
      <c r="CF313" s="13"/>
      <c r="CG313" s="13"/>
      <c r="CH313" s="13"/>
      <c r="CI313" s="13"/>
      <c r="CJ313" s="13"/>
      <c r="CK313" s="13"/>
      <c r="CL313" s="13"/>
      <c r="CM313" s="13"/>
      <c r="CN313" s="13"/>
      <c r="CO313" s="13"/>
      <c r="CP313" s="13"/>
      <c r="CQ313" s="13"/>
      <c r="CR313" s="13"/>
      <c r="CS313" s="13"/>
      <c r="CT313" s="13"/>
      <c r="CU313" s="13"/>
      <c r="CV313" s="13"/>
      <c r="CW313" s="13"/>
      <c r="CX313" s="13"/>
      <c r="CY313" s="13"/>
      <c r="CZ313" s="13"/>
      <c r="DA313" s="13"/>
      <c r="DB313" s="13"/>
      <c r="DC313" s="13"/>
      <c r="DD313" s="13"/>
      <c r="DE313" s="13"/>
      <c r="DF313" s="13"/>
      <c r="DG313" s="13"/>
      <c r="DH313" s="13"/>
      <c r="DI313" s="13"/>
      <c r="DJ313" s="13"/>
      <c r="DK313" s="13"/>
      <c r="DL313" s="13"/>
      <c r="DM313" s="13"/>
      <c r="DN313" s="13"/>
      <c r="DO313" s="13"/>
      <c r="DP313" s="13"/>
      <c r="DQ313" s="13"/>
      <c r="DR313" s="13"/>
      <c r="DS313" s="13"/>
      <c r="DT313" s="13"/>
      <c r="DU313" s="13"/>
      <c r="DV313" s="13"/>
      <c r="DW313" s="13"/>
      <c r="DX313" s="13"/>
      <c r="DY313" s="13"/>
      <c r="DZ313" s="13"/>
      <c r="EA313" s="13"/>
      <c r="EB313" s="13"/>
      <c r="EC313" s="13"/>
      <c r="ED313" s="13"/>
      <c r="EE313" s="13"/>
      <c r="EF313" s="13"/>
      <c r="EG313" s="13"/>
      <c r="EH313" s="13"/>
      <c r="EI313" s="13"/>
      <c r="EJ313" s="13"/>
      <c r="EK313" s="13"/>
      <c r="EL313" s="13"/>
      <c r="EM313" s="13"/>
      <c r="EN313" s="13"/>
      <c r="EO313" s="13"/>
      <c r="EP313" s="13"/>
      <c r="EQ313" s="13"/>
      <c r="ER313" s="13"/>
      <c r="ES313" s="13"/>
      <c r="ET313" s="13"/>
      <c r="EU313" s="13"/>
      <c r="EV313" s="13"/>
      <c r="EW313" s="13"/>
      <c r="EX313" s="13"/>
      <c r="EY313" s="13"/>
      <c r="EZ313" s="13"/>
      <c r="FA313" s="13"/>
      <c r="FB313" s="13"/>
      <c r="FC313" s="13"/>
      <c r="FD313" s="13"/>
      <c r="FE313" s="13"/>
      <c r="FF313" s="13"/>
      <c r="FG313" s="13"/>
      <c r="FH313" s="13"/>
      <c r="FI313" s="13"/>
      <c r="FJ313" s="13"/>
      <c r="FK313" s="13"/>
      <c r="FL313" s="13"/>
      <c r="FM313" s="13"/>
      <c r="FN313" s="13"/>
      <c r="FO313" s="13"/>
      <c r="FP313" s="13"/>
      <c r="FQ313" s="13"/>
      <c r="FR313" s="13"/>
      <c r="FS313" s="13"/>
      <c r="FT313" s="13"/>
      <c r="FU313" s="13"/>
      <c r="FV313" s="13"/>
      <c r="FW313" s="13"/>
      <c r="FX313" s="13"/>
      <c r="FY313" s="13"/>
      <c r="FZ313" s="13"/>
      <c r="GA313" s="13"/>
      <c r="GB313" s="13"/>
      <c r="GC313" s="13"/>
      <c r="GD313" s="13"/>
      <c r="GE313" s="13"/>
      <c r="GF313" s="13"/>
      <c r="GG313" s="13"/>
      <c r="GH313" s="13"/>
      <c r="GI313" s="13"/>
      <c r="GJ313" s="13"/>
      <c r="GK313" s="13"/>
      <c r="GL313" s="13"/>
      <c r="GM313" s="13"/>
      <c r="GN313" s="13"/>
      <c r="GO313" s="13"/>
      <c r="GP313" s="13"/>
      <c r="GQ313" s="13"/>
      <c r="GR313" s="13"/>
      <c r="GS313" s="13"/>
      <c r="GT313" s="13"/>
      <c r="GU313" s="13"/>
      <c r="GV313" s="13"/>
      <c r="GW313" s="13"/>
      <c r="GX313" s="13"/>
      <c r="GY313" s="13"/>
      <c r="GZ313" s="13"/>
      <c r="HA313" s="13"/>
      <c r="HB313" s="13"/>
      <c r="HC313" s="13"/>
      <c r="HD313" s="13"/>
      <c r="HE313" s="13"/>
      <c r="HF313" s="13"/>
      <c r="HG313" s="13"/>
      <c r="HH313" s="13"/>
      <c r="HI313" s="13"/>
      <c r="HJ313" s="13"/>
      <c r="HK313" s="13"/>
      <c r="HL313" s="13"/>
      <c r="HM313" s="13"/>
      <c r="HN313" s="13"/>
      <c r="HO313" s="13"/>
      <c r="HP313" s="13"/>
      <c r="HQ313" s="13"/>
      <c r="HR313" s="13"/>
      <c r="HS313" s="13"/>
      <c r="HT313" s="13"/>
      <c r="HU313" s="13"/>
      <c r="HV313" s="13"/>
      <c r="HW313" s="13"/>
      <c r="HX313" s="13"/>
      <c r="HY313" s="13"/>
      <c r="HZ313" s="13"/>
      <c r="IA313" s="13"/>
      <c r="IB313" s="13"/>
      <c r="IC313" s="13"/>
      <c r="ID313" s="13"/>
      <c r="IE313" s="13"/>
      <c r="IF313" s="13"/>
      <c r="IG313" s="13"/>
      <c r="IH313" s="13"/>
      <c r="II313" s="13"/>
      <c r="IJ313" s="13"/>
      <c r="IK313" s="13"/>
      <c r="IL313" s="13"/>
      <c r="IM313" s="13"/>
      <c r="IN313" s="13"/>
      <c r="IO313" s="13"/>
    </row>
    <row r="314" spans="1:249" s="10" customFormat="1" ht="38.1" customHeight="1" x14ac:dyDescent="0.25">
      <c r="A314" s="18"/>
      <c r="B314" s="136" t="s">
        <v>125</v>
      </c>
      <c r="C314" s="343">
        <f t="shared" si="89"/>
        <v>7100</v>
      </c>
      <c r="D314" s="343">
        <f t="shared" si="89"/>
        <v>592</v>
      </c>
      <c r="E314" s="343">
        <f t="shared" si="89"/>
        <v>866</v>
      </c>
      <c r="F314" s="343">
        <f t="shared" si="89"/>
        <v>146.2837837837838</v>
      </c>
      <c r="G314" s="539">
        <f t="shared" si="89"/>
        <v>5744.5389999999998</v>
      </c>
      <c r="H314" s="539">
        <f t="shared" si="89"/>
        <v>479</v>
      </c>
      <c r="I314" s="539">
        <f t="shared" si="89"/>
        <v>689.06046000000003</v>
      </c>
      <c r="J314" s="539">
        <f t="shared" si="89"/>
        <v>143.85395824634656</v>
      </c>
      <c r="K314" s="13"/>
      <c r="L314" s="734"/>
      <c r="M314" s="13"/>
      <c r="N314" s="13"/>
      <c r="O314" s="13"/>
      <c r="P314" s="13"/>
      <c r="Q314" s="13"/>
      <c r="R314" s="13"/>
      <c r="S314" s="13"/>
      <c r="T314" s="1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F314" s="13"/>
      <c r="AG314" s="13"/>
      <c r="AH314" s="13"/>
      <c r="AI314" s="13"/>
      <c r="AJ314" s="13"/>
      <c r="AK314" s="13"/>
      <c r="AL314" s="13"/>
      <c r="AM314" s="13"/>
      <c r="AN314" s="13"/>
      <c r="AO314" s="13"/>
      <c r="AP314" s="13"/>
      <c r="AQ314" s="13"/>
      <c r="AR314" s="13"/>
      <c r="AS314" s="13"/>
      <c r="AT314" s="13"/>
      <c r="AU314" s="13"/>
      <c r="AV314" s="13"/>
      <c r="AW314" s="13"/>
      <c r="AX314" s="13"/>
      <c r="AY314" s="13"/>
      <c r="AZ314" s="13"/>
      <c r="BA314" s="13"/>
      <c r="BB314" s="13"/>
      <c r="BC314" s="13"/>
      <c r="BD314" s="13"/>
      <c r="BE314" s="13"/>
      <c r="BF314" s="13"/>
      <c r="BG314" s="13"/>
      <c r="BH314" s="13"/>
      <c r="BI314" s="13"/>
      <c r="BJ314" s="13"/>
      <c r="BK314" s="13"/>
      <c r="BL314" s="13"/>
      <c r="BM314" s="13"/>
      <c r="BN314" s="13"/>
      <c r="BO314" s="13"/>
      <c r="BP314" s="13"/>
      <c r="BQ314" s="13"/>
      <c r="BR314" s="13"/>
      <c r="BS314" s="13"/>
      <c r="BT314" s="13"/>
      <c r="BU314" s="13"/>
      <c r="BV314" s="13"/>
      <c r="BW314" s="13"/>
      <c r="BX314" s="13"/>
      <c r="BY314" s="13"/>
      <c r="BZ314" s="13"/>
      <c r="CA314" s="13"/>
      <c r="CB314" s="13"/>
      <c r="CC314" s="13"/>
      <c r="CD314" s="13"/>
      <c r="CE314" s="13"/>
      <c r="CF314" s="13"/>
      <c r="CG314" s="13"/>
      <c r="CH314" s="13"/>
      <c r="CI314" s="13"/>
      <c r="CJ314" s="13"/>
      <c r="CK314" s="13"/>
      <c r="CL314" s="13"/>
      <c r="CM314" s="13"/>
      <c r="CN314" s="13"/>
      <c r="CO314" s="13"/>
      <c r="CP314" s="13"/>
      <c r="CQ314" s="13"/>
      <c r="CR314" s="13"/>
      <c r="CS314" s="13"/>
      <c r="CT314" s="13"/>
      <c r="CU314" s="13"/>
      <c r="CV314" s="13"/>
      <c r="CW314" s="13"/>
      <c r="CX314" s="13"/>
      <c r="CY314" s="13"/>
      <c r="CZ314" s="13"/>
      <c r="DA314" s="13"/>
      <c r="DB314" s="13"/>
      <c r="DC314" s="13"/>
      <c r="DD314" s="13"/>
      <c r="DE314" s="13"/>
      <c r="DF314" s="13"/>
      <c r="DG314" s="13"/>
      <c r="DH314" s="13"/>
      <c r="DI314" s="13"/>
      <c r="DJ314" s="13"/>
      <c r="DK314" s="13"/>
      <c r="DL314" s="13"/>
      <c r="DM314" s="13"/>
      <c r="DN314" s="13"/>
      <c r="DO314" s="13"/>
      <c r="DP314" s="13"/>
      <c r="DQ314" s="13"/>
      <c r="DR314" s="13"/>
      <c r="DS314" s="13"/>
      <c r="DT314" s="13"/>
      <c r="DU314" s="13"/>
      <c r="DV314" s="13"/>
      <c r="DW314" s="13"/>
      <c r="DX314" s="13"/>
      <c r="DY314" s="13"/>
      <c r="DZ314" s="13"/>
      <c r="EA314" s="13"/>
      <c r="EB314" s="13"/>
      <c r="EC314" s="13"/>
      <c r="ED314" s="13"/>
      <c r="EE314" s="13"/>
      <c r="EF314" s="13"/>
      <c r="EG314" s="13"/>
      <c r="EH314" s="13"/>
      <c r="EI314" s="13"/>
      <c r="EJ314" s="13"/>
      <c r="EK314" s="13"/>
      <c r="EL314" s="13"/>
      <c r="EM314" s="13"/>
      <c r="EN314" s="13"/>
      <c r="EO314" s="13"/>
      <c r="EP314" s="13"/>
      <c r="EQ314" s="13"/>
      <c r="ER314" s="13"/>
      <c r="ES314" s="13"/>
      <c r="ET314" s="13"/>
      <c r="EU314" s="13"/>
      <c r="EV314" s="13"/>
      <c r="EW314" s="13"/>
      <c r="EX314" s="13"/>
      <c r="EY314" s="13"/>
      <c r="EZ314" s="13"/>
      <c r="FA314" s="13"/>
      <c r="FB314" s="13"/>
      <c r="FC314" s="13"/>
      <c r="FD314" s="13"/>
      <c r="FE314" s="13"/>
      <c r="FF314" s="13"/>
      <c r="FG314" s="13"/>
      <c r="FH314" s="13"/>
      <c r="FI314" s="13"/>
      <c r="FJ314" s="13"/>
      <c r="FK314" s="13"/>
      <c r="FL314" s="13"/>
      <c r="FM314" s="13"/>
      <c r="FN314" s="13"/>
      <c r="FO314" s="13"/>
      <c r="FP314" s="13"/>
      <c r="FQ314" s="13"/>
      <c r="FR314" s="13"/>
      <c r="FS314" s="13"/>
      <c r="FT314" s="13"/>
      <c r="FU314" s="13"/>
      <c r="FV314" s="13"/>
      <c r="FW314" s="13"/>
      <c r="FX314" s="13"/>
      <c r="FY314" s="13"/>
      <c r="FZ314" s="13"/>
      <c r="GA314" s="13"/>
      <c r="GB314" s="13"/>
      <c r="GC314" s="13"/>
      <c r="GD314" s="13"/>
      <c r="GE314" s="13"/>
      <c r="GF314" s="13"/>
      <c r="GG314" s="13"/>
      <c r="GH314" s="13"/>
      <c r="GI314" s="13"/>
      <c r="GJ314" s="13"/>
      <c r="GK314" s="13"/>
      <c r="GL314" s="13"/>
      <c r="GM314" s="13"/>
      <c r="GN314" s="13"/>
      <c r="GO314" s="13"/>
      <c r="GP314" s="13"/>
      <c r="GQ314" s="13"/>
      <c r="GR314" s="13"/>
      <c r="GS314" s="13"/>
      <c r="GT314" s="13"/>
      <c r="GU314" s="13"/>
      <c r="GV314" s="13"/>
      <c r="GW314" s="13"/>
      <c r="GX314" s="13"/>
      <c r="GY314" s="13"/>
      <c r="GZ314" s="13"/>
      <c r="HA314" s="13"/>
      <c r="HB314" s="13"/>
      <c r="HC314" s="13"/>
      <c r="HD314" s="13"/>
      <c r="HE314" s="13"/>
      <c r="HF314" s="13"/>
      <c r="HG314" s="13"/>
      <c r="HH314" s="13"/>
      <c r="HI314" s="13"/>
      <c r="HJ314" s="13"/>
      <c r="HK314" s="13"/>
      <c r="HL314" s="13"/>
      <c r="HM314" s="13"/>
      <c r="HN314" s="13"/>
      <c r="HO314" s="13"/>
      <c r="HP314" s="13"/>
      <c r="HQ314" s="13"/>
      <c r="HR314" s="13"/>
      <c r="HS314" s="13"/>
      <c r="HT314" s="13"/>
      <c r="HU314" s="13"/>
      <c r="HV314" s="13"/>
      <c r="HW314" s="13"/>
      <c r="HX314" s="13"/>
      <c r="HY314" s="13"/>
      <c r="HZ314" s="13"/>
      <c r="IA314" s="13"/>
      <c r="IB314" s="13"/>
      <c r="IC314" s="13"/>
      <c r="ID314" s="13"/>
      <c r="IE314" s="13"/>
      <c r="IF314" s="13"/>
      <c r="IG314" s="13"/>
      <c r="IH314" s="13"/>
      <c r="II314" s="13"/>
      <c r="IJ314" s="13"/>
      <c r="IK314" s="13"/>
      <c r="IL314" s="13"/>
      <c r="IM314" s="13"/>
      <c r="IN314" s="13"/>
      <c r="IO314" s="13"/>
    </row>
    <row r="315" spans="1:249" x14ac:dyDescent="0.25">
      <c r="A315" s="18">
        <v>1</v>
      </c>
      <c r="B315" s="137" t="s">
        <v>109</v>
      </c>
      <c r="C315" s="344">
        <f t="shared" si="89"/>
        <v>0</v>
      </c>
      <c r="D315" s="344">
        <f t="shared" si="89"/>
        <v>0</v>
      </c>
      <c r="E315" s="344">
        <f t="shared" si="89"/>
        <v>0</v>
      </c>
      <c r="F315" s="344">
        <f t="shared" si="89"/>
        <v>0</v>
      </c>
      <c r="G315" s="540">
        <f t="shared" si="89"/>
        <v>36019.554942129631</v>
      </c>
      <c r="H315" s="540">
        <f t="shared" si="89"/>
        <v>3002</v>
      </c>
      <c r="I315" s="540">
        <f t="shared" si="89"/>
        <v>1862.4653200000002</v>
      </c>
      <c r="J315" s="540">
        <f t="shared" si="89"/>
        <v>62.040816788807476</v>
      </c>
    </row>
    <row r="316" spans="1:249" ht="15.75" thickBot="1" x14ac:dyDescent="0.3">
      <c r="A316" s="18">
        <v>1</v>
      </c>
      <c r="B316" s="86" t="s">
        <v>10</v>
      </c>
      <c r="C316" s="28"/>
      <c r="D316" s="28"/>
      <c r="E316" s="173"/>
      <c r="F316" s="28"/>
      <c r="G316" s="525"/>
      <c r="H316" s="525"/>
      <c r="I316" s="526"/>
      <c r="J316" s="525"/>
    </row>
    <row r="317" spans="1:249" ht="29.25" x14ac:dyDescent="0.25">
      <c r="A317" s="18">
        <v>1</v>
      </c>
      <c r="B317" s="217" t="s">
        <v>78</v>
      </c>
      <c r="C317" s="143"/>
      <c r="D317" s="143"/>
      <c r="E317" s="143"/>
      <c r="F317" s="143"/>
      <c r="G317" s="670"/>
      <c r="H317" s="670"/>
      <c r="I317" s="541"/>
      <c r="J317" s="670"/>
    </row>
    <row r="318" spans="1:249" s="36" customFormat="1" ht="30" x14ac:dyDescent="0.25">
      <c r="A318" s="18">
        <v>1</v>
      </c>
      <c r="B318" s="73" t="s">
        <v>122</v>
      </c>
      <c r="C318" s="118">
        <f>SUM(C319:C322)</f>
        <v>3272</v>
      </c>
      <c r="D318" s="118">
        <f>SUM(D319:D322)</f>
        <v>272</v>
      </c>
      <c r="E318" s="118">
        <f>SUM(E319:E322)</f>
        <v>161</v>
      </c>
      <c r="F318" s="118">
        <f>E318/D318*100</f>
        <v>59.191176470588239</v>
      </c>
      <c r="G318" s="488">
        <f>SUM(G319:G322)</f>
        <v>8817.8071157407412</v>
      </c>
      <c r="H318" s="488">
        <f>SUM(H319:H322)</f>
        <v>735</v>
      </c>
      <c r="I318" s="488">
        <f>SUM(I319:I322)</f>
        <v>365.58954999999997</v>
      </c>
      <c r="J318" s="488">
        <f t="shared" ref="J318:J328" si="90">I318/H318*100</f>
        <v>49.74007482993197</v>
      </c>
      <c r="L318" s="110"/>
    </row>
    <row r="319" spans="1:249" s="36" customFormat="1" ht="30" x14ac:dyDescent="0.25">
      <c r="A319" s="18">
        <v>1</v>
      </c>
      <c r="B319" s="72" t="s">
        <v>79</v>
      </c>
      <c r="C319" s="118">
        <v>2326</v>
      </c>
      <c r="D319" s="111">
        <f t="shared" ref="D319:D326" si="91">ROUND(C319/12*$B$3,0)</f>
        <v>194</v>
      </c>
      <c r="E319" s="118">
        <v>128</v>
      </c>
      <c r="F319" s="118">
        <f>E319/D319*100</f>
        <v>65.979381443298962</v>
      </c>
      <c r="G319" s="488">
        <v>5986.1009907407415</v>
      </c>
      <c r="H319" s="663">
        <f>ROUND(G319/12*$B$3,0)</f>
        <v>499</v>
      </c>
      <c r="I319" s="488">
        <v>309.37478999999996</v>
      </c>
      <c r="J319" s="488">
        <f t="shared" si="90"/>
        <v>61.998955911823636</v>
      </c>
      <c r="L319" s="110"/>
    </row>
    <row r="320" spans="1:249" s="36" customFormat="1" ht="30" x14ac:dyDescent="0.25">
      <c r="A320" s="18">
        <v>1</v>
      </c>
      <c r="B320" s="72" t="s">
        <v>80</v>
      </c>
      <c r="C320" s="118">
        <v>698</v>
      </c>
      <c r="D320" s="111">
        <f t="shared" si="91"/>
        <v>58</v>
      </c>
      <c r="E320" s="118">
        <v>33</v>
      </c>
      <c r="F320" s="118">
        <f>E320/D320*100</f>
        <v>56.896551724137936</v>
      </c>
      <c r="G320" s="488">
        <v>1204.2681250000001</v>
      </c>
      <c r="H320" s="663">
        <f t="shared" ref="H320:H326" si="92">ROUND(G320/12*$B$3,0)</f>
        <v>100</v>
      </c>
      <c r="I320" s="488">
        <v>56.214760000000005</v>
      </c>
      <c r="J320" s="488">
        <f t="shared" si="90"/>
        <v>56.214760000000005</v>
      </c>
      <c r="L320" s="110"/>
    </row>
    <row r="321" spans="1:249" s="36" customFormat="1" ht="45" x14ac:dyDescent="0.25">
      <c r="A321" s="18">
        <v>1</v>
      </c>
      <c r="B321" s="72" t="s">
        <v>116</v>
      </c>
      <c r="C321" s="118">
        <v>16</v>
      </c>
      <c r="D321" s="111">
        <f t="shared" si="91"/>
        <v>1</v>
      </c>
      <c r="E321" s="118"/>
      <c r="F321" s="118">
        <f>E321/D321*100</f>
        <v>0</v>
      </c>
      <c r="G321" s="488">
        <v>104.996</v>
      </c>
      <c r="H321" s="663">
        <f t="shared" si="92"/>
        <v>9</v>
      </c>
      <c r="I321" s="488"/>
      <c r="J321" s="488">
        <f t="shared" si="90"/>
        <v>0</v>
      </c>
      <c r="L321" s="110"/>
    </row>
    <row r="322" spans="1:249" s="36" customFormat="1" ht="30" x14ac:dyDescent="0.25">
      <c r="A322" s="18">
        <v>1</v>
      </c>
      <c r="B322" s="72" t="s">
        <v>117</v>
      </c>
      <c r="C322" s="118">
        <v>232</v>
      </c>
      <c r="D322" s="111">
        <f t="shared" si="91"/>
        <v>19</v>
      </c>
      <c r="E322" s="118"/>
      <c r="F322" s="118">
        <f t="shared" ref="F322:F326" si="93">E322/D322*100</f>
        <v>0</v>
      </c>
      <c r="G322" s="488">
        <v>1522.442</v>
      </c>
      <c r="H322" s="663">
        <f t="shared" si="92"/>
        <v>127</v>
      </c>
      <c r="I322" s="488"/>
      <c r="J322" s="488">
        <f t="shared" si="90"/>
        <v>0</v>
      </c>
      <c r="L322" s="110"/>
    </row>
    <row r="323" spans="1:249" s="36" customFormat="1" ht="30" x14ac:dyDescent="0.25">
      <c r="A323" s="18">
        <v>1</v>
      </c>
      <c r="B323" s="73" t="s">
        <v>114</v>
      </c>
      <c r="C323" s="118">
        <f>SUM(C324:C326)</f>
        <v>7539</v>
      </c>
      <c r="D323" s="118">
        <f>SUM(D324:D326)</f>
        <v>629</v>
      </c>
      <c r="E323" s="118">
        <f>SUM(E324:E326)</f>
        <v>318</v>
      </c>
      <c r="F323" s="118">
        <f t="shared" si="93"/>
        <v>50.556438791732901</v>
      </c>
      <c r="G323" s="481">
        <f>SUM(G324:G326)</f>
        <v>12319.4085</v>
      </c>
      <c r="H323" s="481">
        <f>SUM(H324:H326)</f>
        <v>1026</v>
      </c>
      <c r="I323" s="481">
        <f>SUM(I324:I326)</f>
        <v>542.50733000000002</v>
      </c>
      <c r="J323" s="488">
        <f t="shared" si="90"/>
        <v>52.875958089668615</v>
      </c>
      <c r="L323" s="110"/>
    </row>
    <row r="324" spans="1:249" s="36" customFormat="1" ht="30" x14ac:dyDescent="0.25">
      <c r="A324" s="18">
        <v>1</v>
      </c>
      <c r="B324" s="72" t="s">
        <v>110</v>
      </c>
      <c r="C324" s="118">
        <v>2000</v>
      </c>
      <c r="D324" s="111">
        <f t="shared" si="91"/>
        <v>167</v>
      </c>
      <c r="E324" s="118">
        <v>103</v>
      </c>
      <c r="F324" s="118">
        <f t="shared" si="93"/>
        <v>61.676646706586823</v>
      </c>
      <c r="G324" s="488">
        <v>3507.74</v>
      </c>
      <c r="H324" s="663">
        <f t="shared" si="92"/>
        <v>292</v>
      </c>
      <c r="I324" s="488">
        <v>178.91523999999998</v>
      </c>
      <c r="J324" s="488">
        <f t="shared" si="90"/>
        <v>61.272342465753418</v>
      </c>
      <c r="L324" s="110"/>
    </row>
    <row r="325" spans="1:249" s="36" customFormat="1" ht="60" x14ac:dyDescent="0.25">
      <c r="A325" s="18">
        <v>1</v>
      </c>
      <c r="B325" s="72" t="s">
        <v>121</v>
      </c>
      <c r="C325" s="118">
        <v>3379</v>
      </c>
      <c r="D325" s="111">
        <f t="shared" si="91"/>
        <v>282</v>
      </c>
      <c r="E325" s="118">
        <v>104</v>
      </c>
      <c r="F325" s="118">
        <f t="shared" si="93"/>
        <v>36.87943262411347</v>
      </c>
      <c r="G325" s="488">
        <v>6627.9084999999995</v>
      </c>
      <c r="H325" s="663">
        <f t="shared" si="92"/>
        <v>552</v>
      </c>
      <c r="I325" s="488">
        <v>257.21668</v>
      </c>
      <c r="J325" s="488">
        <f t="shared" si="90"/>
        <v>46.597224637681158</v>
      </c>
      <c r="L325" s="110"/>
    </row>
    <row r="326" spans="1:249" s="36" customFormat="1" ht="45" x14ac:dyDescent="0.25">
      <c r="A326" s="18">
        <v>1</v>
      </c>
      <c r="B326" s="72" t="s">
        <v>111</v>
      </c>
      <c r="C326" s="118">
        <v>2160</v>
      </c>
      <c r="D326" s="111">
        <f t="shared" si="91"/>
        <v>180</v>
      </c>
      <c r="E326" s="118">
        <v>111</v>
      </c>
      <c r="F326" s="118">
        <f t="shared" si="93"/>
        <v>61.666666666666671</v>
      </c>
      <c r="G326" s="488">
        <v>2183.7600000000002</v>
      </c>
      <c r="H326" s="663">
        <f t="shared" si="92"/>
        <v>182</v>
      </c>
      <c r="I326" s="488">
        <v>106.37541</v>
      </c>
      <c r="J326" s="488">
        <f t="shared" si="90"/>
        <v>58.448027472527478</v>
      </c>
      <c r="L326" s="110"/>
    </row>
    <row r="327" spans="1:249" s="36" customFormat="1" ht="30.75" thickBot="1" x14ac:dyDescent="0.3">
      <c r="A327" s="18"/>
      <c r="B327" s="683" t="s">
        <v>125</v>
      </c>
      <c r="C327" s="118">
        <v>12300</v>
      </c>
      <c r="D327" s="111">
        <f>ROUND(C327/12*$B$3,0)</f>
        <v>1025</v>
      </c>
      <c r="E327" s="118">
        <v>915</v>
      </c>
      <c r="F327" s="120">
        <f>E327/D327*100</f>
        <v>89.268292682926827</v>
      </c>
      <c r="G327" s="488">
        <v>9951.8070000000007</v>
      </c>
      <c r="H327" s="663">
        <f>ROUND(G327/12*$B$3,0)</f>
        <v>829</v>
      </c>
      <c r="I327" s="488">
        <v>723.62175000000002</v>
      </c>
      <c r="J327" s="488">
        <f>I327/H327*100</f>
        <v>87.288510253317256</v>
      </c>
      <c r="L327" s="110"/>
    </row>
    <row r="328" spans="1:249" s="36" customFormat="1" ht="15.75" thickBot="1" x14ac:dyDescent="0.3">
      <c r="A328" s="18">
        <v>1</v>
      </c>
      <c r="B328" s="211" t="s">
        <v>3</v>
      </c>
      <c r="C328" s="24"/>
      <c r="D328" s="24"/>
      <c r="E328" s="24"/>
      <c r="F328" s="24"/>
      <c r="G328" s="492">
        <f>G323+G318+G327</f>
        <v>31089.022615740741</v>
      </c>
      <c r="H328" s="492">
        <f>H323+H318+H327</f>
        <v>2590</v>
      </c>
      <c r="I328" s="492">
        <f>I323+I318+I327</f>
        <v>1631.7186300000001</v>
      </c>
      <c r="J328" s="492">
        <f t="shared" si="90"/>
        <v>63.000719305019302</v>
      </c>
      <c r="L328" s="110"/>
    </row>
    <row r="329" spans="1:249" x14ac:dyDescent="0.25">
      <c r="A329" s="18">
        <v>1</v>
      </c>
      <c r="B329" s="277" t="s">
        <v>46</v>
      </c>
      <c r="C329" s="278"/>
      <c r="D329" s="278"/>
      <c r="E329" s="278"/>
      <c r="F329" s="278"/>
      <c r="G329" s="542"/>
      <c r="H329" s="542"/>
      <c r="I329" s="542"/>
      <c r="J329" s="542"/>
    </row>
    <row r="330" spans="1:249" s="10" customFormat="1" ht="30" x14ac:dyDescent="0.25">
      <c r="A330" s="18">
        <v>1</v>
      </c>
      <c r="B330" s="241" t="s">
        <v>122</v>
      </c>
      <c r="C330" s="345">
        <f t="shared" ref="C330:J338" si="94">C318</f>
        <v>3272</v>
      </c>
      <c r="D330" s="345">
        <f t="shared" si="94"/>
        <v>272</v>
      </c>
      <c r="E330" s="345">
        <f t="shared" si="94"/>
        <v>161</v>
      </c>
      <c r="F330" s="345">
        <f t="shared" si="94"/>
        <v>59.191176470588239</v>
      </c>
      <c r="G330" s="543">
        <f t="shared" si="94"/>
        <v>8817.8071157407412</v>
      </c>
      <c r="H330" s="543">
        <f t="shared" si="94"/>
        <v>735</v>
      </c>
      <c r="I330" s="543">
        <f t="shared" si="94"/>
        <v>365.58954999999997</v>
      </c>
      <c r="J330" s="543">
        <f t="shared" si="94"/>
        <v>49.74007482993197</v>
      </c>
      <c r="K330" s="13"/>
      <c r="L330" s="734"/>
      <c r="M330" s="13"/>
      <c r="N330" s="13"/>
      <c r="O330" s="13"/>
      <c r="P330" s="13"/>
      <c r="Q330" s="13"/>
      <c r="R330" s="13"/>
      <c r="S330" s="13"/>
      <c r="T330" s="1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F330" s="13"/>
      <c r="AG330" s="13"/>
      <c r="AH330" s="13"/>
      <c r="AI330" s="13"/>
      <c r="AJ330" s="13"/>
      <c r="AK330" s="13"/>
      <c r="AL330" s="13"/>
      <c r="AM330" s="13"/>
      <c r="AN330" s="13"/>
      <c r="AO330" s="13"/>
      <c r="AP330" s="13"/>
      <c r="AQ330" s="13"/>
      <c r="AR330" s="13"/>
      <c r="AS330" s="13"/>
      <c r="AT330" s="13"/>
      <c r="AU330" s="13"/>
      <c r="AV330" s="13"/>
      <c r="AW330" s="13"/>
      <c r="AX330" s="13"/>
      <c r="AY330" s="13"/>
      <c r="AZ330" s="13"/>
      <c r="BA330" s="13"/>
      <c r="BB330" s="13"/>
      <c r="BC330" s="13"/>
      <c r="BD330" s="13"/>
      <c r="BE330" s="13"/>
      <c r="BF330" s="13"/>
      <c r="BG330" s="13"/>
      <c r="BH330" s="13"/>
      <c r="BI330" s="13"/>
      <c r="BJ330" s="13"/>
      <c r="BK330" s="13"/>
      <c r="BL330" s="13"/>
      <c r="BM330" s="13"/>
      <c r="BN330" s="13"/>
      <c r="BO330" s="13"/>
      <c r="BP330" s="13"/>
      <c r="BQ330" s="13"/>
      <c r="BR330" s="13"/>
      <c r="BS330" s="13"/>
      <c r="BT330" s="13"/>
      <c r="BU330" s="13"/>
      <c r="BV330" s="13"/>
      <c r="BW330" s="13"/>
      <c r="BX330" s="13"/>
      <c r="BY330" s="13"/>
      <c r="BZ330" s="13"/>
      <c r="CA330" s="13"/>
      <c r="CB330" s="13"/>
      <c r="CC330" s="13"/>
      <c r="CD330" s="13"/>
      <c r="CE330" s="13"/>
      <c r="CF330" s="13"/>
      <c r="CG330" s="13"/>
      <c r="CH330" s="13"/>
      <c r="CI330" s="13"/>
      <c r="CJ330" s="13"/>
      <c r="CK330" s="13"/>
      <c r="CL330" s="13"/>
      <c r="CM330" s="13"/>
      <c r="CN330" s="13"/>
      <c r="CO330" s="13"/>
      <c r="CP330" s="13"/>
      <c r="CQ330" s="13"/>
      <c r="CR330" s="13"/>
      <c r="CS330" s="13"/>
      <c r="CT330" s="13"/>
      <c r="CU330" s="13"/>
      <c r="CV330" s="13"/>
      <c r="CW330" s="13"/>
      <c r="CX330" s="13"/>
      <c r="CY330" s="13"/>
      <c r="CZ330" s="13"/>
      <c r="DA330" s="13"/>
      <c r="DB330" s="13"/>
      <c r="DC330" s="13"/>
      <c r="DD330" s="13"/>
      <c r="DE330" s="13"/>
      <c r="DF330" s="13"/>
      <c r="DG330" s="13"/>
      <c r="DH330" s="13"/>
      <c r="DI330" s="13"/>
      <c r="DJ330" s="13"/>
      <c r="DK330" s="13"/>
      <c r="DL330" s="13"/>
      <c r="DM330" s="13"/>
      <c r="DN330" s="13"/>
      <c r="DO330" s="13"/>
      <c r="DP330" s="13"/>
      <c r="DQ330" s="13"/>
      <c r="DR330" s="13"/>
      <c r="DS330" s="13"/>
      <c r="DT330" s="13"/>
      <c r="DU330" s="13"/>
      <c r="DV330" s="13"/>
      <c r="DW330" s="13"/>
      <c r="DX330" s="13"/>
      <c r="DY330" s="13"/>
      <c r="DZ330" s="13"/>
      <c r="EA330" s="13"/>
      <c r="EB330" s="13"/>
      <c r="EC330" s="13"/>
      <c r="ED330" s="13"/>
      <c r="EE330" s="13"/>
      <c r="EF330" s="13"/>
      <c r="EG330" s="13"/>
      <c r="EH330" s="13"/>
      <c r="EI330" s="13"/>
      <c r="EJ330" s="13"/>
      <c r="EK330" s="13"/>
      <c r="EL330" s="13"/>
      <c r="EM330" s="13"/>
      <c r="EN330" s="13"/>
      <c r="EO330" s="13"/>
      <c r="EP330" s="13"/>
      <c r="EQ330" s="13"/>
      <c r="ER330" s="13"/>
      <c r="ES330" s="13"/>
      <c r="ET330" s="13"/>
      <c r="EU330" s="13"/>
      <c r="EV330" s="13"/>
      <c r="EW330" s="13"/>
      <c r="EX330" s="13"/>
      <c r="EY330" s="13"/>
      <c r="EZ330" s="13"/>
      <c r="FA330" s="13"/>
      <c r="FB330" s="13"/>
      <c r="FC330" s="13"/>
      <c r="FD330" s="13"/>
      <c r="FE330" s="13"/>
      <c r="FF330" s="13"/>
      <c r="FG330" s="13"/>
      <c r="FH330" s="13"/>
      <c r="FI330" s="13"/>
      <c r="FJ330" s="13"/>
      <c r="FK330" s="13"/>
      <c r="FL330" s="13"/>
      <c r="FM330" s="13"/>
      <c r="FN330" s="13"/>
      <c r="FO330" s="13"/>
      <c r="FP330" s="13"/>
      <c r="FQ330" s="13"/>
      <c r="FR330" s="13"/>
      <c r="FS330" s="13"/>
      <c r="FT330" s="13"/>
      <c r="FU330" s="13"/>
      <c r="FV330" s="13"/>
      <c r="FW330" s="13"/>
      <c r="FX330" s="13"/>
      <c r="FY330" s="13"/>
      <c r="FZ330" s="13"/>
      <c r="GA330" s="13"/>
      <c r="GB330" s="13"/>
      <c r="GC330" s="13"/>
      <c r="GD330" s="13"/>
      <c r="GE330" s="13"/>
      <c r="GF330" s="13"/>
      <c r="GG330" s="13"/>
      <c r="GH330" s="13"/>
      <c r="GI330" s="13"/>
      <c r="GJ330" s="13"/>
      <c r="GK330" s="13"/>
      <c r="GL330" s="13"/>
      <c r="GM330" s="13"/>
      <c r="GN330" s="13"/>
      <c r="GO330" s="13"/>
      <c r="GP330" s="13"/>
      <c r="GQ330" s="13"/>
      <c r="GR330" s="13"/>
      <c r="GS330" s="13"/>
      <c r="GT330" s="13"/>
      <c r="GU330" s="13"/>
      <c r="GV330" s="13"/>
      <c r="GW330" s="13"/>
      <c r="GX330" s="13"/>
      <c r="GY330" s="13"/>
      <c r="GZ330" s="13"/>
      <c r="HA330" s="13"/>
      <c r="HB330" s="13"/>
      <c r="HC330" s="13"/>
      <c r="HD330" s="13"/>
      <c r="HE330" s="13"/>
      <c r="HF330" s="13"/>
      <c r="HG330" s="13"/>
      <c r="HH330" s="13"/>
      <c r="HI330" s="13"/>
      <c r="HJ330" s="13"/>
      <c r="HK330" s="13"/>
      <c r="HL330" s="13"/>
      <c r="HM330" s="13"/>
      <c r="HN330" s="13"/>
      <c r="HO330" s="13"/>
      <c r="HP330" s="13"/>
      <c r="HQ330" s="13"/>
      <c r="HR330" s="13"/>
      <c r="HS330" s="13"/>
      <c r="HT330" s="13"/>
      <c r="HU330" s="13"/>
      <c r="HV330" s="13"/>
      <c r="HW330" s="13"/>
      <c r="HX330" s="13"/>
      <c r="HY330" s="13"/>
      <c r="HZ330" s="13"/>
      <c r="IA330" s="13"/>
      <c r="IB330" s="13"/>
      <c r="IC330" s="13"/>
      <c r="ID330" s="13"/>
      <c r="IE330" s="13"/>
      <c r="IF330" s="13"/>
      <c r="IG330" s="13"/>
      <c r="IH330" s="13"/>
      <c r="II330" s="13"/>
      <c r="IJ330" s="13"/>
      <c r="IK330" s="13"/>
      <c r="IL330" s="13"/>
      <c r="IM330" s="13"/>
      <c r="IN330" s="13"/>
      <c r="IO330" s="13"/>
    </row>
    <row r="331" spans="1:249" s="10" customFormat="1" ht="30" x14ac:dyDescent="0.25">
      <c r="A331" s="18">
        <v>1</v>
      </c>
      <c r="B331" s="207" t="s">
        <v>79</v>
      </c>
      <c r="C331" s="345">
        <f t="shared" si="94"/>
        <v>2326</v>
      </c>
      <c r="D331" s="345">
        <f t="shared" si="94"/>
        <v>194</v>
      </c>
      <c r="E331" s="345">
        <f t="shared" si="94"/>
        <v>128</v>
      </c>
      <c r="F331" s="345">
        <f t="shared" si="94"/>
        <v>65.979381443298962</v>
      </c>
      <c r="G331" s="543">
        <f t="shared" si="94"/>
        <v>5986.1009907407415</v>
      </c>
      <c r="H331" s="543">
        <f t="shared" si="94"/>
        <v>499</v>
      </c>
      <c r="I331" s="543">
        <f t="shared" si="94"/>
        <v>309.37478999999996</v>
      </c>
      <c r="J331" s="543">
        <f t="shared" si="94"/>
        <v>61.998955911823636</v>
      </c>
      <c r="K331" s="13"/>
      <c r="L331" s="734"/>
      <c r="M331" s="13"/>
      <c r="N331" s="13"/>
      <c r="O331" s="13"/>
      <c r="P331" s="13"/>
      <c r="Q331" s="13"/>
      <c r="R331" s="13"/>
      <c r="S331" s="13"/>
      <c r="T331" s="13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F331" s="13"/>
      <c r="AG331" s="13"/>
      <c r="AH331" s="13"/>
      <c r="AI331" s="13"/>
      <c r="AJ331" s="13"/>
      <c r="AK331" s="13"/>
      <c r="AL331" s="13"/>
      <c r="AM331" s="13"/>
      <c r="AN331" s="13"/>
      <c r="AO331" s="13"/>
      <c r="AP331" s="13"/>
      <c r="AQ331" s="13"/>
      <c r="AR331" s="13"/>
      <c r="AS331" s="13"/>
      <c r="AT331" s="13"/>
      <c r="AU331" s="13"/>
      <c r="AV331" s="13"/>
      <c r="AW331" s="13"/>
      <c r="AX331" s="13"/>
      <c r="AY331" s="13"/>
      <c r="AZ331" s="13"/>
      <c r="BA331" s="13"/>
      <c r="BB331" s="13"/>
      <c r="BC331" s="13"/>
      <c r="BD331" s="13"/>
      <c r="BE331" s="13"/>
      <c r="BF331" s="13"/>
      <c r="BG331" s="13"/>
      <c r="BH331" s="13"/>
      <c r="BI331" s="13"/>
      <c r="BJ331" s="13"/>
      <c r="BK331" s="13"/>
      <c r="BL331" s="13"/>
      <c r="BM331" s="13"/>
      <c r="BN331" s="13"/>
      <c r="BO331" s="13"/>
      <c r="BP331" s="13"/>
      <c r="BQ331" s="13"/>
      <c r="BR331" s="13"/>
      <c r="BS331" s="13"/>
      <c r="BT331" s="13"/>
      <c r="BU331" s="13"/>
      <c r="BV331" s="13"/>
      <c r="BW331" s="13"/>
      <c r="BX331" s="13"/>
      <c r="BY331" s="13"/>
      <c r="BZ331" s="13"/>
      <c r="CA331" s="13"/>
      <c r="CB331" s="13"/>
      <c r="CC331" s="13"/>
      <c r="CD331" s="13"/>
      <c r="CE331" s="13"/>
      <c r="CF331" s="13"/>
      <c r="CG331" s="13"/>
      <c r="CH331" s="13"/>
      <c r="CI331" s="13"/>
      <c r="CJ331" s="13"/>
      <c r="CK331" s="13"/>
      <c r="CL331" s="13"/>
      <c r="CM331" s="13"/>
      <c r="CN331" s="13"/>
      <c r="CO331" s="13"/>
      <c r="CP331" s="13"/>
      <c r="CQ331" s="13"/>
      <c r="CR331" s="13"/>
      <c r="CS331" s="13"/>
      <c r="CT331" s="13"/>
      <c r="CU331" s="13"/>
      <c r="CV331" s="13"/>
      <c r="CW331" s="13"/>
      <c r="CX331" s="13"/>
      <c r="CY331" s="13"/>
      <c r="CZ331" s="13"/>
      <c r="DA331" s="13"/>
      <c r="DB331" s="13"/>
      <c r="DC331" s="13"/>
      <c r="DD331" s="13"/>
      <c r="DE331" s="13"/>
      <c r="DF331" s="13"/>
      <c r="DG331" s="13"/>
      <c r="DH331" s="13"/>
      <c r="DI331" s="13"/>
      <c r="DJ331" s="13"/>
      <c r="DK331" s="13"/>
      <c r="DL331" s="13"/>
      <c r="DM331" s="13"/>
      <c r="DN331" s="13"/>
      <c r="DO331" s="13"/>
      <c r="DP331" s="13"/>
      <c r="DQ331" s="13"/>
      <c r="DR331" s="13"/>
      <c r="DS331" s="13"/>
      <c r="DT331" s="13"/>
      <c r="DU331" s="13"/>
      <c r="DV331" s="13"/>
      <c r="DW331" s="13"/>
      <c r="DX331" s="13"/>
      <c r="DY331" s="13"/>
      <c r="DZ331" s="13"/>
      <c r="EA331" s="13"/>
      <c r="EB331" s="13"/>
      <c r="EC331" s="13"/>
      <c r="ED331" s="13"/>
      <c r="EE331" s="13"/>
      <c r="EF331" s="13"/>
      <c r="EG331" s="13"/>
      <c r="EH331" s="13"/>
      <c r="EI331" s="13"/>
      <c r="EJ331" s="13"/>
      <c r="EK331" s="13"/>
      <c r="EL331" s="13"/>
      <c r="EM331" s="13"/>
      <c r="EN331" s="13"/>
      <c r="EO331" s="13"/>
      <c r="EP331" s="13"/>
      <c r="EQ331" s="13"/>
      <c r="ER331" s="13"/>
      <c r="ES331" s="13"/>
      <c r="ET331" s="13"/>
      <c r="EU331" s="13"/>
      <c r="EV331" s="13"/>
      <c r="EW331" s="13"/>
      <c r="EX331" s="13"/>
      <c r="EY331" s="13"/>
      <c r="EZ331" s="13"/>
      <c r="FA331" s="13"/>
      <c r="FB331" s="13"/>
      <c r="FC331" s="13"/>
      <c r="FD331" s="13"/>
      <c r="FE331" s="13"/>
      <c r="FF331" s="13"/>
      <c r="FG331" s="13"/>
      <c r="FH331" s="13"/>
      <c r="FI331" s="13"/>
      <c r="FJ331" s="13"/>
      <c r="FK331" s="13"/>
      <c r="FL331" s="13"/>
      <c r="FM331" s="13"/>
      <c r="FN331" s="13"/>
      <c r="FO331" s="13"/>
      <c r="FP331" s="13"/>
      <c r="FQ331" s="13"/>
      <c r="FR331" s="13"/>
      <c r="FS331" s="13"/>
      <c r="FT331" s="13"/>
      <c r="FU331" s="13"/>
      <c r="FV331" s="13"/>
      <c r="FW331" s="13"/>
      <c r="FX331" s="13"/>
      <c r="FY331" s="13"/>
      <c r="FZ331" s="13"/>
      <c r="GA331" s="13"/>
      <c r="GB331" s="13"/>
      <c r="GC331" s="13"/>
      <c r="GD331" s="13"/>
      <c r="GE331" s="13"/>
      <c r="GF331" s="13"/>
      <c r="GG331" s="13"/>
      <c r="GH331" s="13"/>
      <c r="GI331" s="13"/>
      <c r="GJ331" s="13"/>
      <c r="GK331" s="13"/>
      <c r="GL331" s="13"/>
      <c r="GM331" s="13"/>
      <c r="GN331" s="13"/>
      <c r="GO331" s="13"/>
      <c r="GP331" s="13"/>
      <c r="GQ331" s="13"/>
      <c r="GR331" s="13"/>
      <c r="GS331" s="13"/>
      <c r="GT331" s="13"/>
      <c r="GU331" s="13"/>
      <c r="GV331" s="13"/>
      <c r="GW331" s="13"/>
      <c r="GX331" s="13"/>
      <c r="GY331" s="13"/>
      <c r="GZ331" s="13"/>
      <c r="HA331" s="13"/>
      <c r="HB331" s="13"/>
      <c r="HC331" s="13"/>
      <c r="HD331" s="13"/>
      <c r="HE331" s="13"/>
      <c r="HF331" s="13"/>
      <c r="HG331" s="13"/>
      <c r="HH331" s="13"/>
      <c r="HI331" s="13"/>
      <c r="HJ331" s="13"/>
      <c r="HK331" s="13"/>
      <c r="HL331" s="13"/>
      <c r="HM331" s="13"/>
      <c r="HN331" s="13"/>
      <c r="HO331" s="13"/>
      <c r="HP331" s="13"/>
      <c r="HQ331" s="13"/>
      <c r="HR331" s="13"/>
      <c r="HS331" s="13"/>
      <c r="HT331" s="13"/>
      <c r="HU331" s="13"/>
      <c r="HV331" s="13"/>
      <c r="HW331" s="13"/>
      <c r="HX331" s="13"/>
      <c r="HY331" s="13"/>
      <c r="HZ331" s="13"/>
      <c r="IA331" s="13"/>
      <c r="IB331" s="13"/>
      <c r="IC331" s="13"/>
      <c r="ID331" s="13"/>
      <c r="IE331" s="13"/>
      <c r="IF331" s="13"/>
      <c r="IG331" s="13"/>
      <c r="IH331" s="13"/>
      <c r="II331" s="13"/>
      <c r="IJ331" s="13"/>
      <c r="IK331" s="13"/>
      <c r="IL331" s="13"/>
      <c r="IM331" s="13"/>
      <c r="IN331" s="13"/>
      <c r="IO331" s="13"/>
    </row>
    <row r="332" spans="1:249" s="10" customFormat="1" ht="30" x14ac:dyDescent="0.25">
      <c r="A332" s="18">
        <v>1</v>
      </c>
      <c r="B332" s="207" t="s">
        <v>80</v>
      </c>
      <c r="C332" s="345">
        <f t="shared" si="94"/>
        <v>698</v>
      </c>
      <c r="D332" s="345">
        <f t="shared" si="94"/>
        <v>58</v>
      </c>
      <c r="E332" s="345">
        <f t="shared" si="94"/>
        <v>33</v>
      </c>
      <c r="F332" s="345">
        <f t="shared" si="94"/>
        <v>56.896551724137936</v>
      </c>
      <c r="G332" s="543">
        <f t="shared" si="94"/>
        <v>1204.2681250000001</v>
      </c>
      <c r="H332" s="543">
        <f t="shared" si="94"/>
        <v>100</v>
      </c>
      <c r="I332" s="543">
        <f t="shared" si="94"/>
        <v>56.214760000000005</v>
      </c>
      <c r="J332" s="543">
        <f t="shared" si="94"/>
        <v>56.214760000000005</v>
      </c>
      <c r="K332" s="13"/>
      <c r="L332" s="734"/>
      <c r="M332" s="13"/>
      <c r="N332" s="13"/>
      <c r="O332" s="13"/>
      <c r="P332" s="13"/>
      <c r="Q332" s="13"/>
      <c r="R332" s="13"/>
      <c r="S332" s="13"/>
      <c r="T332" s="1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F332" s="13"/>
      <c r="AG332" s="13"/>
      <c r="AH332" s="13"/>
      <c r="AI332" s="13"/>
      <c r="AJ332" s="13"/>
      <c r="AK332" s="13"/>
      <c r="AL332" s="13"/>
      <c r="AM332" s="13"/>
      <c r="AN332" s="13"/>
      <c r="AO332" s="13"/>
      <c r="AP332" s="13"/>
      <c r="AQ332" s="13"/>
      <c r="AR332" s="13"/>
      <c r="AS332" s="13"/>
      <c r="AT332" s="13"/>
      <c r="AU332" s="13"/>
      <c r="AV332" s="13"/>
      <c r="AW332" s="13"/>
      <c r="AX332" s="13"/>
      <c r="AY332" s="13"/>
      <c r="AZ332" s="13"/>
      <c r="BA332" s="13"/>
      <c r="BB332" s="13"/>
      <c r="BC332" s="13"/>
      <c r="BD332" s="13"/>
      <c r="BE332" s="13"/>
      <c r="BF332" s="13"/>
      <c r="BG332" s="13"/>
      <c r="BH332" s="13"/>
      <c r="BI332" s="13"/>
      <c r="BJ332" s="13"/>
      <c r="BK332" s="13"/>
      <c r="BL332" s="13"/>
      <c r="BM332" s="13"/>
      <c r="BN332" s="13"/>
      <c r="BO332" s="13"/>
      <c r="BP332" s="13"/>
      <c r="BQ332" s="13"/>
      <c r="BR332" s="13"/>
      <c r="BS332" s="13"/>
      <c r="BT332" s="13"/>
      <c r="BU332" s="13"/>
      <c r="BV332" s="13"/>
      <c r="BW332" s="13"/>
      <c r="BX332" s="13"/>
      <c r="BY332" s="13"/>
      <c r="BZ332" s="13"/>
      <c r="CA332" s="13"/>
      <c r="CB332" s="13"/>
      <c r="CC332" s="13"/>
      <c r="CD332" s="13"/>
      <c r="CE332" s="13"/>
      <c r="CF332" s="13"/>
      <c r="CG332" s="13"/>
      <c r="CH332" s="13"/>
      <c r="CI332" s="13"/>
      <c r="CJ332" s="13"/>
      <c r="CK332" s="13"/>
      <c r="CL332" s="13"/>
      <c r="CM332" s="13"/>
      <c r="CN332" s="13"/>
      <c r="CO332" s="13"/>
      <c r="CP332" s="13"/>
      <c r="CQ332" s="13"/>
      <c r="CR332" s="13"/>
      <c r="CS332" s="13"/>
      <c r="CT332" s="13"/>
      <c r="CU332" s="13"/>
      <c r="CV332" s="13"/>
      <c r="CW332" s="13"/>
      <c r="CX332" s="13"/>
      <c r="CY332" s="13"/>
      <c r="CZ332" s="13"/>
      <c r="DA332" s="13"/>
      <c r="DB332" s="13"/>
      <c r="DC332" s="13"/>
      <c r="DD332" s="13"/>
      <c r="DE332" s="13"/>
      <c r="DF332" s="13"/>
      <c r="DG332" s="13"/>
      <c r="DH332" s="13"/>
      <c r="DI332" s="13"/>
      <c r="DJ332" s="13"/>
      <c r="DK332" s="13"/>
      <c r="DL332" s="13"/>
      <c r="DM332" s="13"/>
      <c r="DN332" s="13"/>
      <c r="DO332" s="13"/>
      <c r="DP332" s="13"/>
      <c r="DQ332" s="13"/>
      <c r="DR332" s="13"/>
      <c r="DS332" s="13"/>
      <c r="DT332" s="13"/>
      <c r="DU332" s="13"/>
      <c r="DV332" s="13"/>
      <c r="DW332" s="13"/>
      <c r="DX332" s="13"/>
      <c r="DY332" s="13"/>
      <c r="DZ332" s="13"/>
      <c r="EA332" s="13"/>
      <c r="EB332" s="13"/>
      <c r="EC332" s="13"/>
      <c r="ED332" s="13"/>
      <c r="EE332" s="13"/>
      <c r="EF332" s="13"/>
      <c r="EG332" s="13"/>
      <c r="EH332" s="13"/>
      <c r="EI332" s="13"/>
      <c r="EJ332" s="13"/>
      <c r="EK332" s="13"/>
      <c r="EL332" s="13"/>
      <c r="EM332" s="13"/>
      <c r="EN332" s="13"/>
      <c r="EO332" s="13"/>
      <c r="EP332" s="13"/>
      <c r="EQ332" s="13"/>
      <c r="ER332" s="13"/>
      <c r="ES332" s="13"/>
      <c r="ET332" s="13"/>
      <c r="EU332" s="13"/>
      <c r="EV332" s="13"/>
      <c r="EW332" s="13"/>
      <c r="EX332" s="13"/>
      <c r="EY332" s="13"/>
      <c r="EZ332" s="13"/>
      <c r="FA332" s="13"/>
      <c r="FB332" s="13"/>
      <c r="FC332" s="13"/>
      <c r="FD332" s="13"/>
      <c r="FE332" s="13"/>
      <c r="FF332" s="13"/>
      <c r="FG332" s="13"/>
      <c r="FH332" s="13"/>
      <c r="FI332" s="13"/>
      <c r="FJ332" s="13"/>
      <c r="FK332" s="13"/>
      <c r="FL332" s="13"/>
      <c r="FM332" s="13"/>
      <c r="FN332" s="13"/>
      <c r="FO332" s="13"/>
      <c r="FP332" s="13"/>
      <c r="FQ332" s="13"/>
      <c r="FR332" s="13"/>
      <c r="FS332" s="13"/>
      <c r="FT332" s="13"/>
      <c r="FU332" s="13"/>
      <c r="FV332" s="13"/>
      <c r="FW332" s="13"/>
      <c r="FX332" s="13"/>
      <c r="FY332" s="13"/>
      <c r="FZ332" s="13"/>
      <c r="GA332" s="13"/>
      <c r="GB332" s="13"/>
      <c r="GC332" s="13"/>
      <c r="GD332" s="13"/>
      <c r="GE332" s="13"/>
      <c r="GF332" s="13"/>
      <c r="GG332" s="13"/>
      <c r="GH332" s="13"/>
      <c r="GI332" s="13"/>
      <c r="GJ332" s="13"/>
      <c r="GK332" s="13"/>
      <c r="GL332" s="13"/>
      <c r="GM332" s="13"/>
      <c r="GN332" s="13"/>
      <c r="GO332" s="13"/>
      <c r="GP332" s="13"/>
      <c r="GQ332" s="13"/>
      <c r="GR332" s="13"/>
      <c r="GS332" s="13"/>
      <c r="GT332" s="13"/>
      <c r="GU332" s="13"/>
      <c r="GV332" s="13"/>
      <c r="GW332" s="13"/>
      <c r="GX332" s="13"/>
      <c r="GY332" s="13"/>
      <c r="GZ332" s="13"/>
      <c r="HA332" s="13"/>
      <c r="HB332" s="13"/>
      <c r="HC332" s="13"/>
      <c r="HD332" s="13"/>
      <c r="HE332" s="13"/>
      <c r="HF332" s="13"/>
      <c r="HG332" s="13"/>
      <c r="HH332" s="13"/>
      <c r="HI332" s="13"/>
      <c r="HJ332" s="13"/>
      <c r="HK332" s="13"/>
      <c r="HL332" s="13"/>
      <c r="HM332" s="13"/>
      <c r="HN332" s="13"/>
      <c r="HO332" s="13"/>
      <c r="HP332" s="13"/>
      <c r="HQ332" s="13"/>
      <c r="HR332" s="13"/>
      <c r="HS332" s="13"/>
      <c r="HT332" s="13"/>
      <c r="HU332" s="13"/>
      <c r="HV332" s="13"/>
      <c r="HW332" s="13"/>
      <c r="HX332" s="13"/>
      <c r="HY332" s="13"/>
      <c r="HZ332" s="13"/>
      <c r="IA332" s="13"/>
      <c r="IB332" s="13"/>
      <c r="IC332" s="13"/>
      <c r="ID332" s="13"/>
      <c r="IE332" s="13"/>
      <c r="IF332" s="13"/>
      <c r="IG332" s="13"/>
      <c r="IH332" s="13"/>
      <c r="II332" s="13"/>
      <c r="IJ332" s="13"/>
      <c r="IK332" s="13"/>
      <c r="IL332" s="13"/>
      <c r="IM332" s="13"/>
      <c r="IN332" s="13"/>
      <c r="IO332" s="13"/>
    </row>
    <row r="333" spans="1:249" s="10" customFormat="1" ht="45" x14ac:dyDescent="0.25">
      <c r="A333" s="18">
        <v>1</v>
      </c>
      <c r="B333" s="207" t="s">
        <v>116</v>
      </c>
      <c r="C333" s="345">
        <f t="shared" si="94"/>
        <v>16</v>
      </c>
      <c r="D333" s="345">
        <f t="shared" si="94"/>
        <v>1</v>
      </c>
      <c r="E333" s="345">
        <f t="shared" si="94"/>
        <v>0</v>
      </c>
      <c r="F333" s="345">
        <f t="shared" si="94"/>
        <v>0</v>
      </c>
      <c r="G333" s="543">
        <f t="shared" si="94"/>
        <v>104.996</v>
      </c>
      <c r="H333" s="543">
        <f t="shared" si="94"/>
        <v>9</v>
      </c>
      <c r="I333" s="543">
        <f t="shared" si="94"/>
        <v>0</v>
      </c>
      <c r="J333" s="543">
        <f t="shared" si="94"/>
        <v>0</v>
      </c>
      <c r="K333" s="13"/>
      <c r="L333" s="734"/>
      <c r="M333" s="13"/>
      <c r="N333" s="13"/>
      <c r="O333" s="13"/>
      <c r="P333" s="13"/>
      <c r="Q333" s="13"/>
      <c r="R333" s="13"/>
      <c r="S333" s="13"/>
      <c r="T333" s="1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F333" s="13"/>
      <c r="AG333" s="13"/>
      <c r="AH333" s="13"/>
      <c r="AI333" s="13"/>
      <c r="AJ333" s="13"/>
      <c r="AK333" s="13"/>
      <c r="AL333" s="13"/>
      <c r="AM333" s="13"/>
      <c r="AN333" s="13"/>
      <c r="AO333" s="13"/>
      <c r="AP333" s="13"/>
      <c r="AQ333" s="13"/>
      <c r="AR333" s="13"/>
      <c r="AS333" s="13"/>
      <c r="AT333" s="13"/>
      <c r="AU333" s="13"/>
      <c r="AV333" s="13"/>
      <c r="AW333" s="13"/>
      <c r="AX333" s="13"/>
      <c r="AY333" s="13"/>
      <c r="AZ333" s="13"/>
      <c r="BA333" s="13"/>
      <c r="BB333" s="13"/>
      <c r="BC333" s="13"/>
      <c r="BD333" s="13"/>
      <c r="BE333" s="13"/>
      <c r="BF333" s="13"/>
      <c r="BG333" s="13"/>
      <c r="BH333" s="13"/>
      <c r="BI333" s="13"/>
      <c r="BJ333" s="13"/>
      <c r="BK333" s="13"/>
      <c r="BL333" s="13"/>
      <c r="BM333" s="13"/>
      <c r="BN333" s="13"/>
      <c r="BO333" s="13"/>
      <c r="BP333" s="13"/>
      <c r="BQ333" s="13"/>
      <c r="BR333" s="13"/>
      <c r="BS333" s="13"/>
      <c r="BT333" s="13"/>
      <c r="BU333" s="13"/>
      <c r="BV333" s="13"/>
      <c r="BW333" s="13"/>
      <c r="BX333" s="13"/>
      <c r="BY333" s="13"/>
      <c r="BZ333" s="13"/>
      <c r="CA333" s="13"/>
      <c r="CB333" s="13"/>
      <c r="CC333" s="13"/>
      <c r="CD333" s="13"/>
      <c r="CE333" s="13"/>
      <c r="CF333" s="13"/>
      <c r="CG333" s="13"/>
      <c r="CH333" s="13"/>
      <c r="CI333" s="13"/>
      <c r="CJ333" s="13"/>
      <c r="CK333" s="13"/>
      <c r="CL333" s="13"/>
      <c r="CM333" s="13"/>
      <c r="CN333" s="13"/>
      <c r="CO333" s="13"/>
      <c r="CP333" s="13"/>
      <c r="CQ333" s="13"/>
      <c r="CR333" s="13"/>
      <c r="CS333" s="13"/>
      <c r="CT333" s="13"/>
      <c r="CU333" s="13"/>
      <c r="CV333" s="13"/>
      <c r="CW333" s="13"/>
      <c r="CX333" s="13"/>
      <c r="CY333" s="13"/>
      <c r="CZ333" s="13"/>
      <c r="DA333" s="13"/>
      <c r="DB333" s="13"/>
      <c r="DC333" s="13"/>
      <c r="DD333" s="13"/>
      <c r="DE333" s="13"/>
      <c r="DF333" s="13"/>
      <c r="DG333" s="13"/>
      <c r="DH333" s="13"/>
      <c r="DI333" s="13"/>
      <c r="DJ333" s="13"/>
      <c r="DK333" s="13"/>
      <c r="DL333" s="13"/>
      <c r="DM333" s="13"/>
      <c r="DN333" s="13"/>
      <c r="DO333" s="13"/>
      <c r="DP333" s="13"/>
      <c r="DQ333" s="13"/>
      <c r="DR333" s="13"/>
      <c r="DS333" s="13"/>
      <c r="DT333" s="13"/>
      <c r="DU333" s="13"/>
      <c r="DV333" s="13"/>
      <c r="DW333" s="13"/>
      <c r="DX333" s="13"/>
      <c r="DY333" s="13"/>
      <c r="DZ333" s="13"/>
      <c r="EA333" s="13"/>
      <c r="EB333" s="13"/>
      <c r="EC333" s="13"/>
      <c r="ED333" s="13"/>
      <c r="EE333" s="13"/>
      <c r="EF333" s="13"/>
      <c r="EG333" s="13"/>
      <c r="EH333" s="13"/>
      <c r="EI333" s="13"/>
      <c r="EJ333" s="13"/>
      <c r="EK333" s="13"/>
      <c r="EL333" s="13"/>
      <c r="EM333" s="13"/>
      <c r="EN333" s="13"/>
      <c r="EO333" s="13"/>
      <c r="EP333" s="13"/>
      <c r="EQ333" s="13"/>
      <c r="ER333" s="13"/>
      <c r="ES333" s="13"/>
      <c r="ET333" s="13"/>
      <c r="EU333" s="13"/>
      <c r="EV333" s="13"/>
      <c r="EW333" s="13"/>
      <c r="EX333" s="13"/>
      <c r="EY333" s="13"/>
      <c r="EZ333" s="13"/>
      <c r="FA333" s="13"/>
      <c r="FB333" s="13"/>
      <c r="FC333" s="13"/>
      <c r="FD333" s="13"/>
      <c r="FE333" s="13"/>
      <c r="FF333" s="13"/>
      <c r="FG333" s="13"/>
      <c r="FH333" s="13"/>
      <c r="FI333" s="13"/>
      <c r="FJ333" s="13"/>
      <c r="FK333" s="13"/>
      <c r="FL333" s="13"/>
      <c r="FM333" s="13"/>
      <c r="FN333" s="13"/>
      <c r="FO333" s="13"/>
      <c r="FP333" s="13"/>
      <c r="FQ333" s="13"/>
      <c r="FR333" s="13"/>
      <c r="FS333" s="13"/>
      <c r="FT333" s="13"/>
      <c r="FU333" s="13"/>
      <c r="FV333" s="13"/>
      <c r="FW333" s="13"/>
      <c r="FX333" s="13"/>
      <c r="FY333" s="13"/>
      <c r="FZ333" s="13"/>
      <c r="GA333" s="13"/>
      <c r="GB333" s="13"/>
      <c r="GC333" s="13"/>
      <c r="GD333" s="13"/>
      <c r="GE333" s="13"/>
      <c r="GF333" s="13"/>
      <c r="GG333" s="13"/>
      <c r="GH333" s="13"/>
      <c r="GI333" s="13"/>
      <c r="GJ333" s="13"/>
      <c r="GK333" s="13"/>
      <c r="GL333" s="13"/>
      <c r="GM333" s="13"/>
      <c r="GN333" s="13"/>
      <c r="GO333" s="13"/>
      <c r="GP333" s="13"/>
      <c r="GQ333" s="13"/>
      <c r="GR333" s="13"/>
      <c r="GS333" s="13"/>
      <c r="GT333" s="13"/>
      <c r="GU333" s="13"/>
      <c r="GV333" s="13"/>
      <c r="GW333" s="13"/>
      <c r="GX333" s="13"/>
      <c r="GY333" s="13"/>
      <c r="GZ333" s="13"/>
      <c r="HA333" s="13"/>
      <c r="HB333" s="13"/>
      <c r="HC333" s="13"/>
      <c r="HD333" s="13"/>
      <c r="HE333" s="13"/>
      <c r="HF333" s="13"/>
      <c r="HG333" s="13"/>
      <c r="HH333" s="13"/>
      <c r="HI333" s="13"/>
      <c r="HJ333" s="13"/>
      <c r="HK333" s="13"/>
      <c r="HL333" s="13"/>
      <c r="HM333" s="13"/>
      <c r="HN333" s="13"/>
      <c r="HO333" s="13"/>
      <c r="HP333" s="13"/>
      <c r="HQ333" s="13"/>
      <c r="HR333" s="13"/>
      <c r="HS333" s="13"/>
      <c r="HT333" s="13"/>
      <c r="HU333" s="13"/>
      <c r="HV333" s="13"/>
      <c r="HW333" s="13"/>
      <c r="HX333" s="13"/>
      <c r="HY333" s="13"/>
      <c r="HZ333" s="13"/>
      <c r="IA333" s="13"/>
      <c r="IB333" s="13"/>
      <c r="IC333" s="13"/>
      <c r="ID333" s="13"/>
      <c r="IE333" s="13"/>
      <c r="IF333" s="13"/>
      <c r="IG333" s="13"/>
      <c r="IH333" s="13"/>
      <c r="II333" s="13"/>
      <c r="IJ333" s="13"/>
      <c r="IK333" s="13"/>
      <c r="IL333" s="13"/>
      <c r="IM333" s="13"/>
      <c r="IN333" s="13"/>
      <c r="IO333" s="13"/>
    </row>
    <row r="334" spans="1:249" s="10" customFormat="1" ht="30" x14ac:dyDescent="0.25">
      <c r="A334" s="18">
        <v>1</v>
      </c>
      <c r="B334" s="207" t="s">
        <v>117</v>
      </c>
      <c r="C334" s="345">
        <f t="shared" si="94"/>
        <v>232</v>
      </c>
      <c r="D334" s="345">
        <f t="shared" si="94"/>
        <v>19</v>
      </c>
      <c r="E334" s="345">
        <f t="shared" si="94"/>
        <v>0</v>
      </c>
      <c r="F334" s="345">
        <f t="shared" si="94"/>
        <v>0</v>
      </c>
      <c r="G334" s="543">
        <f t="shared" si="94"/>
        <v>1522.442</v>
      </c>
      <c r="H334" s="543">
        <f t="shared" si="94"/>
        <v>127</v>
      </c>
      <c r="I334" s="543">
        <f t="shared" si="94"/>
        <v>0</v>
      </c>
      <c r="J334" s="543">
        <f t="shared" si="94"/>
        <v>0</v>
      </c>
      <c r="K334" s="13"/>
      <c r="L334" s="734"/>
      <c r="M334" s="13"/>
      <c r="N334" s="13"/>
      <c r="O334" s="13"/>
      <c r="P334" s="13"/>
      <c r="Q334" s="13"/>
      <c r="R334" s="13"/>
      <c r="S334" s="13"/>
      <c r="T334" s="1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F334" s="13"/>
      <c r="AG334" s="13"/>
      <c r="AH334" s="13"/>
      <c r="AI334" s="13"/>
      <c r="AJ334" s="13"/>
      <c r="AK334" s="13"/>
      <c r="AL334" s="13"/>
      <c r="AM334" s="13"/>
      <c r="AN334" s="13"/>
      <c r="AO334" s="13"/>
      <c r="AP334" s="13"/>
      <c r="AQ334" s="13"/>
      <c r="AR334" s="13"/>
      <c r="AS334" s="13"/>
      <c r="AT334" s="13"/>
      <c r="AU334" s="13"/>
      <c r="AV334" s="13"/>
      <c r="AW334" s="13"/>
      <c r="AX334" s="13"/>
      <c r="AY334" s="13"/>
      <c r="AZ334" s="13"/>
      <c r="BA334" s="13"/>
      <c r="BB334" s="13"/>
      <c r="BC334" s="13"/>
      <c r="BD334" s="13"/>
      <c r="BE334" s="13"/>
      <c r="BF334" s="13"/>
      <c r="BG334" s="13"/>
      <c r="BH334" s="13"/>
      <c r="BI334" s="13"/>
      <c r="BJ334" s="13"/>
      <c r="BK334" s="13"/>
      <c r="BL334" s="13"/>
      <c r="BM334" s="13"/>
      <c r="BN334" s="13"/>
      <c r="BO334" s="13"/>
      <c r="BP334" s="13"/>
      <c r="BQ334" s="13"/>
      <c r="BR334" s="13"/>
      <c r="BS334" s="13"/>
      <c r="BT334" s="13"/>
      <c r="BU334" s="13"/>
      <c r="BV334" s="13"/>
      <c r="BW334" s="13"/>
      <c r="BX334" s="13"/>
      <c r="BY334" s="13"/>
      <c r="BZ334" s="13"/>
      <c r="CA334" s="13"/>
      <c r="CB334" s="13"/>
      <c r="CC334" s="13"/>
      <c r="CD334" s="13"/>
      <c r="CE334" s="13"/>
      <c r="CF334" s="13"/>
      <c r="CG334" s="13"/>
      <c r="CH334" s="13"/>
      <c r="CI334" s="13"/>
      <c r="CJ334" s="13"/>
      <c r="CK334" s="13"/>
      <c r="CL334" s="13"/>
      <c r="CM334" s="13"/>
      <c r="CN334" s="13"/>
      <c r="CO334" s="13"/>
      <c r="CP334" s="13"/>
      <c r="CQ334" s="13"/>
      <c r="CR334" s="13"/>
      <c r="CS334" s="13"/>
      <c r="CT334" s="13"/>
      <c r="CU334" s="13"/>
      <c r="CV334" s="13"/>
      <c r="CW334" s="13"/>
      <c r="CX334" s="13"/>
      <c r="CY334" s="13"/>
      <c r="CZ334" s="13"/>
      <c r="DA334" s="13"/>
      <c r="DB334" s="13"/>
      <c r="DC334" s="13"/>
      <c r="DD334" s="13"/>
      <c r="DE334" s="13"/>
      <c r="DF334" s="13"/>
      <c r="DG334" s="13"/>
      <c r="DH334" s="13"/>
      <c r="DI334" s="13"/>
      <c r="DJ334" s="13"/>
      <c r="DK334" s="13"/>
      <c r="DL334" s="13"/>
      <c r="DM334" s="13"/>
      <c r="DN334" s="13"/>
      <c r="DO334" s="13"/>
      <c r="DP334" s="13"/>
      <c r="DQ334" s="13"/>
      <c r="DR334" s="13"/>
      <c r="DS334" s="13"/>
      <c r="DT334" s="13"/>
      <c r="DU334" s="13"/>
      <c r="DV334" s="13"/>
      <c r="DW334" s="13"/>
      <c r="DX334" s="13"/>
      <c r="DY334" s="13"/>
      <c r="DZ334" s="13"/>
      <c r="EA334" s="13"/>
      <c r="EB334" s="13"/>
      <c r="EC334" s="13"/>
      <c r="ED334" s="13"/>
      <c r="EE334" s="13"/>
      <c r="EF334" s="13"/>
      <c r="EG334" s="13"/>
      <c r="EH334" s="13"/>
      <c r="EI334" s="13"/>
      <c r="EJ334" s="13"/>
      <c r="EK334" s="13"/>
      <c r="EL334" s="13"/>
      <c r="EM334" s="13"/>
      <c r="EN334" s="13"/>
      <c r="EO334" s="13"/>
      <c r="EP334" s="13"/>
      <c r="EQ334" s="13"/>
      <c r="ER334" s="13"/>
      <c r="ES334" s="13"/>
      <c r="ET334" s="13"/>
      <c r="EU334" s="13"/>
      <c r="EV334" s="13"/>
      <c r="EW334" s="13"/>
      <c r="EX334" s="13"/>
      <c r="EY334" s="13"/>
      <c r="EZ334" s="13"/>
      <c r="FA334" s="13"/>
      <c r="FB334" s="13"/>
      <c r="FC334" s="13"/>
      <c r="FD334" s="13"/>
      <c r="FE334" s="13"/>
      <c r="FF334" s="13"/>
      <c r="FG334" s="13"/>
      <c r="FH334" s="13"/>
      <c r="FI334" s="13"/>
      <c r="FJ334" s="13"/>
      <c r="FK334" s="13"/>
      <c r="FL334" s="13"/>
      <c r="FM334" s="13"/>
      <c r="FN334" s="13"/>
      <c r="FO334" s="13"/>
      <c r="FP334" s="13"/>
      <c r="FQ334" s="13"/>
      <c r="FR334" s="13"/>
      <c r="FS334" s="13"/>
      <c r="FT334" s="13"/>
      <c r="FU334" s="13"/>
      <c r="FV334" s="13"/>
      <c r="FW334" s="13"/>
      <c r="FX334" s="13"/>
      <c r="FY334" s="13"/>
      <c r="FZ334" s="13"/>
      <c r="GA334" s="13"/>
      <c r="GB334" s="13"/>
      <c r="GC334" s="13"/>
      <c r="GD334" s="13"/>
      <c r="GE334" s="13"/>
      <c r="GF334" s="13"/>
      <c r="GG334" s="13"/>
      <c r="GH334" s="13"/>
      <c r="GI334" s="13"/>
      <c r="GJ334" s="13"/>
      <c r="GK334" s="13"/>
      <c r="GL334" s="13"/>
      <c r="GM334" s="13"/>
      <c r="GN334" s="13"/>
      <c r="GO334" s="13"/>
      <c r="GP334" s="13"/>
      <c r="GQ334" s="13"/>
      <c r="GR334" s="13"/>
      <c r="GS334" s="13"/>
      <c r="GT334" s="13"/>
      <c r="GU334" s="13"/>
      <c r="GV334" s="13"/>
      <c r="GW334" s="13"/>
      <c r="GX334" s="13"/>
      <c r="GY334" s="13"/>
      <c r="GZ334" s="13"/>
      <c r="HA334" s="13"/>
      <c r="HB334" s="13"/>
      <c r="HC334" s="13"/>
      <c r="HD334" s="13"/>
      <c r="HE334" s="13"/>
      <c r="HF334" s="13"/>
      <c r="HG334" s="13"/>
      <c r="HH334" s="13"/>
      <c r="HI334" s="13"/>
      <c r="HJ334" s="13"/>
      <c r="HK334" s="13"/>
      <c r="HL334" s="13"/>
      <c r="HM334" s="13"/>
      <c r="HN334" s="13"/>
      <c r="HO334" s="13"/>
      <c r="HP334" s="13"/>
      <c r="HQ334" s="13"/>
      <c r="HR334" s="13"/>
      <c r="HS334" s="13"/>
      <c r="HT334" s="13"/>
      <c r="HU334" s="13"/>
      <c r="HV334" s="13"/>
      <c r="HW334" s="13"/>
      <c r="HX334" s="13"/>
      <c r="HY334" s="13"/>
      <c r="HZ334" s="13"/>
      <c r="IA334" s="13"/>
      <c r="IB334" s="13"/>
      <c r="IC334" s="13"/>
      <c r="ID334" s="13"/>
      <c r="IE334" s="13"/>
      <c r="IF334" s="13"/>
      <c r="IG334" s="13"/>
      <c r="IH334" s="13"/>
      <c r="II334" s="13"/>
      <c r="IJ334" s="13"/>
      <c r="IK334" s="13"/>
      <c r="IL334" s="13"/>
      <c r="IM334" s="13"/>
      <c r="IN334" s="13"/>
      <c r="IO334" s="13"/>
    </row>
    <row r="335" spans="1:249" s="10" customFormat="1" ht="30" x14ac:dyDescent="0.25">
      <c r="A335" s="18">
        <v>1</v>
      </c>
      <c r="B335" s="241" t="s">
        <v>114</v>
      </c>
      <c r="C335" s="345">
        <f t="shared" si="94"/>
        <v>7539</v>
      </c>
      <c r="D335" s="345">
        <f t="shared" si="94"/>
        <v>629</v>
      </c>
      <c r="E335" s="345">
        <f t="shared" si="94"/>
        <v>318</v>
      </c>
      <c r="F335" s="345">
        <f t="shared" si="94"/>
        <v>50.556438791732901</v>
      </c>
      <c r="G335" s="543">
        <f t="shared" si="94"/>
        <v>12319.4085</v>
      </c>
      <c r="H335" s="543">
        <f t="shared" si="94"/>
        <v>1026</v>
      </c>
      <c r="I335" s="543">
        <f t="shared" si="94"/>
        <v>542.50733000000002</v>
      </c>
      <c r="J335" s="543">
        <f t="shared" si="94"/>
        <v>52.875958089668615</v>
      </c>
      <c r="K335" s="13"/>
      <c r="L335" s="734"/>
      <c r="M335" s="13"/>
      <c r="N335" s="13"/>
      <c r="O335" s="13"/>
      <c r="P335" s="13"/>
      <c r="Q335" s="13"/>
      <c r="R335" s="13"/>
      <c r="S335" s="13"/>
      <c r="T335" s="1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F335" s="13"/>
      <c r="AG335" s="13"/>
      <c r="AH335" s="13"/>
      <c r="AI335" s="13"/>
      <c r="AJ335" s="13"/>
      <c r="AK335" s="13"/>
      <c r="AL335" s="13"/>
      <c r="AM335" s="13"/>
      <c r="AN335" s="13"/>
      <c r="AO335" s="13"/>
      <c r="AP335" s="13"/>
      <c r="AQ335" s="13"/>
      <c r="AR335" s="13"/>
      <c r="AS335" s="13"/>
      <c r="AT335" s="13"/>
      <c r="AU335" s="13"/>
      <c r="AV335" s="13"/>
      <c r="AW335" s="13"/>
      <c r="AX335" s="13"/>
      <c r="AY335" s="13"/>
      <c r="AZ335" s="13"/>
      <c r="BA335" s="13"/>
      <c r="BB335" s="13"/>
      <c r="BC335" s="13"/>
      <c r="BD335" s="13"/>
      <c r="BE335" s="13"/>
      <c r="BF335" s="13"/>
      <c r="BG335" s="13"/>
      <c r="BH335" s="13"/>
      <c r="BI335" s="13"/>
      <c r="BJ335" s="13"/>
      <c r="BK335" s="13"/>
      <c r="BL335" s="13"/>
      <c r="BM335" s="13"/>
      <c r="BN335" s="13"/>
      <c r="BO335" s="13"/>
      <c r="BP335" s="13"/>
      <c r="BQ335" s="13"/>
      <c r="BR335" s="13"/>
      <c r="BS335" s="13"/>
      <c r="BT335" s="13"/>
      <c r="BU335" s="13"/>
      <c r="BV335" s="13"/>
      <c r="BW335" s="13"/>
      <c r="BX335" s="13"/>
      <c r="BY335" s="13"/>
      <c r="BZ335" s="13"/>
      <c r="CA335" s="13"/>
      <c r="CB335" s="13"/>
      <c r="CC335" s="13"/>
      <c r="CD335" s="13"/>
      <c r="CE335" s="13"/>
      <c r="CF335" s="13"/>
      <c r="CG335" s="13"/>
      <c r="CH335" s="13"/>
      <c r="CI335" s="13"/>
      <c r="CJ335" s="13"/>
      <c r="CK335" s="13"/>
      <c r="CL335" s="13"/>
      <c r="CM335" s="13"/>
      <c r="CN335" s="13"/>
      <c r="CO335" s="13"/>
      <c r="CP335" s="13"/>
      <c r="CQ335" s="13"/>
      <c r="CR335" s="13"/>
      <c r="CS335" s="13"/>
      <c r="CT335" s="13"/>
      <c r="CU335" s="13"/>
      <c r="CV335" s="13"/>
      <c r="CW335" s="13"/>
      <c r="CX335" s="13"/>
      <c r="CY335" s="13"/>
      <c r="CZ335" s="13"/>
      <c r="DA335" s="13"/>
      <c r="DB335" s="13"/>
      <c r="DC335" s="13"/>
      <c r="DD335" s="13"/>
      <c r="DE335" s="13"/>
      <c r="DF335" s="13"/>
      <c r="DG335" s="13"/>
      <c r="DH335" s="13"/>
      <c r="DI335" s="13"/>
      <c r="DJ335" s="13"/>
      <c r="DK335" s="13"/>
      <c r="DL335" s="13"/>
      <c r="DM335" s="13"/>
      <c r="DN335" s="13"/>
      <c r="DO335" s="13"/>
      <c r="DP335" s="13"/>
      <c r="DQ335" s="13"/>
      <c r="DR335" s="13"/>
      <c r="DS335" s="13"/>
      <c r="DT335" s="13"/>
      <c r="DU335" s="13"/>
      <c r="DV335" s="13"/>
      <c r="DW335" s="13"/>
      <c r="DX335" s="13"/>
      <c r="DY335" s="13"/>
      <c r="DZ335" s="13"/>
      <c r="EA335" s="13"/>
      <c r="EB335" s="13"/>
      <c r="EC335" s="13"/>
      <c r="ED335" s="13"/>
      <c r="EE335" s="13"/>
      <c r="EF335" s="13"/>
      <c r="EG335" s="13"/>
      <c r="EH335" s="13"/>
      <c r="EI335" s="13"/>
      <c r="EJ335" s="13"/>
      <c r="EK335" s="13"/>
      <c r="EL335" s="13"/>
      <c r="EM335" s="13"/>
      <c r="EN335" s="13"/>
      <c r="EO335" s="13"/>
      <c r="EP335" s="13"/>
      <c r="EQ335" s="13"/>
      <c r="ER335" s="13"/>
      <c r="ES335" s="13"/>
      <c r="ET335" s="13"/>
      <c r="EU335" s="13"/>
      <c r="EV335" s="13"/>
      <c r="EW335" s="13"/>
      <c r="EX335" s="13"/>
      <c r="EY335" s="13"/>
      <c r="EZ335" s="13"/>
      <c r="FA335" s="13"/>
      <c r="FB335" s="13"/>
      <c r="FC335" s="13"/>
      <c r="FD335" s="13"/>
      <c r="FE335" s="13"/>
      <c r="FF335" s="13"/>
      <c r="FG335" s="13"/>
      <c r="FH335" s="13"/>
      <c r="FI335" s="13"/>
      <c r="FJ335" s="13"/>
      <c r="FK335" s="13"/>
      <c r="FL335" s="13"/>
      <c r="FM335" s="13"/>
      <c r="FN335" s="13"/>
      <c r="FO335" s="13"/>
      <c r="FP335" s="13"/>
      <c r="FQ335" s="13"/>
      <c r="FR335" s="13"/>
      <c r="FS335" s="13"/>
      <c r="FT335" s="13"/>
      <c r="FU335" s="13"/>
      <c r="FV335" s="13"/>
      <c r="FW335" s="13"/>
      <c r="FX335" s="13"/>
      <c r="FY335" s="13"/>
      <c r="FZ335" s="13"/>
      <c r="GA335" s="13"/>
      <c r="GB335" s="13"/>
      <c r="GC335" s="13"/>
      <c r="GD335" s="13"/>
      <c r="GE335" s="13"/>
      <c r="GF335" s="13"/>
      <c r="GG335" s="13"/>
      <c r="GH335" s="13"/>
      <c r="GI335" s="13"/>
      <c r="GJ335" s="13"/>
      <c r="GK335" s="13"/>
      <c r="GL335" s="13"/>
      <c r="GM335" s="13"/>
      <c r="GN335" s="13"/>
      <c r="GO335" s="13"/>
      <c r="GP335" s="13"/>
      <c r="GQ335" s="13"/>
      <c r="GR335" s="13"/>
      <c r="GS335" s="13"/>
      <c r="GT335" s="13"/>
      <c r="GU335" s="13"/>
      <c r="GV335" s="13"/>
      <c r="GW335" s="13"/>
      <c r="GX335" s="13"/>
      <c r="GY335" s="13"/>
      <c r="GZ335" s="13"/>
      <c r="HA335" s="13"/>
      <c r="HB335" s="13"/>
      <c r="HC335" s="13"/>
      <c r="HD335" s="13"/>
      <c r="HE335" s="13"/>
      <c r="HF335" s="13"/>
      <c r="HG335" s="13"/>
      <c r="HH335" s="13"/>
      <c r="HI335" s="13"/>
      <c r="HJ335" s="13"/>
      <c r="HK335" s="13"/>
      <c r="HL335" s="13"/>
      <c r="HM335" s="13"/>
      <c r="HN335" s="13"/>
      <c r="HO335" s="13"/>
      <c r="HP335" s="13"/>
      <c r="HQ335" s="13"/>
      <c r="HR335" s="13"/>
      <c r="HS335" s="13"/>
      <c r="HT335" s="13"/>
      <c r="HU335" s="13"/>
      <c r="HV335" s="13"/>
      <c r="HW335" s="13"/>
      <c r="HX335" s="13"/>
      <c r="HY335" s="13"/>
      <c r="HZ335" s="13"/>
      <c r="IA335" s="13"/>
      <c r="IB335" s="13"/>
      <c r="IC335" s="13"/>
      <c r="ID335" s="13"/>
      <c r="IE335" s="13"/>
      <c r="IF335" s="13"/>
      <c r="IG335" s="13"/>
      <c r="IH335" s="13"/>
      <c r="II335" s="13"/>
      <c r="IJ335" s="13"/>
      <c r="IK335" s="13"/>
      <c r="IL335" s="13"/>
      <c r="IM335" s="13"/>
      <c r="IN335" s="13"/>
      <c r="IO335" s="13"/>
    </row>
    <row r="336" spans="1:249" s="10" customFormat="1" ht="30" x14ac:dyDescent="0.25">
      <c r="A336" s="18">
        <v>1</v>
      </c>
      <c r="B336" s="207" t="s">
        <v>110</v>
      </c>
      <c r="C336" s="345">
        <f t="shared" si="94"/>
        <v>2000</v>
      </c>
      <c r="D336" s="345">
        <f t="shared" si="94"/>
        <v>167</v>
      </c>
      <c r="E336" s="345">
        <f t="shared" si="94"/>
        <v>103</v>
      </c>
      <c r="F336" s="345">
        <f t="shared" si="94"/>
        <v>61.676646706586823</v>
      </c>
      <c r="G336" s="543">
        <f t="shared" si="94"/>
        <v>3507.74</v>
      </c>
      <c r="H336" s="543">
        <f t="shared" si="94"/>
        <v>292</v>
      </c>
      <c r="I336" s="543">
        <f t="shared" si="94"/>
        <v>178.91523999999998</v>
      </c>
      <c r="J336" s="543">
        <f t="shared" si="94"/>
        <v>61.272342465753418</v>
      </c>
      <c r="K336" s="13"/>
      <c r="L336" s="734"/>
      <c r="M336" s="13"/>
      <c r="N336" s="13"/>
      <c r="O336" s="13"/>
      <c r="P336" s="13"/>
      <c r="Q336" s="13"/>
      <c r="R336" s="13"/>
      <c r="S336" s="13"/>
      <c r="T336" s="1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F336" s="13"/>
      <c r="AG336" s="13"/>
      <c r="AH336" s="13"/>
      <c r="AI336" s="13"/>
      <c r="AJ336" s="13"/>
      <c r="AK336" s="13"/>
      <c r="AL336" s="13"/>
      <c r="AM336" s="13"/>
      <c r="AN336" s="13"/>
      <c r="AO336" s="13"/>
      <c r="AP336" s="13"/>
      <c r="AQ336" s="13"/>
      <c r="AR336" s="13"/>
      <c r="AS336" s="13"/>
      <c r="AT336" s="13"/>
      <c r="AU336" s="13"/>
      <c r="AV336" s="13"/>
      <c r="AW336" s="13"/>
      <c r="AX336" s="13"/>
      <c r="AY336" s="13"/>
      <c r="AZ336" s="13"/>
      <c r="BA336" s="13"/>
      <c r="BB336" s="13"/>
      <c r="BC336" s="13"/>
      <c r="BD336" s="13"/>
      <c r="BE336" s="13"/>
      <c r="BF336" s="13"/>
      <c r="BG336" s="13"/>
      <c r="BH336" s="13"/>
      <c r="BI336" s="13"/>
      <c r="BJ336" s="13"/>
      <c r="BK336" s="13"/>
      <c r="BL336" s="13"/>
      <c r="BM336" s="13"/>
      <c r="BN336" s="13"/>
      <c r="BO336" s="13"/>
      <c r="BP336" s="13"/>
      <c r="BQ336" s="13"/>
      <c r="BR336" s="13"/>
      <c r="BS336" s="13"/>
      <c r="BT336" s="13"/>
      <c r="BU336" s="13"/>
      <c r="BV336" s="13"/>
      <c r="BW336" s="13"/>
      <c r="BX336" s="13"/>
      <c r="BY336" s="13"/>
      <c r="BZ336" s="13"/>
      <c r="CA336" s="13"/>
      <c r="CB336" s="13"/>
      <c r="CC336" s="13"/>
      <c r="CD336" s="13"/>
      <c r="CE336" s="13"/>
      <c r="CF336" s="13"/>
      <c r="CG336" s="13"/>
      <c r="CH336" s="13"/>
      <c r="CI336" s="13"/>
      <c r="CJ336" s="13"/>
      <c r="CK336" s="13"/>
      <c r="CL336" s="13"/>
      <c r="CM336" s="13"/>
      <c r="CN336" s="13"/>
      <c r="CO336" s="13"/>
      <c r="CP336" s="13"/>
      <c r="CQ336" s="13"/>
      <c r="CR336" s="13"/>
      <c r="CS336" s="13"/>
      <c r="CT336" s="13"/>
      <c r="CU336" s="13"/>
      <c r="CV336" s="13"/>
      <c r="CW336" s="13"/>
      <c r="CX336" s="13"/>
      <c r="CY336" s="13"/>
      <c r="CZ336" s="13"/>
      <c r="DA336" s="13"/>
      <c r="DB336" s="13"/>
      <c r="DC336" s="13"/>
      <c r="DD336" s="13"/>
      <c r="DE336" s="13"/>
      <c r="DF336" s="13"/>
      <c r="DG336" s="13"/>
      <c r="DH336" s="13"/>
      <c r="DI336" s="13"/>
      <c r="DJ336" s="13"/>
      <c r="DK336" s="13"/>
      <c r="DL336" s="13"/>
      <c r="DM336" s="13"/>
      <c r="DN336" s="13"/>
      <c r="DO336" s="13"/>
      <c r="DP336" s="13"/>
      <c r="DQ336" s="13"/>
      <c r="DR336" s="13"/>
      <c r="DS336" s="13"/>
      <c r="DT336" s="13"/>
      <c r="DU336" s="13"/>
      <c r="DV336" s="13"/>
      <c r="DW336" s="13"/>
      <c r="DX336" s="13"/>
      <c r="DY336" s="13"/>
      <c r="DZ336" s="13"/>
      <c r="EA336" s="13"/>
      <c r="EB336" s="13"/>
      <c r="EC336" s="13"/>
      <c r="ED336" s="13"/>
      <c r="EE336" s="13"/>
      <c r="EF336" s="13"/>
      <c r="EG336" s="13"/>
      <c r="EH336" s="13"/>
      <c r="EI336" s="13"/>
      <c r="EJ336" s="13"/>
      <c r="EK336" s="13"/>
      <c r="EL336" s="13"/>
      <c r="EM336" s="13"/>
      <c r="EN336" s="13"/>
      <c r="EO336" s="13"/>
      <c r="EP336" s="13"/>
      <c r="EQ336" s="13"/>
      <c r="ER336" s="13"/>
      <c r="ES336" s="13"/>
      <c r="ET336" s="13"/>
      <c r="EU336" s="13"/>
      <c r="EV336" s="13"/>
      <c r="EW336" s="13"/>
      <c r="EX336" s="13"/>
      <c r="EY336" s="13"/>
      <c r="EZ336" s="13"/>
      <c r="FA336" s="13"/>
      <c r="FB336" s="13"/>
      <c r="FC336" s="13"/>
      <c r="FD336" s="13"/>
      <c r="FE336" s="13"/>
      <c r="FF336" s="13"/>
      <c r="FG336" s="13"/>
      <c r="FH336" s="13"/>
      <c r="FI336" s="13"/>
      <c r="FJ336" s="13"/>
      <c r="FK336" s="13"/>
      <c r="FL336" s="13"/>
      <c r="FM336" s="13"/>
      <c r="FN336" s="13"/>
      <c r="FO336" s="13"/>
      <c r="FP336" s="13"/>
      <c r="FQ336" s="13"/>
      <c r="FR336" s="13"/>
      <c r="FS336" s="13"/>
      <c r="FT336" s="13"/>
      <c r="FU336" s="13"/>
      <c r="FV336" s="13"/>
      <c r="FW336" s="13"/>
      <c r="FX336" s="13"/>
      <c r="FY336" s="13"/>
      <c r="FZ336" s="13"/>
      <c r="GA336" s="13"/>
      <c r="GB336" s="13"/>
      <c r="GC336" s="13"/>
      <c r="GD336" s="13"/>
      <c r="GE336" s="13"/>
      <c r="GF336" s="13"/>
      <c r="GG336" s="13"/>
      <c r="GH336" s="13"/>
      <c r="GI336" s="13"/>
      <c r="GJ336" s="13"/>
      <c r="GK336" s="13"/>
      <c r="GL336" s="13"/>
      <c r="GM336" s="13"/>
      <c r="GN336" s="13"/>
      <c r="GO336" s="13"/>
      <c r="GP336" s="13"/>
      <c r="GQ336" s="13"/>
      <c r="GR336" s="13"/>
      <c r="GS336" s="13"/>
      <c r="GT336" s="13"/>
      <c r="GU336" s="13"/>
      <c r="GV336" s="13"/>
      <c r="GW336" s="13"/>
      <c r="GX336" s="13"/>
      <c r="GY336" s="13"/>
      <c r="GZ336" s="13"/>
      <c r="HA336" s="13"/>
      <c r="HB336" s="13"/>
      <c r="HC336" s="13"/>
      <c r="HD336" s="13"/>
      <c r="HE336" s="13"/>
      <c r="HF336" s="13"/>
      <c r="HG336" s="13"/>
      <c r="HH336" s="13"/>
      <c r="HI336" s="13"/>
      <c r="HJ336" s="13"/>
      <c r="HK336" s="13"/>
      <c r="HL336" s="13"/>
      <c r="HM336" s="13"/>
      <c r="HN336" s="13"/>
      <c r="HO336" s="13"/>
      <c r="HP336" s="13"/>
      <c r="HQ336" s="13"/>
      <c r="HR336" s="13"/>
      <c r="HS336" s="13"/>
      <c r="HT336" s="13"/>
      <c r="HU336" s="13"/>
      <c r="HV336" s="13"/>
      <c r="HW336" s="13"/>
      <c r="HX336" s="13"/>
      <c r="HY336" s="13"/>
      <c r="HZ336" s="13"/>
      <c r="IA336" s="13"/>
      <c r="IB336" s="13"/>
      <c r="IC336" s="13"/>
      <c r="ID336" s="13"/>
      <c r="IE336" s="13"/>
      <c r="IF336" s="13"/>
      <c r="IG336" s="13"/>
      <c r="IH336" s="13"/>
      <c r="II336" s="13"/>
      <c r="IJ336" s="13"/>
      <c r="IK336" s="13"/>
      <c r="IL336" s="13"/>
      <c r="IM336" s="13"/>
      <c r="IN336" s="13"/>
      <c r="IO336" s="13"/>
    </row>
    <row r="337" spans="1:249" s="10" customFormat="1" ht="60" x14ac:dyDescent="0.25">
      <c r="A337" s="18">
        <v>1</v>
      </c>
      <c r="B337" s="207" t="s">
        <v>81</v>
      </c>
      <c r="C337" s="345">
        <f t="shared" si="94"/>
        <v>3379</v>
      </c>
      <c r="D337" s="345">
        <f t="shared" si="94"/>
        <v>282</v>
      </c>
      <c r="E337" s="345">
        <f t="shared" si="94"/>
        <v>104</v>
      </c>
      <c r="F337" s="345">
        <f t="shared" si="94"/>
        <v>36.87943262411347</v>
      </c>
      <c r="G337" s="543">
        <f t="shared" si="94"/>
        <v>6627.9084999999995</v>
      </c>
      <c r="H337" s="543">
        <f t="shared" si="94"/>
        <v>552</v>
      </c>
      <c r="I337" s="543">
        <f t="shared" si="94"/>
        <v>257.21668</v>
      </c>
      <c r="J337" s="543">
        <f t="shared" si="94"/>
        <v>46.597224637681158</v>
      </c>
      <c r="K337" s="13"/>
      <c r="L337" s="734"/>
      <c r="M337" s="13"/>
      <c r="N337" s="13"/>
      <c r="O337" s="13"/>
      <c r="P337" s="13"/>
      <c r="Q337" s="13"/>
      <c r="R337" s="13"/>
      <c r="S337" s="13"/>
      <c r="T337" s="13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F337" s="13"/>
      <c r="AG337" s="13"/>
      <c r="AH337" s="13"/>
      <c r="AI337" s="13"/>
      <c r="AJ337" s="13"/>
      <c r="AK337" s="13"/>
      <c r="AL337" s="13"/>
      <c r="AM337" s="13"/>
      <c r="AN337" s="13"/>
      <c r="AO337" s="13"/>
      <c r="AP337" s="13"/>
      <c r="AQ337" s="13"/>
      <c r="AR337" s="13"/>
      <c r="AS337" s="13"/>
      <c r="AT337" s="13"/>
      <c r="AU337" s="13"/>
      <c r="AV337" s="13"/>
      <c r="AW337" s="13"/>
      <c r="AX337" s="13"/>
      <c r="AY337" s="13"/>
      <c r="AZ337" s="13"/>
      <c r="BA337" s="13"/>
      <c r="BB337" s="13"/>
      <c r="BC337" s="13"/>
      <c r="BD337" s="13"/>
      <c r="BE337" s="13"/>
      <c r="BF337" s="13"/>
      <c r="BG337" s="13"/>
      <c r="BH337" s="13"/>
      <c r="BI337" s="13"/>
      <c r="BJ337" s="13"/>
      <c r="BK337" s="13"/>
      <c r="BL337" s="13"/>
      <c r="BM337" s="13"/>
      <c r="BN337" s="13"/>
      <c r="BO337" s="13"/>
      <c r="BP337" s="13"/>
      <c r="BQ337" s="13"/>
      <c r="BR337" s="13"/>
      <c r="BS337" s="13"/>
      <c r="BT337" s="13"/>
      <c r="BU337" s="13"/>
      <c r="BV337" s="13"/>
      <c r="BW337" s="13"/>
      <c r="BX337" s="13"/>
      <c r="BY337" s="13"/>
      <c r="BZ337" s="13"/>
      <c r="CA337" s="13"/>
      <c r="CB337" s="13"/>
      <c r="CC337" s="13"/>
      <c r="CD337" s="13"/>
      <c r="CE337" s="13"/>
      <c r="CF337" s="13"/>
      <c r="CG337" s="13"/>
      <c r="CH337" s="13"/>
      <c r="CI337" s="13"/>
      <c r="CJ337" s="13"/>
      <c r="CK337" s="13"/>
      <c r="CL337" s="13"/>
      <c r="CM337" s="13"/>
      <c r="CN337" s="13"/>
      <c r="CO337" s="13"/>
      <c r="CP337" s="13"/>
      <c r="CQ337" s="13"/>
      <c r="CR337" s="13"/>
      <c r="CS337" s="13"/>
      <c r="CT337" s="13"/>
      <c r="CU337" s="13"/>
      <c r="CV337" s="13"/>
      <c r="CW337" s="13"/>
      <c r="CX337" s="13"/>
      <c r="CY337" s="13"/>
      <c r="CZ337" s="13"/>
      <c r="DA337" s="13"/>
      <c r="DB337" s="13"/>
      <c r="DC337" s="13"/>
      <c r="DD337" s="13"/>
      <c r="DE337" s="13"/>
      <c r="DF337" s="13"/>
      <c r="DG337" s="13"/>
      <c r="DH337" s="13"/>
      <c r="DI337" s="13"/>
      <c r="DJ337" s="13"/>
      <c r="DK337" s="13"/>
      <c r="DL337" s="13"/>
      <c r="DM337" s="13"/>
      <c r="DN337" s="13"/>
      <c r="DO337" s="13"/>
      <c r="DP337" s="13"/>
      <c r="DQ337" s="13"/>
      <c r="DR337" s="13"/>
      <c r="DS337" s="13"/>
      <c r="DT337" s="13"/>
      <c r="DU337" s="13"/>
      <c r="DV337" s="13"/>
      <c r="DW337" s="13"/>
      <c r="DX337" s="13"/>
      <c r="DY337" s="13"/>
      <c r="DZ337" s="13"/>
      <c r="EA337" s="13"/>
      <c r="EB337" s="13"/>
      <c r="EC337" s="13"/>
      <c r="ED337" s="13"/>
      <c r="EE337" s="13"/>
      <c r="EF337" s="13"/>
      <c r="EG337" s="13"/>
      <c r="EH337" s="13"/>
      <c r="EI337" s="13"/>
      <c r="EJ337" s="13"/>
      <c r="EK337" s="13"/>
      <c r="EL337" s="13"/>
      <c r="EM337" s="13"/>
      <c r="EN337" s="13"/>
      <c r="EO337" s="13"/>
      <c r="EP337" s="13"/>
      <c r="EQ337" s="13"/>
      <c r="ER337" s="13"/>
      <c r="ES337" s="13"/>
      <c r="ET337" s="13"/>
      <c r="EU337" s="13"/>
      <c r="EV337" s="13"/>
      <c r="EW337" s="13"/>
      <c r="EX337" s="13"/>
      <c r="EY337" s="13"/>
      <c r="EZ337" s="13"/>
      <c r="FA337" s="13"/>
      <c r="FB337" s="13"/>
      <c r="FC337" s="13"/>
      <c r="FD337" s="13"/>
      <c r="FE337" s="13"/>
      <c r="FF337" s="13"/>
      <c r="FG337" s="13"/>
      <c r="FH337" s="13"/>
      <c r="FI337" s="13"/>
      <c r="FJ337" s="13"/>
      <c r="FK337" s="13"/>
      <c r="FL337" s="13"/>
      <c r="FM337" s="13"/>
      <c r="FN337" s="13"/>
      <c r="FO337" s="13"/>
      <c r="FP337" s="13"/>
      <c r="FQ337" s="13"/>
      <c r="FR337" s="13"/>
      <c r="FS337" s="13"/>
      <c r="FT337" s="13"/>
      <c r="FU337" s="13"/>
      <c r="FV337" s="13"/>
      <c r="FW337" s="13"/>
      <c r="FX337" s="13"/>
      <c r="FY337" s="13"/>
      <c r="FZ337" s="13"/>
      <c r="GA337" s="13"/>
      <c r="GB337" s="13"/>
      <c r="GC337" s="13"/>
      <c r="GD337" s="13"/>
      <c r="GE337" s="13"/>
      <c r="GF337" s="13"/>
      <c r="GG337" s="13"/>
      <c r="GH337" s="13"/>
      <c r="GI337" s="13"/>
      <c r="GJ337" s="13"/>
      <c r="GK337" s="13"/>
      <c r="GL337" s="13"/>
      <c r="GM337" s="13"/>
      <c r="GN337" s="13"/>
      <c r="GO337" s="13"/>
      <c r="GP337" s="13"/>
      <c r="GQ337" s="13"/>
      <c r="GR337" s="13"/>
      <c r="GS337" s="13"/>
      <c r="GT337" s="13"/>
      <c r="GU337" s="13"/>
      <c r="GV337" s="13"/>
      <c r="GW337" s="13"/>
      <c r="GX337" s="13"/>
      <c r="GY337" s="13"/>
      <c r="GZ337" s="13"/>
      <c r="HA337" s="13"/>
      <c r="HB337" s="13"/>
      <c r="HC337" s="13"/>
      <c r="HD337" s="13"/>
      <c r="HE337" s="13"/>
      <c r="HF337" s="13"/>
      <c r="HG337" s="13"/>
      <c r="HH337" s="13"/>
      <c r="HI337" s="13"/>
      <c r="HJ337" s="13"/>
      <c r="HK337" s="13"/>
      <c r="HL337" s="13"/>
      <c r="HM337" s="13"/>
      <c r="HN337" s="13"/>
      <c r="HO337" s="13"/>
      <c r="HP337" s="13"/>
      <c r="HQ337" s="13"/>
      <c r="HR337" s="13"/>
      <c r="HS337" s="13"/>
      <c r="HT337" s="13"/>
      <c r="HU337" s="13"/>
      <c r="HV337" s="13"/>
      <c r="HW337" s="13"/>
      <c r="HX337" s="13"/>
      <c r="HY337" s="13"/>
      <c r="HZ337" s="13"/>
      <c r="IA337" s="13"/>
      <c r="IB337" s="13"/>
      <c r="IC337" s="13"/>
      <c r="ID337" s="13"/>
      <c r="IE337" s="13"/>
      <c r="IF337" s="13"/>
      <c r="IG337" s="13"/>
      <c r="IH337" s="13"/>
      <c r="II337" s="13"/>
      <c r="IJ337" s="13"/>
      <c r="IK337" s="13"/>
      <c r="IL337" s="13"/>
      <c r="IM337" s="13"/>
      <c r="IN337" s="13"/>
      <c r="IO337" s="13"/>
    </row>
    <row r="338" spans="1:249" s="10" customFormat="1" ht="45" x14ac:dyDescent="0.25">
      <c r="A338" s="18">
        <v>1</v>
      </c>
      <c r="B338" s="207" t="s">
        <v>111</v>
      </c>
      <c r="C338" s="345">
        <f t="shared" si="94"/>
        <v>2160</v>
      </c>
      <c r="D338" s="345">
        <f t="shared" si="94"/>
        <v>180</v>
      </c>
      <c r="E338" s="345">
        <f t="shared" si="94"/>
        <v>111</v>
      </c>
      <c r="F338" s="345">
        <f t="shared" si="94"/>
        <v>61.666666666666671</v>
      </c>
      <c r="G338" s="543">
        <f t="shared" si="94"/>
        <v>2183.7600000000002</v>
      </c>
      <c r="H338" s="543">
        <f t="shared" si="94"/>
        <v>182</v>
      </c>
      <c r="I338" s="543">
        <f t="shared" si="94"/>
        <v>106.37541</v>
      </c>
      <c r="J338" s="543">
        <f t="shared" si="94"/>
        <v>58.448027472527478</v>
      </c>
      <c r="K338" s="13"/>
      <c r="L338" s="734"/>
      <c r="M338" s="13"/>
      <c r="N338" s="13"/>
      <c r="O338" s="13"/>
      <c r="P338" s="13"/>
      <c r="Q338" s="13"/>
      <c r="R338" s="13"/>
      <c r="S338" s="13"/>
      <c r="T338" s="1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F338" s="13"/>
      <c r="AG338" s="13"/>
      <c r="AH338" s="13"/>
      <c r="AI338" s="13"/>
      <c r="AJ338" s="13"/>
      <c r="AK338" s="13"/>
      <c r="AL338" s="13"/>
      <c r="AM338" s="13"/>
      <c r="AN338" s="13"/>
      <c r="AO338" s="13"/>
      <c r="AP338" s="13"/>
      <c r="AQ338" s="13"/>
      <c r="AR338" s="13"/>
      <c r="AS338" s="13"/>
      <c r="AT338" s="13"/>
      <c r="AU338" s="13"/>
      <c r="AV338" s="13"/>
      <c r="AW338" s="13"/>
      <c r="AX338" s="13"/>
      <c r="AY338" s="13"/>
      <c r="AZ338" s="13"/>
      <c r="BA338" s="13"/>
      <c r="BB338" s="13"/>
      <c r="BC338" s="13"/>
      <c r="BD338" s="13"/>
      <c r="BE338" s="13"/>
      <c r="BF338" s="13"/>
      <c r="BG338" s="13"/>
      <c r="BH338" s="13"/>
      <c r="BI338" s="13"/>
      <c r="BJ338" s="13"/>
      <c r="BK338" s="13"/>
      <c r="BL338" s="13"/>
      <c r="BM338" s="13"/>
      <c r="BN338" s="13"/>
      <c r="BO338" s="13"/>
      <c r="BP338" s="13"/>
      <c r="BQ338" s="13"/>
      <c r="BR338" s="13"/>
      <c r="BS338" s="13"/>
      <c r="BT338" s="13"/>
      <c r="BU338" s="13"/>
      <c r="BV338" s="13"/>
      <c r="BW338" s="13"/>
      <c r="BX338" s="13"/>
      <c r="BY338" s="13"/>
      <c r="BZ338" s="13"/>
      <c r="CA338" s="13"/>
      <c r="CB338" s="13"/>
      <c r="CC338" s="13"/>
      <c r="CD338" s="13"/>
      <c r="CE338" s="13"/>
      <c r="CF338" s="13"/>
      <c r="CG338" s="13"/>
      <c r="CH338" s="13"/>
      <c r="CI338" s="13"/>
      <c r="CJ338" s="13"/>
      <c r="CK338" s="13"/>
      <c r="CL338" s="13"/>
      <c r="CM338" s="13"/>
      <c r="CN338" s="13"/>
      <c r="CO338" s="13"/>
      <c r="CP338" s="13"/>
      <c r="CQ338" s="13"/>
      <c r="CR338" s="13"/>
      <c r="CS338" s="13"/>
      <c r="CT338" s="13"/>
      <c r="CU338" s="13"/>
      <c r="CV338" s="13"/>
      <c r="CW338" s="13"/>
      <c r="CX338" s="13"/>
      <c r="CY338" s="13"/>
      <c r="CZ338" s="13"/>
      <c r="DA338" s="13"/>
      <c r="DB338" s="13"/>
      <c r="DC338" s="13"/>
      <c r="DD338" s="13"/>
      <c r="DE338" s="13"/>
      <c r="DF338" s="13"/>
      <c r="DG338" s="13"/>
      <c r="DH338" s="13"/>
      <c r="DI338" s="13"/>
      <c r="DJ338" s="13"/>
      <c r="DK338" s="13"/>
      <c r="DL338" s="13"/>
      <c r="DM338" s="13"/>
      <c r="DN338" s="13"/>
      <c r="DO338" s="13"/>
      <c r="DP338" s="13"/>
      <c r="DQ338" s="13"/>
      <c r="DR338" s="13"/>
      <c r="DS338" s="13"/>
      <c r="DT338" s="13"/>
      <c r="DU338" s="13"/>
      <c r="DV338" s="13"/>
      <c r="DW338" s="13"/>
      <c r="DX338" s="13"/>
      <c r="DY338" s="13"/>
      <c r="DZ338" s="13"/>
      <c r="EA338" s="13"/>
      <c r="EB338" s="13"/>
      <c r="EC338" s="13"/>
      <c r="ED338" s="13"/>
      <c r="EE338" s="13"/>
      <c r="EF338" s="13"/>
      <c r="EG338" s="13"/>
      <c r="EH338" s="13"/>
      <c r="EI338" s="13"/>
      <c r="EJ338" s="13"/>
      <c r="EK338" s="13"/>
      <c r="EL338" s="13"/>
      <c r="EM338" s="13"/>
      <c r="EN338" s="13"/>
      <c r="EO338" s="13"/>
      <c r="EP338" s="13"/>
      <c r="EQ338" s="13"/>
      <c r="ER338" s="13"/>
      <c r="ES338" s="13"/>
      <c r="ET338" s="13"/>
      <c r="EU338" s="13"/>
      <c r="EV338" s="13"/>
      <c r="EW338" s="13"/>
      <c r="EX338" s="13"/>
      <c r="EY338" s="13"/>
      <c r="EZ338" s="13"/>
      <c r="FA338" s="13"/>
      <c r="FB338" s="13"/>
      <c r="FC338" s="13"/>
      <c r="FD338" s="13"/>
      <c r="FE338" s="13"/>
      <c r="FF338" s="13"/>
      <c r="FG338" s="13"/>
      <c r="FH338" s="13"/>
      <c r="FI338" s="13"/>
      <c r="FJ338" s="13"/>
      <c r="FK338" s="13"/>
      <c r="FL338" s="13"/>
      <c r="FM338" s="13"/>
      <c r="FN338" s="13"/>
      <c r="FO338" s="13"/>
      <c r="FP338" s="13"/>
      <c r="FQ338" s="13"/>
      <c r="FR338" s="13"/>
      <c r="FS338" s="13"/>
      <c r="FT338" s="13"/>
      <c r="FU338" s="13"/>
      <c r="FV338" s="13"/>
      <c r="FW338" s="13"/>
      <c r="FX338" s="13"/>
      <c r="FY338" s="13"/>
      <c r="FZ338" s="13"/>
      <c r="GA338" s="13"/>
      <c r="GB338" s="13"/>
      <c r="GC338" s="13"/>
      <c r="GD338" s="13"/>
      <c r="GE338" s="13"/>
      <c r="GF338" s="13"/>
      <c r="GG338" s="13"/>
      <c r="GH338" s="13"/>
      <c r="GI338" s="13"/>
      <c r="GJ338" s="13"/>
      <c r="GK338" s="13"/>
      <c r="GL338" s="13"/>
      <c r="GM338" s="13"/>
      <c r="GN338" s="13"/>
      <c r="GO338" s="13"/>
      <c r="GP338" s="13"/>
      <c r="GQ338" s="13"/>
      <c r="GR338" s="13"/>
      <c r="GS338" s="13"/>
      <c r="GT338" s="13"/>
      <c r="GU338" s="13"/>
      <c r="GV338" s="13"/>
      <c r="GW338" s="13"/>
      <c r="GX338" s="13"/>
      <c r="GY338" s="13"/>
      <c r="GZ338" s="13"/>
      <c r="HA338" s="13"/>
      <c r="HB338" s="13"/>
      <c r="HC338" s="13"/>
      <c r="HD338" s="13"/>
      <c r="HE338" s="13"/>
      <c r="HF338" s="13"/>
      <c r="HG338" s="13"/>
      <c r="HH338" s="13"/>
      <c r="HI338" s="13"/>
      <c r="HJ338" s="13"/>
      <c r="HK338" s="13"/>
      <c r="HL338" s="13"/>
      <c r="HM338" s="13"/>
      <c r="HN338" s="13"/>
      <c r="HO338" s="13"/>
      <c r="HP338" s="13"/>
      <c r="HQ338" s="13"/>
      <c r="HR338" s="13"/>
      <c r="HS338" s="13"/>
      <c r="HT338" s="13"/>
      <c r="HU338" s="13"/>
      <c r="HV338" s="13"/>
      <c r="HW338" s="13"/>
      <c r="HX338" s="13"/>
      <c r="HY338" s="13"/>
      <c r="HZ338" s="13"/>
      <c r="IA338" s="13"/>
      <c r="IB338" s="13"/>
      <c r="IC338" s="13"/>
      <c r="ID338" s="13"/>
      <c r="IE338" s="13"/>
      <c r="IF338" s="13"/>
      <c r="IG338" s="13"/>
      <c r="IH338" s="13"/>
      <c r="II338" s="13"/>
      <c r="IJ338" s="13"/>
      <c r="IK338" s="13"/>
      <c r="IL338" s="13"/>
      <c r="IM338" s="13"/>
      <c r="IN338" s="13"/>
      <c r="IO338" s="13"/>
    </row>
    <row r="339" spans="1:249" s="10" customFormat="1" ht="30.75" thickBot="1" x14ac:dyDescent="0.3">
      <c r="A339" s="18"/>
      <c r="B339" s="741" t="s">
        <v>125</v>
      </c>
      <c r="C339" s="742">
        <f t="shared" ref="C339:J339" si="95">SUM(C327)</f>
        <v>12300</v>
      </c>
      <c r="D339" s="742">
        <f t="shared" si="95"/>
        <v>1025</v>
      </c>
      <c r="E339" s="742">
        <f t="shared" si="95"/>
        <v>915</v>
      </c>
      <c r="F339" s="742">
        <f t="shared" si="95"/>
        <v>89.268292682926827</v>
      </c>
      <c r="G339" s="742">
        <f t="shared" si="95"/>
        <v>9951.8070000000007</v>
      </c>
      <c r="H339" s="742">
        <f t="shared" si="95"/>
        <v>829</v>
      </c>
      <c r="I339" s="742">
        <f t="shared" si="95"/>
        <v>723.62175000000002</v>
      </c>
      <c r="J339" s="345">
        <f t="shared" si="95"/>
        <v>87.288510253317256</v>
      </c>
      <c r="K339" s="13"/>
      <c r="L339" s="734"/>
      <c r="M339" s="13"/>
      <c r="N339" s="13"/>
      <c r="O339" s="13"/>
      <c r="P339" s="13"/>
      <c r="Q339" s="13"/>
      <c r="R339" s="13"/>
      <c r="S339" s="13"/>
      <c r="T339" s="1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F339" s="13"/>
      <c r="AG339" s="13"/>
      <c r="AH339" s="13"/>
      <c r="AI339" s="13"/>
      <c r="AJ339" s="13"/>
      <c r="AK339" s="13"/>
      <c r="AL339" s="13"/>
      <c r="AM339" s="13"/>
      <c r="AN339" s="13"/>
      <c r="AO339" s="13"/>
      <c r="AP339" s="13"/>
      <c r="AQ339" s="13"/>
      <c r="AR339" s="13"/>
      <c r="AS339" s="13"/>
      <c r="AT339" s="13"/>
      <c r="AU339" s="13"/>
      <c r="AV339" s="13"/>
      <c r="AW339" s="13"/>
      <c r="AX339" s="13"/>
      <c r="AY339" s="13"/>
      <c r="AZ339" s="13"/>
      <c r="BA339" s="13"/>
      <c r="BB339" s="13"/>
      <c r="BC339" s="13"/>
      <c r="BD339" s="13"/>
      <c r="BE339" s="13"/>
      <c r="BF339" s="13"/>
      <c r="BG339" s="13"/>
      <c r="BH339" s="13"/>
      <c r="BI339" s="13"/>
      <c r="BJ339" s="13"/>
      <c r="BK339" s="13"/>
      <c r="BL339" s="13"/>
      <c r="BM339" s="13"/>
      <c r="BN339" s="13"/>
      <c r="BO339" s="13"/>
      <c r="BP339" s="13"/>
      <c r="BQ339" s="13"/>
      <c r="BR339" s="13"/>
      <c r="BS339" s="13"/>
      <c r="BT339" s="13"/>
      <c r="BU339" s="13"/>
      <c r="BV339" s="13"/>
      <c r="BW339" s="13"/>
      <c r="BX339" s="13"/>
      <c r="BY339" s="13"/>
      <c r="BZ339" s="13"/>
      <c r="CA339" s="13"/>
      <c r="CB339" s="13"/>
      <c r="CC339" s="13"/>
      <c r="CD339" s="13"/>
      <c r="CE339" s="13"/>
      <c r="CF339" s="13"/>
      <c r="CG339" s="13"/>
      <c r="CH339" s="13"/>
      <c r="CI339" s="13"/>
      <c r="CJ339" s="13"/>
      <c r="CK339" s="13"/>
      <c r="CL339" s="13"/>
      <c r="CM339" s="13"/>
      <c r="CN339" s="13"/>
      <c r="CO339" s="13"/>
      <c r="CP339" s="13"/>
      <c r="CQ339" s="13"/>
      <c r="CR339" s="13"/>
      <c r="CS339" s="13"/>
      <c r="CT339" s="13"/>
      <c r="CU339" s="13"/>
      <c r="CV339" s="13"/>
      <c r="CW339" s="13"/>
      <c r="CX339" s="13"/>
      <c r="CY339" s="13"/>
      <c r="CZ339" s="13"/>
      <c r="DA339" s="13"/>
      <c r="DB339" s="13"/>
      <c r="DC339" s="13"/>
      <c r="DD339" s="13"/>
      <c r="DE339" s="13"/>
      <c r="DF339" s="13"/>
      <c r="DG339" s="13"/>
      <c r="DH339" s="13"/>
      <c r="DI339" s="13"/>
      <c r="DJ339" s="13"/>
      <c r="DK339" s="13"/>
      <c r="DL339" s="13"/>
      <c r="DM339" s="13"/>
      <c r="DN339" s="13"/>
      <c r="DO339" s="13"/>
      <c r="DP339" s="13"/>
      <c r="DQ339" s="13"/>
      <c r="DR339" s="13"/>
      <c r="DS339" s="13"/>
      <c r="DT339" s="13"/>
      <c r="DU339" s="13"/>
      <c r="DV339" s="13"/>
      <c r="DW339" s="13"/>
      <c r="DX339" s="13"/>
      <c r="DY339" s="13"/>
      <c r="DZ339" s="13"/>
      <c r="EA339" s="13"/>
      <c r="EB339" s="13"/>
      <c r="EC339" s="13"/>
      <c r="ED339" s="13"/>
      <c r="EE339" s="13"/>
      <c r="EF339" s="13"/>
      <c r="EG339" s="13"/>
      <c r="EH339" s="13"/>
      <c r="EI339" s="13"/>
      <c r="EJ339" s="13"/>
      <c r="EK339" s="13"/>
      <c r="EL339" s="13"/>
      <c r="EM339" s="13"/>
      <c r="EN339" s="13"/>
      <c r="EO339" s="13"/>
      <c r="EP339" s="13"/>
      <c r="EQ339" s="13"/>
      <c r="ER339" s="13"/>
      <c r="ES339" s="13"/>
      <c r="ET339" s="13"/>
      <c r="EU339" s="13"/>
      <c r="EV339" s="13"/>
      <c r="EW339" s="13"/>
      <c r="EX339" s="13"/>
      <c r="EY339" s="13"/>
      <c r="EZ339" s="13"/>
      <c r="FA339" s="13"/>
      <c r="FB339" s="13"/>
      <c r="FC339" s="13"/>
      <c r="FD339" s="13"/>
      <c r="FE339" s="13"/>
      <c r="FF339" s="13"/>
      <c r="FG339" s="13"/>
      <c r="FH339" s="13"/>
      <c r="FI339" s="13"/>
      <c r="FJ339" s="13"/>
      <c r="FK339" s="13"/>
      <c r="FL339" s="13"/>
      <c r="FM339" s="13"/>
      <c r="FN339" s="13"/>
      <c r="FO339" s="13"/>
      <c r="FP339" s="13"/>
      <c r="FQ339" s="13"/>
      <c r="FR339" s="13"/>
      <c r="FS339" s="13"/>
      <c r="FT339" s="13"/>
      <c r="FU339" s="13"/>
      <c r="FV339" s="13"/>
      <c r="FW339" s="13"/>
      <c r="FX339" s="13"/>
      <c r="FY339" s="13"/>
      <c r="FZ339" s="13"/>
      <c r="GA339" s="13"/>
      <c r="GB339" s="13"/>
      <c r="GC339" s="13"/>
      <c r="GD339" s="13"/>
      <c r="GE339" s="13"/>
      <c r="GF339" s="13"/>
      <c r="GG339" s="13"/>
      <c r="GH339" s="13"/>
      <c r="GI339" s="13"/>
      <c r="GJ339" s="13"/>
      <c r="GK339" s="13"/>
      <c r="GL339" s="13"/>
      <c r="GM339" s="13"/>
      <c r="GN339" s="13"/>
      <c r="GO339" s="13"/>
      <c r="GP339" s="13"/>
      <c r="GQ339" s="13"/>
      <c r="GR339" s="13"/>
      <c r="GS339" s="13"/>
      <c r="GT339" s="13"/>
      <c r="GU339" s="13"/>
      <c r="GV339" s="13"/>
      <c r="GW339" s="13"/>
      <c r="GX339" s="13"/>
      <c r="GY339" s="13"/>
      <c r="GZ339" s="13"/>
      <c r="HA339" s="13"/>
      <c r="HB339" s="13"/>
      <c r="HC339" s="13"/>
      <c r="HD339" s="13"/>
      <c r="HE339" s="13"/>
      <c r="HF339" s="13"/>
      <c r="HG339" s="13"/>
      <c r="HH339" s="13"/>
      <c r="HI339" s="13"/>
      <c r="HJ339" s="13"/>
      <c r="HK339" s="13"/>
      <c r="HL339" s="13"/>
      <c r="HM339" s="13"/>
      <c r="HN339" s="13"/>
      <c r="HO339" s="13"/>
      <c r="HP339" s="13"/>
      <c r="HQ339" s="13"/>
      <c r="HR339" s="13"/>
      <c r="HS339" s="13"/>
      <c r="HT339" s="13"/>
      <c r="HU339" s="13"/>
      <c r="HV339" s="13"/>
      <c r="HW339" s="13"/>
      <c r="HX339" s="13"/>
      <c r="HY339" s="13"/>
      <c r="HZ339" s="13"/>
      <c r="IA339" s="13"/>
      <c r="IB339" s="13"/>
      <c r="IC339" s="13"/>
      <c r="ID339" s="13"/>
      <c r="IE339" s="13"/>
      <c r="IF339" s="13"/>
      <c r="IG339" s="13"/>
      <c r="IH339" s="13"/>
      <c r="II339" s="13"/>
      <c r="IJ339" s="13"/>
      <c r="IK339" s="13"/>
      <c r="IL339" s="13"/>
      <c r="IM339" s="13"/>
      <c r="IN339" s="13"/>
      <c r="IO339" s="13"/>
    </row>
    <row r="340" spans="1:249" ht="15" customHeight="1" thickBot="1" x14ac:dyDescent="0.3">
      <c r="A340" s="18">
        <v>1</v>
      </c>
      <c r="B340" s="743" t="s">
        <v>4</v>
      </c>
      <c r="C340" s="744">
        <f t="shared" ref="C340:J340" si="96">C328</f>
        <v>0</v>
      </c>
      <c r="D340" s="744">
        <f t="shared" si="96"/>
        <v>0</v>
      </c>
      <c r="E340" s="744">
        <f t="shared" si="96"/>
        <v>0</v>
      </c>
      <c r="F340" s="744">
        <f t="shared" si="96"/>
        <v>0</v>
      </c>
      <c r="G340" s="745">
        <f t="shared" si="96"/>
        <v>31089.022615740741</v>
      </c>
      <c r="H340" s="745">
        <f t="shared" si="96"/>
        <v>2590</v>
      </c>
      <c r="I340" s="745">
        <f t="shared" si="96"/>
        <v>1631.7186300000001</v>
      </c>
      <c r="J340" s="510">
        <f t="shared" si="96"/>
        <v>63.000719305019302</v>
      </c>
    </row>
    <row r="341" spans="1:249" ht="15" customHeight="1" x14ac:dyDescent="0.25">
      <c r="A341" s="18">
        <v>1</v>
      </c>
      <c r="B341" s="86" t="s">
        <v>15</v>
      </c>
      <c r="C341" s="5"/>
      <c r="D341" s="5"/>
      <c r="E341" s="172"/>
      <c r="F341" s="5"/>
      <c r="G341" s="525"/>
      <c r="H341" s="525"/>
      <c r="I341" s="526"/>
      <c r="J341" s="525"/>
    </row>
    <row r="342" spans="1:249" ht="29.25" x14ac:dyDescent="0.25">
      <c r="A342" s="18">
        <v>1</v>
      </c>
      <c r="B342" s="74" t="s">
        <v>55</v>
      </c>
      <c r="C342" s="129"/>
      <c r="D342" s="129"/>
      <c r="E342" s="129"/>
      <c r="F342" s="129"/>
      <c r="G342" s="481"/>
      <c r="H342" s="481"/>
      <c r="I342" s="481"/>
      <c r="J342" s="481"/>
    </row>
    <row r="343" spans="1:249" s="36" customFormat="1" ht="30" x14ac:dyDescent="0.25">
      <c r="A343" s="18">
        <v>1</v>
      </c>
      <c r="B343" s="73" t="s">
        <v>122</v>
      </c>
      <c r="C343" s="118">
        <f>SUM(C344:C347)</f>
        <v>399</v>
      </c>
      <c r="D343" s="118">
        <f>SUM(D344:D347)</f>
        <v>33</v>
      </c>
      <c r="E343" s="118">
        <f>SUM(E344:E347)</f>
        <v>49</v>
      </c>
      <c r="F343" s="118">
        <f>E343/D343*100</f>
        <v>148.4848484848485</v>
      </c>
      <c r="G343" s="488">
        <f>SUM(G344:G347)</f>
        <v>1108.0161689814813</v>
      </c>
      <c r="H343" s="488">
        <f>SUM(H344:H347)</f>
        <v>93</v>
      </c>
      <c r="I343" s="488">
        <f>SUM(I344:I347)</f>
        <v>131.12832</v>
      </c>
      <c r="J343" s="488">
        <f t="shared" ref="J343:J363" si="97">I343/H343*100</f>
        <v>140.99819354838709</v>
      </c>
      <c r="L343" s="110"/>
    </row>
    <row r="344" spans="1:249" s="36" customFormat="1" ht="30" x14ac:dyDescent="0.25">
      <c r="A344" s="18">
        <v>1</v>
      </c>
      <c r="B344" s="72" t="s">
        <v>79</v>
      </c>
      <c r="C344" s="118">
        <v>278</v>
      </c>
      <c r="D344" s="111">
        <f t="shared" ref="D344:D351" si="98">ROUND(C344/12*$B$3,0)</f>
        <v>23</v>
      </c>
      <c r="E344" s="118">
        <v>48</v>
      </c>
      <c r="F344" s="118">
        <f>E344/D344*100</f>
        <v>208.69565217391303</v>
      </c>
      <c r="G344" s="488">
        <v>715.44973148148142</v>
      </c>
      <c r="H344" s="663">
        <f>ROUND(G344/12*$B$3,0)</f>
        <v>60</v>
      </c>
      <c r="I344" s="488">
        <v>129.33023</v>
      </c>
      <c r="J344" s="488">
        <f t="shared" si="97"/>
        <v>215.55038333333334</v>
      </c>
      <c r="L344" s="110"/>
    </row>
    <row r="345" spans="1:249" s="36" customFormat="1" ht="30" x14ac:dyDescent="0.25">
      <c r="A345" s="18">
        <v>1</v>
      </c>
      <c r="B345" s="72" t="s">
        <v>80</v>
      </c>
      <c r="C345" s="118">
        <v>83</v>
      </c>
      <c r="D345" s="111">
        <f t="shared" si="98"/>
        <v>7</v>
      </c>
      <c r="E345" s="118">
        <v>1</v>
      </c>
      <c r="F345" s="118">
        <f>E345/D345*100</f>
        <v>14.285714285714285</v>
      </c>
      <c r="G345" s="488">
        <v>143.20093750000001</v>
      </c>
      <c r="H345" s="663">
        <f t="shared" ref="H345:H351" si="99">ROUND(G345/12*$B$3,0)</f>
        <v>12</v>
      </c>
      <c r="I345" s="488">
        <v>1.79809</v>
      </c>
      <c r="J345" s="488">
        <f t="shared" si="97"/>
        <v>14.984083333333334</v>
      </c>
      <c r="L345" s="110"/>
    </row>
    <row r="346" spans="1:249" s="36" customFormat="1" ht="45" x14ac:dyDescent="0.25">
      <c r="A346" s="18">
        <v>1</v>
      </c>
      <c r="B346" s="72" t="s">
        <v>116</v>
      </c>
      <c r="C346" s="118"/>
      <c r="D346" s="111">
        <f t="shared" si="98"/>
        <v>0</v>
      </c>
      <c r="E346" s="118"/>
      <c r="F346" s="118"/>
      <c r="G346" s="493"/>
      <c r="H346" s="663">
        <f t="shared" si="99"/>
        <v>0</v>
      </c>
      <c r="I346" s="488"/>
      <c r="J346" s="488"/>
      <c r="L346" s="110"/>
    </row>
    <row r="347" spans="1:249" s="36" customFormat="1" ht="30" x14ac:dyDescent="0.25">
      <c r="A347" s="18">
        <v>1</v>
      </c>
      <c r="B347" s="72" t="s">
        <v>117</v>
      </c>
      <c r="C347" s="118">
        <v>38</v>
      </c>
      <c r="D347" s="111">
        <f t="shared" si="98"/>
        <v>3</v>
      </c>
      <c r="E347" s="118"/>
      <c r="F347" s="118"/>
      <c r="G347" s="488">
        <v>249.3655</v>
      </c>
      <c r="H347" s="663">
        <f t="shared" si="99"/>
        <v>21</v>
      </c>
      <c r="I347" s="488"/>
      <c r="J347" s="488"/>
      <c r="L347" s="110"/>
    </row>
    <row r="348" spans="1:249" s="36" customFormat="1" ht="30" x14ac:dyDescent="0.25">
      <c r="A348" s="18">
        <v>1</v>
      </c>
      <c r="B348" s="73" t="s">
        <v>114</v>
      </c>
      <c r="C348" s="118">
        <f>SUM(C349:C351)</f>
        <v>723</v>
      </c>
      <c r="D348" s="118">
        <f>SUM(D349:D351)</f>
        <v>60</v>
      </c>
      <c r="E348" s="118">
        <f>SUM(E349:E351)</f>
        <v>62</v>
      </c>
      <c r="F348" s="118">
        <f t="shared" ref="F348:F351" si="100">E348/D348*100</f>
        <v>103.33333333333334</v>
      </c>
      <c r="G348" s="481">
        <f>SUM(G349:G351)</f>
        <v>1149.7728999999999</v>
      </c>
      <c r="H348" s="481">
        <f>SUM(H349:H351)</f>
        <v>95</v>
      </c>
      <c r="I348" s="481">
        <f>SUM(I349:I351)</f>
        <v>144.16254000000001</v>
      </c>
      <c r="J348" s="488">
        <f t="shared" si="97"/>
        <v>151.75004210526316</v>
      </c>
      <c r="L348" s="110"/>
    </row>
    <row r="349" spans="1:249" s="36" customFormat="1" ht="30" x14ac:dyDescent="0.25">
      <c r="A349" s="18">
        <v>1</v>
      </c>
      <c r="B349" s="72" t="s">
        <v>110</v>
      </c>
      <c r="C349" s="118">
        <v>20</v>
      </c>
      <c r="D349" s="111">
        <f t="shared" si="98"/>
        <v>2</v>
      </c>
      <c r="E349" s="118"/>
      <c r="F349" s="118">
        <f t="shared" si="100"/>
        <v>0</v>
      </c>
      <c r="G349" s="488">
        <v>35.077399999999997</v>
      </c>
      <c r="H349" s="663">
        <f t="shared" si="99"/>
        <v>3</v>
      </c>
      <c r="I349" s="488"/>
      <c r="J349" s="488">
        <f t="shared" si="97"/>
        <v>0</v>
      </c>
      <c r="L349" s="110"/>
    </row>
    <row r="350" spans="1:249" s="36" customFormat="1" ht="58.5" customHeight="1" x14ac:dyDescent="0.25">
      <c r="A350" s="18">
        <v>1</v>
      </c>
      <c r="B350" s="72" t="s">
        <v>121</v>
      </c>
      <c r="C350" s="118">
        <v>425</v>
      </c>
      <c r="D350" s="111">
        <f t="shared" si="98"/>
        <v>35</v>
      </c>
      <c r="E350" s="118">
        <v>49</v>
      </c>
      <c r="F350" s="118">
        <f t="shared" si="100"/>
        <v>140</v>
      </c>
      <c r="G350" s="488">
        <v>833.63750000000005</v>
      </c>
      <c r="H350" s="663">
        <f t="shared" si="99"/>
        <v>69</v>
      </c>
      <c r="I350" s="488">
        <v>134.27357000000001</v>
      </c>
      <c r="J350" s="488">
        <f t="shared" si="97"/>
        <v>194.5993768115942</v>
      </c>
      <c r="L350" s="110"/>
    </row>
    <row r="351" spans="1:249" s="36" customFormat="1" ht="45" x14ac:dyDescent="0.25">
      <c r="A351" s="18">
        <v>1</v>
      </c>
      <c r="B351" s="72" t="s">
        <v>111</v>
      </c>
      <c r="C351" s="118">
        <v>278</v>
      </c>
      <c r="D351" s="111">
        <f t="shared" si="98"/>
        <v>23</v>
      </c>
      <c r="E351" s="118">
        <v>13</v>
      </c>
      <c r="F351" s="118">
        <f t="shared" si="100"/>
        <v>56.521739130434781</v>
      </c>
      <c r="G351" s="488">
        <v>281.05799999999999</v>
      </c>
      <c r="H351" s="663">
        <f t="shared" si="99"/>
        <v>23</v>
      </c>
      <c r="I351" s="488">
        <v>9.8889699999999987</v>
      </c>
      <c r="J351" s="488">
        <f t="shared" si="97"/>
        <v>42.995521739130425</v>
      </c>
      <c r="L351" s="110"/>
    </row>
    <row r="352" spans="1:249" s="36" customFormat="1" ht="30.75" thickBot="1" x14ac:dyDescent="0.3">
      <c r="A352" s="18"/>
      <c r="B352" s="683" t="s">
        <v>125</v>
      </c>
      <c r="C352" s="181">
        <v>990</v>
      </c>
      <c r="D352" s="312">
        <f>ROUND(C352/12*$B$3,0)</f>
        <v>83</v>
      </c>
      <c r="E352" s="181">
        <v>78</v>
      </c>
      <c r="F352" s="181">
        <f>E352/D352*100</f>
        <v>93.975903614457835</v>
      </c>
      <c r="G352" s="489">
        <v>800.9991</v>
      </c>
      <c r="H352" s="664">
        <f>ROUND(G352/12*$B$3,0)</f>
        <v>67</v>
      </c>
      <c r="I352" s="489">
        <v>63.109019999999994</v>
      </c>
      <c r="J352" s="489">
        <f>I352/H352*100</f>
        <v>94.192567164179096</v>
      </c>
      <c r="L352" s="110"/>
    </row>
    <row r="353" spans="1:249" ht="19.5" customHeight="1" thickBot="1" x14ac:dyDescent="0.3">
      <c r="A353" s="18">
        <v>1</v>
      </c>
      <c r="B353" s="115" t="s">
        <v>3</v>
      </c>
      <c r="C353" s="560"/>
      <c r="D353" s="560"/>
      <c r="E353" s="560"/>
      <c r="F353" s="354"/>
      <c r="G353" s="561">
        <f>G348+G343+G352</f>
        <v>3058.7881689814812</v>
      </c>
      <c r="H353" s="561">
        <f>H348+H343+H352</f>
        <v>255</v>
      </c>
      <c r="I353" s="561">
        <f>I348+I343+I352</f>
        <v>338.39988</v>
      </c>
      <c r="J353" s="494">
        <f t="shared" si="97"/>
        <v>132.70583529411763</v>
      </c>
    </row>
    <row r="354" spans="1:249" ht="29.25" x14ac:dyDescent="0.25">
      <c r="A354" s="18">
        <v>1</v>
      </c>
      <c r="B354" s="279" t="s">
        <v>47</v>
      </c>
      <c r="C354" s="280"/>
      <c r="D354" s="280"/>
      <c r="E354" s="280"/>
      <c r="F354" s="280"/>
      <c r="G354" s="544"/>
      <c r="H354" s="544"/>
      <c r="I354" s="544"/>
      <c r="J354" s="544"/>
    </row>
    <row r="355" spans="1:249" s="10" customFormat="1" ht="48" customHeight="1" x14ac:dyDescent="0.25">
      <c r="A355" s="18">
        <v>1</v>
      </c>
      <c r="B355" s="205" t="s">
        <v>122</v>
      </c>
      <c r="C355" s="346">
        <f t="shared" ref="C355:I365" si="101">C343</f>
        <v>399</v>
      </c>
      <c r="D355" s="346">
        <f t="shared" si="101"/>
        <v>33</v>
      </c>
      <c r="E355" s="346">
        <f t="shared" si="101"/>
        <v>49</v>
      </c>
      <c r="F355" s="346">
        <f t="shared" si="101"/>
        <v>148.4848484848485</v>
      </c>
      <c r="G355" s="545">
        <f t="shared" si="101"/>
        <v>1108.0161689814813</v>
      </c>
      <c r="H355" s="545">
        <f t="shared" si="101"/>
        <v>93</v>
      </c>
      <c r="I355" s="545">
        <f t="shared" si="101"/>
        <v>131.12832</v>
      </c>
      <c r="J355" s="545">
        <f t="shared" si="97"/>
        <v>140.99819354838709</v>
      </c>
      <c r="K355" s="13"/>
      <c r="L355" s="734"/>
      <c r="M355" s="13"/>
      <c r="N355" s="13"/>
      <c r="O355" s="13"/>
      <c r="P355" s="13"/>
      <c r="Q355" s="13"/>
      <c r="R355" s="13"/>
      <c r="S355" s="13"/>
      <c r="T355" s="1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F355" s="13"/>
      <c r="AG355" s="13"/>
      <c r="AH355" s="13"/>
      <c r="AI355" s="13"/>
      <c r="AJ355" s="13"/>
      <c r="AK355" s="13"/>
      <c r="AL355" s="13"/>
      <c r="AM355" s="13"/>
      <c r="AN355" s="13"/>
      <c r="AO355" s="13"/>
      <c r="AP355" s="13"/>
      <c r="AQ355" s="13"/>
      <c r="AR355" s="13"/>
      <c r="AS355" s="13"/>
      <c r="AT355" s="13"/>
      <c r="AU355" s="13"/>
      <c r="AV355" s="13"/>
      <c r="AW355" s="13"/>
      <c r="AX355" s="13"/>
      <c r="AY355" s="13"/>
      <c r="AZ355" s="13"/>
      <c r="BA355" s="13"/>
      <c r="BB355" s="13"/>
      <c r="BC355" s="13"/>
      <c r="BD355" s="13"/>
      <c r="BE355" s="13"/>
      <c r="BF355" s="13"/>
      <c r="BG355" s="13"/>
      <c r="BH355" s="13"/>
      <c r="BI355" s="13"/>
      <c r="BJ355" s="13"/>
      <c r="BK355" s="13"/>
      <c r="BL355" s="13"/>
      <c r="BM355" s="13"/>
      <c r="BN355" s="13"/>
      <c r="BO355" s="13"/>
      <c r="BP355" s="13"/>
      <c r="BQ355" s="13"/>
      <c r="BR355" s="13"/>
      <c r="BS355" s="13"/>
      <c r="BT355" s="13"/>
      <c r="BU355" s="13"/>
      <c r="BV355" s="13"/>
      <c r="BW355" s="13"/>
      <c r="BX355" s="13"/>
      <c r="BY355" s="13"/>
      <c r="BZ355" s="13"/>
      <c r="CA355" s="13"/>
      <c r="CB355" s="13"/>
      <c r="CC355" s="13"/>
      <c r="CD355" s="13"/>
      <c r="CE355" s="13"/>
      <c r="CF355" s="13"/>
      <c r="CG355" s="13"/>
      <c r="CH355" s="13"/>
      <c r="CI355" s="13"/>
      <c r="CJ355" s="13"/>
      <c r="CK355" s="13"/>
      <c r="CL355" s="13"/>
      <c r="CM355" s="13"/>
      <c r="CN355" s="13"/>
      <c r="CO355" s="13"/>
      <c r="CP355" s="13"/>
      <c r="CQ355" s="13"/>
      <c r="CR355" s="13"/>
      <c r="CS355" s="13"/>
      <c r="CT355" s="13"/>
      <c r="CU355" s="13"/>
      <c r="CV355" s="13"/>
      <c r="CW355" s="13"/>
      <c r="CX355" s="13"/>
      <c r="CY355" s="13"/>
      <c r="CZ355" s="13"/>
      <c r="DA355" s="13"/>
      <c r="DB355" s="13"/>
      <c r="DC355" s="13"/>
      <c r="DD355" s="13"/>
      <c r="DE355" s="13"/>
      <c r="DF355" s="13"/>
      <c r="DG355" s="13"/>
      <c r="DH355" s="13"/>
      <c r="DI355" s="13"/>
      <c r="DJ355" s="13"/>
      <c r="DK355" s="13"/>
      <c r="DL355" s="13"/>
      <c r="DM355" s="13"/>
      <c r="DN355" s="13"/>
      <c r="DO355" s="13"/>
      <c r="DP355" s="13"/>
      <c r="DQ355" s="13"/>
      <c r="DR355" s="13"/>
      <c r="DS355" s="13"/>
      <c r="DT355" s="13"/>
      <c r="DU355" s="13"/>
      <c r="DV355" s="13"/>
      <c r="DW355" s="13"/>
      <c r="DX355" s="13"/>
      <c r="DY355" s="13"/>
      <c r="DZ355" s="13"/>
      <c r="EA355" s="13"/>
      <c r="EB355" s="13"/>
      <c r="EC355" s="13"/>
      <c r="ED355" s="13"/>
      <c r="EE355" s="13"/>
      <c r="EF355" s="13"/>
      <c r="EG355" s="13"/>
      <c r="EH355" s="13"/>
      <c r="EI355" s="13"/>
      <c r="EJ355" s="13"/>
      <c r="EK355" s="13"/>
      <c r="EL355" s="13"/>
      <c r="EM355" s="13"/>
      <c r="EN355" s="13"/>
      <c r="EO355" s="13"/>
      <c r="EP355" s="13"/>
      <c r="EQ355" s="13"/>
      <c r="ER355" s="13"/>
      <c r="ES355" s="13"/>
      <c r="ET355" s="13"/>
      <c r="EU355" s="13"/>
      <c r="EV355" s="13"/>
      <c r="EW355" s="13"/>
      <c r="EX355" s="13"/>
      <c r="EY355" s="13"/>
      <c r="EZ355" s="13"/>
      <c r="FA355" s="13"/>
      <c r="FB355" s="13"/>
      <c r="FC355" s="13"/>
      <c r="FD355" s="13"/>
      <c r="FE355" s="13"/>
      <c r="FF355" s="13"/>
      <c r="FG355" s="13"/>
      <c r="FH355" s="13"/>
      <c r="FI355" s="13"/>
      <c r="FJ355" s="13"/>
      <c r="FK355" s="13"/>
      <c r="FL355" s="13"/>
      <c r="FM355" s="13"/>
      <c r="FN355" s="13"/>
      <c r="FO355" s="13"/>
      <c r="FP355" s="13"/>
      <c r="FQ355" s="13"/>
      <c r="FR355" s="13"/>
      <c r="FS355" s="13"/>
      <c r="FT355" s="13"/>
      <c r="FU355" s="13"/>
      <c r="FV355" s="13"/>
      <c r="FW355" s="13"/>
      <c r="FX355" s="13"/>
      <c r="FY355" s="13"/>
      <c r="FZ355" s="13"/>
      <c r="GA355" s="13"/>
      <c r="GB355" s="13"/>
      <c r="GC355" s="13"/>
      <c r="GD355" s="13"/>
      <c r="GE355" s="13"/>
      <c r="GF355" s="13"/>
      <c r="GG355" s="13"/>
      <c r="GH355" s="13"/>
      <c r="GI355" s="13"/>
      <c r="GJ355" s="13"/>
      <c r="GK355" s="13"/>
      <c r="GL355" s="13"/>
      <c r="GM355" s="13"/>
      <c r="GN355" s="13"/>
      <c r="GO355" s="13"/>
      <c r="GP355" s="13"/>
      <c r="GQ355" s="13"/>
      <c r="GR355" s="13"/>
      <c r="GS355" s="13"/>
      <c r="GT355" s="13"/>
      <c r="GU355" s="13"/>
      <c r="GV355" s="13"/>
      <c r="GW355" s="13"/>
      <c r="GX355" s="13"/>
      <c r="GY355" s="13"/>
      <c r="GZ355" s="13"/>
      <c r="HA355" s="13"/>
      <c r="HB355" s="13"/>
      <c r="HC355" s="13"/>
      <c r="HD355" s="13"/>
      <c r="HE355" s="13"/>
      <c r="HF355" s="13"/>
      <c r="HG355" s="13"/>
      <c r="HH355" s="13"/>
      <c r="HI355" s="13"/>
      <c r="HJ355" s="13"/>
      <c r="HK355" s="13"/>
      <c r="HL355" s="13"/>
      <c r="HM355" s="13"/>
      <c r="HN355" s="13"/>
      <c r="HO355" s="13"/>
      <c r="HP355" s="13"/>
      <c r="HQ355" s="13"/>
      <c r="HR355" s="13"/>
      <c r="HS355" s="13"/>
      <c r="HT355" s="13"/>
      <c r="HU355" s="13"/>
      <c r="HV355" s="13"/>
      <c r="HW355" s="13"/>
      <c r="HX355" s="13"/>
      <c r="HY355" s="13"/>
      <c r="HZ355" s="13"/>
      <c r="IA355" s="13"/>
      <c r="IB355" s="13"/>
      <c r="IC355" s="13"/>
      <c r="ID355" s="13"/>
      <c r="IE355" s="13"/>
      <c r="IF355" s="13"/>
      <c r="IG355" s="13"/>
      <c r="IH355" s="13"/>
      <c r="II355" s="13"/>
      <c r="IJ355" s="13"/>
      <c r="IK355" s="13"/>
      <c r="IL355" s="13"/>
      <c r="IM355" s="13"/>
      <c r="IN355" s="13"/>
      <c r="IO355" s="13"/>
    </row>
    <row r="356" spans="1:249" s="10" customFormat="1" ht="30" x14ac:dyDescent="0.25">
      <c r="A356" s="18">
        <v>1</v>
      </c>
      <c r="B356" s="206" t="s">
        <v>79</v>
      </c>
      <c r="C356" s="346">
        <f t="shared" si="101"/>
        <v>278</v>
      </c>
      <c r="D356" s="346">
        <f t="shared" si="101"/>
        <v>23</v>
      </c>
      <c r="E356" s="346">
        <f t="shared" si="101"/>
        <v>48</v>
      </c>
      <c r="F356" s="346">
        <f t="shared" si="101"/>
        <v>208.69565217391303</v>
      </c>
      <c r="G356" s="545">
        <f t="shared" si="101"/>
        <v>715.44973148148142</v>
      </c>
      <c r="H356" s="545">
        <f t="shared" si="101"/>
        <v>60</v>
      </c>
      <c r="I356" s="545">
        <f t="shared" si="101"/>
        <v>129.33023</v>
      </c>
      <c r="J356" s="545">
        <f t="shared" si="97"/>
        <v>215.55038333333334</v>
      </c>
      <c r="K356" s="13"/>
      <c r="L356" s="734"/>
      <c r="M356" s="13"/>
      <c r="N356" s="13"/>
      <c r="O356" s="13"/>
      <c r="P356" s="13"/>
      <c r="Q356" s="13"/>
      <c r="R356" s="13"/>
      <c r="S356" s="13"/>
      <c r="T356" s="1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F356" s="13"/>
      <c r="AG356" s="13"/>
      <c r="AH356" s="13"/>
      <c r="AI356" s="13"/>
      <c r="AJ356" s="13"/>
      <c r="AK356" s="13"/>
      <c r="AL356" s="13"/>
      <c r="AM356" s="13"/>
      <c r="AN356" s="13"/>
      <c r="AO356" s="13"/>
      <c r="AP356" s="13"/>
      <c r="AQ356" s="13"/>
      <c r="AR356" s="13"/>
      <c r="AS356" s="13"/>
      <c r="AT356" s="13"/>
      <c r="AU356" s="13"/>
      <c r="AV356" s="13"/>
      <c r="AW356" s="13"/>
      <c r="AX356" s="13"/>
      <c r="AY356" s="13"/>
      <c r="AZ356" s="13"/>
      <c r="BA356" s="13"/>
      <c r="BB356" s="13"/>
      <c r="BC356" s="13"/>
      <c r="BD356" s="13"/>
      <c r="BE356" s="13"/>
      <c r="BF356" s="13"/>
      <c r="BG356" s="13"/>
      <c r="BH356" s="13"/>
      <c r="BI356" s="13"/>
      <c r="BJ356" s="13"/>
      <c r="BK356" s="13"/>
      <c r="BL356" s="13"/>
      <c r="BM356" s="13"/>
      <c r="BN356" s="13"/>
      <c r="BO356" s="13"/>
      <c r="BP356" s="13"/>
      <c r="BQ356" s="13"/>
      <c r="BR356" s="13"/>
      <c r="BS356" s="13"/>
      <c r="BT356" s="13"/>
      <c r="BU356" s="13"/>
      <c r="BV356" s="13"/>
      <c r="BW356" s="13"/>
      <c r="BX356" s="13"/>
      <c r="BY356" s="13"/>
      <c r="BZ356" s="13"/>
      <c r="CA356" s="13"/>
      <c r="CB356" s="13"/>
      <c r="CC356" s="13"/>
      <c r="CD356" s="13"/>
      <c r="CE356" s="13"/>
      <c r="CF356" s="13"/>
      <c r="CG356" s="13"/>
      <c r="CH356" s="13"/>
      <c r="CI356" s="13"/>
      <c r="CJ356" s="13"/>
      <c r="CK356" s="13"/>
      <c r="CL356" s="13"/>
      <c r="CM356" s="13"/>
      <c r="CN356" s="13"/>
      <c r="CO356" s="13"/>
      <c r="CP356" s="13"/>
      <c r="CQ356" s="13"/>
      <c r="CR356" s="13"/>
      <c r="CS356" s="13"/>
      <c r="CT356" s="13"/>
      <c r="CU356" s="13"/>
      <c r="CV356" s="13"/>
      <c r="CW356" s="13"/>
      <c r="CX356" s="13"/>
      <c r="CY356" s="13"/>
      <c r="CZ356" s="13"/>
      <c r="DA356" s="13"/>
      <c r="DB356" s="13"/>
      <c r="DC356" s="13"/>
      <c r="DD356" s="13"/>
      <c r="DE356" s="13"/>
      <c r="DF356" s="13"/>
      <c r="DG356" s="13"/>
      <c r="DH356" s="13"/>
      <c r="DI356" s="13"/>
      <c r="DJ356" s="13"/>
      <c r="DK356" s="13"/>
      <c r="DL356" s="13"/>
      <c r="DM356" s="13"/>
      <c r="DN356" s="13"/>
      <c r="DO356" s="13"/>
      <c r="DP356" s="13"/>
      <c r="DQ356" s="13"/>
      <c r="DR356" s="13"/>
      <c r="DS356" s="13"/>
      <c r="DT356" s="13"/>
      <c r="DU356" s="13"/>
      <c r="DV356" s="13"/>
      <c r="DW356" s="13"/>
      <c r="DX356" s="13"/>
      <c r="DY356" s="13"/>
      <c r="DZ356" s="13"/>
      <c r="EA356" s="13"/>
      <c r="EB356" s="13"/>
      <c r="EC356" s="13"/>
      <c r="ED356" s="13"/>
      <c r="EE356" s="13"/>
      <c r="EF356" s="13"/>
      <c r="EG356" s="13"/>
      <c r="EH356" s="13"/>
      <c r="EI356" s="13"/>
      <c r="EJ356" s="13"/>
      <c r="EK356" s="13"/>
      <c r="EL356" s="13"/>
      <c r="EM356" s="13"/>
      <c r="EN356" s="13"/>
      <c r="EO356" s="13"/>
      <c r="EP356" s="13"/>
      <c r="EQ356" s="13"/>
      <c r="ER356" s="13"/>
      <c r="ES356" s="13"/>
      <c r="ET356" s="13"/>
      <c r="EU356" s="13"/>
      <c r="EV356" s="13"/>
      <c r="EW356" s="13"/>
      <c r="EX356" s="13"/>
      <c r="EY356" s="13"/>
      <c r="EZ356" s="13"/>
      <c r="FA356" s="13"/>
      <c r="FB356" s="13"/>
      <c r="FC356" s="13"/>
      <c r="FD356" s="13"/>
      <c r="FE356" s="13"/>
      <c r="FF356" s="13"/>
      <c r="FG356" s="13"/>
      <c r="FH356" s="13"/>
      <c r="FI356" s="13"/>
      <c r="FJ356" s="13"/>
      <c r="FK356" s="13"/>
      <c r="FL356" s="13"/>
      <c r="FM356" s="13"/>
      <c r="FN356" s="13"/>
      <c r="FO356" s="13"/>
      <c r="FP356" s="13"/>
      <c r="FQ356" s="13"/>
      <c r="FR356" s="13"/>
      <c r="FS356" s="13"/>
      <c r="FT356" s="13"/>
      <c r="FU356" s="13"/>
      <c r="FV356" s="13"/>
      <c r="FW356" s="13"/>
      <c r="FX356" s="13"/>
      <c r="FY356" s="13"/>
      <c r="FZ356" s="13"/>
      <c r="GA356" s="13"/>
      <c r="GB356" s="13"/>
      <c r="GC356" s="13"/>
      <c r="GD356" s="13"/>
      <c r="GE356" s="13"/>
      <c r="GF356" s="13"/>
      <c r="GG356" s="13"/>
      <c r="GH356" s="13"/>
      <c r="GI356" s="13"/>
      <c r="GJ356" s="13"/>
      <c r="GK356" s="13"/>
      <c r="GL356" s="13"/>
      <c r="GM356" s="13"/>
      <c r="GN356" s="13"/>
      <c r="GO356" s="13"/>
      <c r="GP356" s="13"/>
      <c r="GQ356" s="13"/>
      <c r="GR356" s="13"/>
      <c r="GS356" s="13"/>
      <c r="GT356" s="13"/>
      <c r="GU356" s="13"/>
      <c r="GV356" s="13"/>
      <c r="GW356" s="13"/>
      <c r="GX356" s="13"/>
      <c r="GY356" s="13"/>
      <c r="GZ356" s="13"/>
      <c r="HA356" s="13"/>
      <c r="HB356" s="13"/>
      <c r="HC356" s="13"/>
      <c r="HD356" s="13"/>
      <c r="HE356" s="13"/>
      <c r="HF356" s="13"/>
      <c r="HG356" s="13"/>
      <c r="HH356" s="13"/>
      <c r="HI356" s="13"/>
      <c r="HJ356" s="13"/>
      <c r="HK356" s="13"/>
      <c r="HL356" s="13"/>
      <c r="HM356" s="13"/>
      <c r="HN356" s="13"/>
      <c r="HO356" s="13"/>
      <c r="HP356" s="13"/>
      <c r="HQ356" s="13"/>
      <c r="HR356" s="13"/>
      <c r="HS356" s="13"/>
      <c r="HT356" s="13"/>
      <c r="HU356" s="13"/>
      <c r="HV356" s="13"/>
      <c r="HW356" s="13"/>
      <c r="HX356" s="13"/>
      <c r="HY356" s="13"/>
      <c r="HZ356" s="13"/>
      <c r="IA356" s="13"/>
      <c r="IB356" s="13"/>
      <c r="IC356" s="13"/>
      <c r="ID356" s="13"/>
      <c r="IE356" s="13"/>
      <c r="IF356" s="13"/>
      <c r="IG356" s="13"/>
      <c r="IH356" s="13"/>
      <c r="II356" s="13"/>
      <c r="IJ356" s="13"/>
      <c r="IK356" s="13"/>
      <c r="IL356" s="13"/>
      <c r="IM356" s="13"/>
      <c r="IN356" s="13"/>
      <c r="IO356" s="13"/>
    </row>
    <row r="357" spans="1:249" s="10" customFormat="1" ht="30" x14ac:dyDescent="0.25">
      <c r="A357" s="18">
        <v>1</v>
      </c>
      <c r="B357" s="206" t="s">
        <v>80</v>
      </c>
      <c r="C357" s="346">
        <f t="shared" si="101"/>
        <v>83</v>
      </c>
      <c r="D357" s="346">
        <f t="shared" si="101"/>
        <v>7</v>
      </c>
      <c r="E357" s="346">
        <f t="shared" si="101"/>
        <v>1</v>
      </c>
      <c r="F357" s="346">
        <f t="shared" si="101"/>
        <v>14.285714285714285</v>
      </c>
      <c r="G357" s="545">
        <f t="shared" si="101"/>
        <v>143.20093750000001</v>
      </c>
      <c r="H357" s="545">
        <f t="shared" si="101"/>
        <v>12</v>
      </c>
      <c r="I357" s="545">
        <f t="shared" si="101"/>
        <v>1.79809</v>
      </c>
      <c r="J357" s="545">
        <f t="shared" si="97"/>
        <v>14.984083333333334</v>
      </c>
      <c r="K357" s="13"/>
      <c r="L357" s="734"/>
      <c r="M357" s="13"/>
      <c r="N357" s="13"/>
      <c r="O357" s="13"/>
      <c r="P357" s="13"/>
      <c r="Q357" s="13"/>
      <c r="R357" s="13"/>
      <c r="S357" s="13"/>
      <c r="T357" s="1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F357" s="13"/>
      <c r="AG357" s="13"/>
      <c r="AH357" s="13"/>
      <c r="AI357" s="13"/>
      <c r="AJ357" s="13"/>
      <c r="AK357" s="13"/>
      <c r="AL357" s="13"/>
      <c r="AM357" s="13"/>
      <c r="AN357" s="13"/>
      <c r="AO357" s="13"/>
      <c r="AP357" s="13"/>
      <c r="AQ357" s="13"/>
      <c r="AR357" s="13"/>
      <c r="AS357" s="13"/>
      <c r="AT357" s="13"/>
      <c r="AU357" s="13"/>
      <c r="AV357" s="13"/>
      <c r="AW357" s="13"/>
      <c r="AX357" s="13"/>
      <c r="AY357" s="13"/>
      <c r="AZ357" s="13"/>
      <c r="BA357" s="13"/>
      <c r="BB357" s="13"/>
      <c r="BC357" s="13"/>
      <c r="BD357" s="13"/>
      <c r="BE357" s="13"/>
      <c r="BF357" s="13"/>
      <c r="BG357" s="13"/>
      <c r="BH357" s="13"/>
      <c r="BI357" s="13"/>
      <c r="BJ357" s="13"/>
      <c r="BK357" s="13"/>
      <c r="BL357" s="13"/>
      <c r="BM357" s="13"/>
      <c r="BN357" s="13"/>
      <c r="BO357" s="13"/>
      <c r="BP357" s="13"/>
      <c r="BQ357" s="13"/>
      <c r="BR357" s="13"/>
      <c r="BS357" s="13"/>
      <c r="BT357" s="13"/>
      <c r="BU357" s="13"/>
      <c r="BV357" s="13"/>
      <c r="BW357" s="13"/>
      <c r="BX357" s="13"/>
      <c r="BY357" s="13"/>
      <c r="BZ357" s="13"/>
      <c r="CA357" s="13"/>
      <c r="CB357" s="13"/>
      <c r="CC357" s="13"/>
      <c r="CD357" s="13"/>
      <c r="CE357" s="13"/>
      <c r="CF357" s="13"/>
      <c r="CG357" s="13"/>
      <c r="CH357" s="13"/>
      <c r="CI357" s="13"/>
      <c r="CJ357" s="13"/>
      <c r="CK357" s="13"/>
      <c r="CL357" s="13"/>
      <c r="CM357" s="13"/>
      <c r="CN357" s="13"/>
      <c r="CO357" s="13"/>
      <c r="CP357" s="13"/>
      <c r="CQ357" s="13"/>
      <c r="CR357" s="13"/>
      <c r="CS357" s="13"/>
      <c r="CT357" s="13"/>
      <c r="CU357" s="13"/>
      <c r="CV357" s="13"/>
      <c r="CW357" s="13"/>
      <c r="CX357" s="13"/>
      <c r="CY357" s="13"/>
      <c r="CZ357" s="13"/>
      <c r="DA357" s="13"/>
      <c r="DB357" s="13"/>
      <c r="DC357" s="13"/>
      <c r="DD357" s="13"/>
      <c r="DE357" s="13"/>
      <c r="DF357" s="13"/>
      <c r="DG357" s="13"/>
      <c r="DH357" s="13"/>
      <c r="DI357" s="13"/>
      <c r="DJ357" s="13"/>
      <c r="DK357" s="13"/>
      <c r="DL357" s="13"/>
      <c r="DM357" s="13"/>
      <c r="DN357" s="13"/>
      <c r="DO357" s="13"/>
      <c r="DP357" s="13"/>
      <c r="DQ357" s="13"/>
      <c r="DR357" s="13"/>
      <c r="DS357" s="13"/>
      <c r="DT357" s="13"/>
      <c r="DU357" s="13"/>
      <c r="DV357" s="13"/>
      <c r="DW357" s="13"/>
      <c r="DX357" s="13"/>
      <c r="DY357" s="13"/>
      <c r="DZ357" s="13"/>
      <c r="EA357" s="13"/>
      <c r="EB357" s="13"/>
      <c r="EC357" s="13"/>
      <c r="ED357" s="13"/>
      <c r="EE357" s="13"/>
      <c r="EF357" s="13"/>
      <c r="EG357" s="13"/>
      <c r="EH357" s="13"/>
      <c r="EI357" s="13"/>
      <c r="EJ357" s="13"/>
      <c r="EK357" s="13"/>
      <c r="EL357" s="13"/>
      <c r="EM357" s="13"/>
      <c r="EN357" s="13"/>
      <c r="EO357" s="13"/>
      <c r="EP357" s="13"/>
      <c r="EQ357" s="13"/>
      <c r="ER357" s="13"/>
      <c r="ES357" s="13"/>
      <c r="ET357" s="13"/>
      <c r="EU357" s="13"/>
      <c r="EV357" s="13"/>
      <c r="EW357" s="13"/>
      <c r="EX357" s="13"/>
      <c r="EY357" s="13"/>
      <c r="EZ357" s="13"/>
      <c r="FA357" s="13"/>
      <c r="FB357" s="13"/>
      <c r="FC357" s="13"/>
      <c r="FD357" s="13"/>
      <c r="FE357" s="13"/>
      <c r="FF357" s="13"/>
      <c r="FG357" s="13"/>
      <c r="FH357" s="13"/>
      <c r="FI357" s="13"/>
      <c r="FJ357" s="13"/>
      <c r="FK357" s="13"/>
      <c r="FL357" s="13"/>
      <c r="FM357" s="13"/>
      <c r="FN357" s="13"/>
      <c r="FO357" s="13"/>
      <c r="FP357" s="13"/>
      <c r="FQ357" s="13"/>
      <c r="FR357" s="13"/>
      <c r="FS357" s="13"/>
      <c r="FT357" s="13"/>
      <c r="FU357" s="13"/>
      <c r="FV357" s="13"/>
      <c r="FW357" s="13"/>
      <c r="FX357" s="13"/>
      <c r="FY357" s="13"/>
      <c r="FZ357" s="13"/>
      <c r="GA357" s="13"/>
      <c r="GB357" s="13"/>
      <c r="GC357" s="13"/>
      <c r="GD357" s="13"/>
      <c r="GE357" s="13"/>
      <c r="GF357" s="13"/>
      <c r="GG357" s="13"/>
      <c r="GH357" s="13"/>
      <c r="GI357" s="13"/>
      <c r="GJ357" s="13"/>
      <c r="GK357" s="13"/>
      <c r="GL357" s="13"/>
      <c r="GM357" s="13"/>
      <c r="GN357" s="13"/>
      <c r="GO357" s="13"/>
      <c r="GP357" s="13"/>
      <c r="GQ357" s="13"/>
      <c r="GR357" s="13"/>
      <c r="GS357" s="13"/>
      <c r="GT357" s="13"/>
      <c r="GU357" s="13"/>
      <c r="GV357" s="13"/>
      <c r="GW357" s="13"/>
      <c r="GX357" s="13"/>
      <c r="GY357" s="13"/>
      <c r="GZ357" s="13"/>
      <c r="HA357" s="13"/>
      <c r="HB357" s="13"/>
      <c r="HC357" s="13"/>
      <c r="HD357" s="13"/>
      <c r="HE357" s="13"/>
      <c r="HF357" s="13"/>
      <c r="HG357" s="13"/>
      <c r="HH357" s="13"/>
      <c r="HI357" s="13"/>
      <c r="HJ357" s="13"/>
      <c r="HK357" s="13"/>
      <c r="HL357" s="13"/>
      <c r="HM357" s="13"/>
      <c r="HN357" s="13"/>
      <c r="HO357" s="13"/>
      <c r="HP357" s="13"/>
      <c r="HQ357" s="13"/>
      <c r="HR357" s="13"/>
      <c r="HS357" s="13"/>
      <c r="HT357" s="13"/>
      <c r="HU357" s="13"/>
      <c r="HV357" s="13"/>
      <c r="HW357" s="13"/>
      <c r="HX357" s="13"/>
      <c r="HY357" s="13"/>
      <c r="HZ357" s="13"/>
      <c r="IA357" s="13"/>
      <c r="IB357" s="13"/>
      <c r="IC357" s="13"/>
      <c r="ID357" s="13"/>
      <c r="IE357" s="13"/>
      <c r="IF357" s="13"/>
      <c r="IG357" s="13"/>
      <c r="IH357" s="13"/>
      <c r="II357" s="13"/>
      <c r="IJ357" s="13"/>
      <c r="IK357" s="13"/>
      <c r="IL357" s="13"/>
      <c r="IM357" s="13"/>
      <c r="IN357" s="13"/>
      <c r="IO357" s="13"/>
    </row>
    <row r="358" spans="1:249" s="10" customFormat="1" ht="45" x14ac:dyDescent="0.25">
      <c r="A358" s="18">
        <v>1</v>
      </c>
      <c r="B358" s="206" t="s">
        <v>116</v>
      </c>
      <c r="C358" s="346">
        <f t="shared" si="101"/>
        <v>0</v>
      </c>
      <c r="D358" s="346">
        <f t="shared" si="101"/>
        <v>0</v>
      </c>
      <c r="E358" s="346">
        <f t="shared" si="101"/>
        <v>0</v>
      </c>
      <c r="F358" s="346">
        <f t="shared" si="101"/>
        <v>0</v>
      </c>
      <c r="G358" s="545">
        <f t="shared" si="101"/>
        <v>0</v>
      </c>
      <c r="H358" s="545">
        <f t="shared" si="101"/>
        <v>0</v>
      </c>
      <c r="I358" s="545">
        <f t="shared" si="101"/>
        <v>0</v>
      </c>
      <c r="J358" s="545"/>
      <c r="K358" s="13"/>
      <c r="L358" s="734"/>
      <c r="M358" s="13"/>
      <c r="N358" s="13"/>
      <c r="O358" s="13"/>
      <c r="P358" s="13"/>
      <c r="Q358" s="13"/>
      <c r="R358" s="13"/>
      <c r="S358" s="13"/>
      <c r="T358" s="1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F358" s="13"/>
      <c r="AG358" s="13"/>
      <c r="AH358" s="13"/>
      <c r="AI358" s="13"/>
      <c r="AJ358" s="13"/>
      <c r="AK358" s="13"/>
      <c r="AL358" s="13"/>
      <c r="AM358" s="13"/>
      <c r="AN358" s="13"/>
      <c r="AO358" s="13"/>
      <c r="AP358" s="13"/>
      <c r="AQ358" s="13"/>
      <c r="AR358" s="13"/>
      <c r="AS358" s="13"/>
      <c r="AT358" s="13"/>
      <c r="AU358" s="13"/>
      <c r="AV358" s="13"/>
      <c r="AW358" s="13"/>
      <c r="AX358" s="13"/>
      <c r="AY358" s="13"/>
      <c r="AZ358" s="13"/>
      <c r="BA358" s="13"/>
      <c r="BB358" s="13"/>
      <c r="BC358" s="13"/>
      <c r="BD358" s="13"/>
      <c r="BE358" s="13"/>
      <c r="BF358" s="13"/>
      <c r="BG358" s="13"/>
      <c r="BH358" s="13"/>
      <c r="BI358" s="13"/>
      <c r="BJ358" s="13"/>
      <c r="BK358" s="13"/>
      <c r="BL358" s="13"/>
      <c r="BM358" s="13"/>
      <c r="BN358" s="13"/>
      <c r="BO358" s="13"/>
      <c r="BP358" s="13"/>
      <c r="BQ358" s="13"/>
      <c r="BR358" s="13"/>
      <c r="BS358" s="13"/>
      <c r="BT358" s="13"/>
      <c r="BU358" s="13"/>
      <c r="BV358" s="13"/>
      <c r="BW358" s="13"/>
      <c r="BX358" s="13"/>
      <c r="BY358" s="13"/>
      <c r="BZ358" s="13"/>
      <c r="CA358" s="13"/>
      <c r="CB358" s="13"/>
      <c r="CC358" s="13"/>
      <c r="CD358" s="13"/>
      <c r="CE358" s="13"/>
      <c r="CF358" s="13"/>
      <c r="CG358" s="13"/>
      <c r="CH358" s="13"/>
      <c r="CI358" s="13"/>
      <c r="CJ358" s="13"/>
      <c r="CK358" s="13"/>
      <c r="CL358" s="13"/>
      <c r="CM358" s="13"/>
      <c r="CN358" s="13"/>
      <c r="CO358" s="13"/>
      <c r="CP358" s="13"/>
      <c r="CQ358" s="13"/>
      <c r="CR358" s="13"/>
      <c r="CS358" s="13"/>
      <c r="CT358" s="13"/>
      <c r="CU358" s="13"/>
      <c r="CV358" s="13"/>
      <c r="CW358" s="13"/>
      <c r="CX358" s="13"/>
      <c r="CY358" s="13"/>
      <c r="CZ358" s="13"/>
      <c r="DA358" s="13"/>
      <c r="DB358" s="13"/>
      <c r="DC358" s="13"/>
      <c r="DD358" s="13"/>
      <c r="DE358" s="13"/>
      <c r="DF358" s="13"/>
      <c r="DG358" s="13"/>
      <c r="DH358" s="13"/>
      <c r="DI358" s="13"/>
      <c r="DJ358" s="13"/>
      <c r="DK358" s="13"/>
      <c r="DL358" s="13"/>
      <c r="DM358" s="13"/>
      <c r="DN358" s="13"/>
      <c r="DO358" s="13"/>
      <c r="DP358" s="13"/>
      <c r="DQ358" s="13"/>
      <c r="DR358" s="13"/>
      <c r="DS358" s="13"/>
      <c r="DT358" s="13"/>
      <c r="DU358" s="13"/>
      <c r="DV358" s="13"/>
      <c r="DW358" s="13"/>
      <c r="DX358" s="13"/>
      <c r="DY358" s="13"/>
      <c r="DZ358" s="13"/>
      <c r="EA358" s="13"/>
      <c r="EB358" s="13"/>
      <c r="EC358" s="13"/>
      <c r="ED358" s="13"/>
      <c r="EE358" s="13"/>
      <c r="EF358" s="13"/>
      <c r="EG358" s="13"/>
      <c r="EH358" s="13"/>
      <c r="EI358" s="13"/>
      <c r="EJ358" s="13"/>
      <c r="EK358" s="13"/>
      <c r="EL358" s="13"/>
      <c r="EM358" s="13"/>
      <c r="EN358" s="13"/>
      <c r="EO358" s="13"/>
      <c r="EP358" s="13"/>
      <c r="EQ358" s="13"/>
      <c r="ER358" s="13"/>
      <c r="ES358" s="13"/>
      <c r="ET358" s="13"/>
      <c r="EU358" s="13"/>
      <c r="EV358" s="13"/>
      <c r="EW358" s="13"/>
      <c r="EX358" s="13"/>
      <c r="EY358" s="13"/>
      <c r="EZ358" s="13"/>
      <c r="FA358" s="13"/>
      <c r="FB358" s="13"/>
      <c r="FC358" s="13"/>
      <c r="FD358" s="13"/>
      <c r="FE358" s="13"/>
      <c r="FF358" s="13"/>
      <c r="FG358" s="13"/>
      <c r="FH358" s="13"/>
      <c r="FI358" s="13"/>
      <c r="FJ358" s="13"/>
      <c r="FK358" s="13"/>
      <c r="FL358" s="13"/>
      <c r="FM358" s="13"/>
      <c r="FN358" s="13"/>
      <c r="FO358" s="13"/>
      <c r="FP358" s="13"/>
      <c r="FQ358" s="13"/>
      <c r="FR358" s="13"/>
      <c r="FS358" s="13"/>
      <c r="FT358" s="13"/>
      <c r="FU358" s="13"/>
      <c r="FV358" s="13"/>
      <c r="FW358" s="13"/>
      <c r="FX358" s="13"/>
      <c r="FY358" s="13"/>
      <c r="FZ358" s="13"/>
      <c r="GA358" s="13"/>
      <c r="GB358" s="13"/>
      <c r="GC358" s="13"/>
      <c r="GD358" s="13"/>
      <c r="GE358" s="13"/>
      <c r="GF358" s="13"/>
      <c r="GG358" s="13"/>
      <c r="GH358" s="13"/>
      <c r="GI358" s="13"/>
      <c r="GJ358" s="13"/>
      <c r="GK358" s="13"/>
      <c r="GL358" s="13"/>
      <c r="GM358" s="13"/>
      <c r="GN358" s="13"/>
      <c r="GO358" s="13"/>
      <c r="GP358" s="13"/>
      <c r="GQ358" s="13"/>
      <c r="GR358" s="13"/>
      <c r="GS358" s="13"/>
      <c r="GT358" s="13"/>
      <c r="GU358" s="13"/>
      <c r="GV358" s="13"/>
      <c r="GW358" s="13"/>
      <c r="GX358" s="13"/>
      <c r="GY358" s="13"/>
      <c r="GZ358" s="13"/>
      <c r="HA358" s="13"/>
      <c r="HB358" s="13"/>
      <c r="HC358" s="13"/>
      <c r="HD358" s="13"/>
      <c r="HE358" s="13"/>
      <c r="HF358" s="13"/>
      <c r="HG358" s="13"/>
      <c r="HH358" s="13"/>
      <c r="HI358" s="13"/>
      <c r="HJ358" s="13"/>
      <c r="HK358" s="13"/>
      <c r="HL358" s="13"/>
      <c r="HM358" s="13"/>
      <c r="HN358" s="13"/>
      <c r="HO358" s="13"/>
      <c r="HP358" s="13"/>
      <c r="HQ358" s="13"/>
      <c r="HR358" s="13"/>
      <c r="HS358" s="13"/>
      <c r="HT358" s="13"/>
      <c r="HU358" s="13"/>
      <c r="HV358" s="13"/>
      <c r="HW358" s="13"/>
      <c r="HX358" s="13"/>
      <c r="HY358" s="13"/>
      <c r="HZ358" s="13"/>
      <c r="IA358" s="13"/>
      <c r="IB358" s="13"/>
      <c r="IC358" s="13"/>
      <c r="ID358" s="13"/>
      <c r="IE358" s="13"/>
      <c r="IF358" s="13"/>
      <c r="IG358" s="13"/>
      <c r="IH358" s="13"/>
      <c r="II358" s="13"/>
      <c r="IJ358" s="13"/>
      <c r="IK358" s="13"/>
      <c r="IL358" s="13"/>
      <c r="IM358" s="13"/>
      <c r="IN358" s="13"/>
      <c r="IO358" s="13"/>
    </row>
    <row r="359" spans="1:249" s="10" customFormat="1" ht="30" x14ac:dyDescent="0.25">
      <c r="A359" s="18">
        <v>1</v>
      </c>
      <c r="B359" s="206" t="s">
        <v>117</v>
      </c>
      <c r="C359" s="346">
        <f t="shared" si="101"/>
        <v>38</v>
      </c>
      <c r="D359" s="346">
        <f t="shared" si="101"/>
        <v>3</v>
      </c>
      <c r="E359" s="346">
        <f t="shared" si="101"/>
        <v>0</v>
      </c>
      <c r="F359" s="346">
        <f t="shared" si="101"/>
        <v>0</v>
      </c>
      <c r="G359" s="545">
        <f t="shared" si="101"/>
        <v>249.3655</v>
      </c>
      <c r="H359" s="545">
        <f t="shared" si="101"/>
        <v>21</v>
      </c>
      <c r="I359" s="545">
        <f t="shared" si="101"/>
        <v>0</v>
      </c>
      <c r="J359" s="545"/>
      <c r="K359" s="13"/>
      <c r="L359" s="734"/>
      <c r="M359" s="13"/>
      <c r="N359" s="13"/>
      <c r="O359" s="13"/>
      <c r="P359" s="13"/>
      <c r="Q359" s="13"/>
      <c r="R359" s="13"/>
      <c r="S359" s="13"/>
      <c r="T359" s="1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F359" s="13"/>
      <c r="AG359" s="13"/>
      <c r="AH359" s="13"/>
      <c r="AI359" s="13"/>
      <c r="AJ359" s="13"/>
      <c r="AK359" s="13"/>
      <c r="AL359" s="13"/>
      <c r="AM359" s="13"/>
      <c r="AN359" s="13"/>
      <c r="AO359" s="13"/>
      <c r="AP359" s="13"/>
      <c r="AQ359" s="13"/>
      <c r="AR359" s="13"/>
      <c r="AS359" s="13"/>
      <c r="AT359" s="13"/>
      <c r="AU359" s="13"/>
      <c r="AV359" s="13"/>
      <c r="AW359" s="13"/>
      <c r="AX359" s="13"/>
      <c r="AY359" s="13"/>
      <c r="AZ359" s="13"/>
      <c r="BA359" s="13"/>
      <c r="BB359" s="13"/>
      <c r="BC359" s="13"/>
      <c r="BD359" s="13"/>
      <c r="BE359" s="13"/>
      <c r="BF359" s="13"/>
      <c r="BG359" s="13"/>
      <c r="BH359" s="13"/>
      <c r="BI359" s="13"/>
      <c r="BJ359" s="13"/>
      <c r="BK359" s="13"/>
      <c r="BL359" s="13"/>
      <c r="BM359" s="13"/>
      <c r="BN359" s="13"/>
      <c r="BO359" s="13"/>
      <c r="BP359" s="13"/>
      <c r="BQ359" s="13"/>
      <c r="BR359" s="13"/>
      <c r="BS359" s="13"/>
      <c r="BT359" s="13"/>
      <c r="BU359" s="13"/>
      <c r="BV359" s="13"/>
      <c r="BW359" s="13"/>
      <c r="BX359" s="13"/>
      <c r="BY359" s="13"/>
      <c r="BZ359" s="13"/>
      <c r="CA359" s="13"/>
      <c r="CB359" s="13"/>
      <c r="CC359" s="13"/>
      <c r="CD359" s="13"/>
      <c r="CE359" s="13"/>
      <c r="CF359" s="13"/>
      <c r="CG359" s="13"/>
      <c r="CH359" s="13"/>
      <c r="CI359" s="13"/>
      <c r="CJ359" s="13"/>
      <c r="CK359" s="13"/>
      <c r="CL359" s="13"/>
      <c r="CM359" s="13"/>
      <c r="CN359" s="13"/>
      <c r="CO359" s="13"/>
      <c r="CP359" s="13"/>
      <c r="CQ359" s="13"/>
      <c r="CR359" s="13"/>
      <c r="CS359" s="13"/>
      <c r="CT359" s="13"/>
      <c r="CU359" s="13"/>
      <c r="CV359" s="13"/>
      <c r="CW359" s="13"/>
      <c r="CX359" s="13"/>
      <c r="CY359" s="13"/>
      <c r="CZ359" s="13"/>
      <c r="DA359" s="13"/>
      <c r="DB359" s="13"/>
      <c r="DC359" s="13"/>
      <c r="DD359" s="13"/>
      <c r="DE359" s="13"/>
      <c r="DF359" s="13"/>
      <c r="DG359" s="13"/>
      <c r="DH359" s="13"/>
      <c r="DI359" s="13"/>
      <c r="DJ359" s="13"/>
      <c r="DK359" s="13"/>
      <c r="DL359" s="13"/>
      <c r="DM359" s="13"/>
      <c r="DN359" s="13"/>
      <c r="DO359" s="13"/>
      <c r="DP359" s="13"/>
      <c r="DQ359" s="13"/>
      <c r="DR359" s="13"/>
      <c r="DS359" s="13"/>
      <c r="DT359" s="13"/>
      <c r="DU359" s="13"/>
      <c r="DV359" s="13"/>
      <c r="DW359" s="13"/>
      <c r="DX359" s="13"/>
      <c r="DY359" s="13"/>
      <c r="DZ359" s="13"/>
      <c r="EA359" s="13"/>
      <c r="EB359" s="13"/>
      <c r="EC359" s="13"/>
      <c r="ED359" s="13"/>
      <c r="EE359" s="13"/>
      <c r="EF359" s="13"/>
      <c r="EG359" s="13"/>
      <c r="EH359" s="13"/>
      <c r="EI359" s="13"/>
      <c r="EJ359" s="13"/>
      <c r="EK359" s="13"/>
      <c r="EL359" s="13"/>
      <c r="EM359" s="13"/>
      <c r="EN359" s="13"/>
      <c r="EO359" s="13"/>
      <c r="EP359" s="13"/>
      <c r="EQ359" s="13"/>
      <c r="ER359" s="13"/>
      <c r="ES359" s="13"/>
      <c r="ET359" s="13"/>
      <c r="EU359" s="13"/>
      <c r="EV359" s="13"/>
      <c r="EW359" s="13"/>
      <c r="EX359" s="13"/>
      <c r="EY359" s="13"/>
      <c r="EZ359" s="13"/>
      <c r="FA359" s="13"/>
      <c r="FB359" s="13"/>
      <c r="FC359" s="13"/>
      <c r="FD359" s="13"/>
      <c r="FE359" s="13"/>
      <c r="FF359" s="13"/>
      <c r="FG359" s="13"/>
      <c r="FH359" s="13"/>
      <c r="FI359" s="13"/>
      <c r="FJ359" s="13"/>
      <c r="FK359" s="13"/>
      <c r="FL359" s="13"/>
      <c r="FM359" s="13"/>
      <c r="FN359" s="13"/>
      <c r="FO359" s="13"/>
      <c r="FP359" s="13"/>
      <c r="FQ359" s="13"/>
      <c r="FR359" s="13"/>
      <c r="FS359" s="13"/>
      <c r="FT359" s="13"/>
      <c r="FU359" s="13"/>
      <c r="FV359" s="13"/>
      <c r="FW359" s="13"/>
      <c r="FX359" s="13"/>
      <c r="FY359" s="13"/>
      <c r="FZ359" s="13"/>
      <c r="GA359" s="13"/>
      <c r="GB359" s="13"/>
      <c r="GC359" s="13"/>
      <c r="GD359" s="13"/>
      <c r="GE359" s="13"/>
      <c r="GF359" s="13"/>
      <c r="GG359" s="13"/>
      <c r="GH359" s="13"/>
      <c r="GI359" s="13"/>
      <c r="GJ359" s="13"/>
      <c r="GK359" s="13"/>
      <c r="GL359" s="13"/>
      <c r="GM359" s="13"/>
      <c r="GN359" s="13"/>
      <c r="GO359" s="13"/>
      <c r="GP359" s="13"/>
      <c r="GQ359" s="13"/>
      <c r="GR359" s="13"/>
      <c r="GS359" s="13"/>
      <c r="GT359" s="13"/>
      <c r="GU359" s="13"/>
      <c r="GV359" s="13"/>
      <c r="GW359" s="13"/>
      <c r="GX359" s="13"/>
      <c r="GY359" s="13"/>
      <c r="GZ359" s="13"/>
      <c r="HA359" s="13"/>
      <c r="HB359" s="13"/>
      <c r="HC359" s="13"/>
      <c r="HD359" s="13"/>
      <c r="HE359" s="13"/>
      <c r="HF359" s="13"/>
      <c r="HG359" s="13"/>
      <c r="HH359" s="13"/>
      <c r="HI359" s="13"/>
      <c r="HJ359" s="13"/>
      <c r="HK359" s="13"/>
      <c r="HL359" s="13"/>
      <c r="HM359" s="13"/>
      <c r="HN359" s="13"/>
      <c r="HO359" s="13"/>
      <c r="HP359" s="13"/>
      <c r="HQ359" s="13"/>
      <c r="HR359" s="13"/>
      <c r="HS359" s="13"/>
      <c r="HT359" s="13"/>
      <c r="HU359" s="13"/>
      <c r="HV359" s="13"/>
      <c r="HW359" s="13"/>
      <c r="HX359" s="13"/>
      <c r="HY359" s="13"/>
      <c r="HZ359" s="13"/>
      <c r="IA359" s="13"/>
      <c r="IB359" s="13"/>
      <c r="IC359" s="13"/>
      <c r="ID359" s="13"/>
      <c r="IE359" s="13"/>
      <c r="IF359" s="13"/>
      <c r="IG359" s="13"/>
      <c r="IH359" s="13"/>
      <c r="II359" s="13"/>
      <c r="IJ359" s="13"/>
      <c r="IK359" s="13"/>
      <c r="IL359" s="13"/>
      <c r="IM359" s="13"/>
      <c r="IN359" s="13"/>
      <c r="IO359" s="13"/>
    </row>
    <row r="360" spans="1:249" s="10" customFormat="1" ht="30" x14ac:dyDescent="0.25">
      <c r="A360" s="18">
        <v>1</v>
      </c>
      <c r="B360" s="205" t="s">
        <v>114</v>
      </c>
      <c r="C360" s="346">
        <f t="shared" si="101"/>
        <v>723</v>
      </c>
      <c r="D360" s="346">
        <f t="shared" si="101"/>
        <v>60</v>
      </c>
      <c r="E360" s="346">
        <f t="shared" si="101"/>
        <v>62</v>
      </c>
      <c r="F360" s="346">
        <f t="shared" si="101"/>
        <v>103.33333333333334</v>
      </c>
      <c r="G360" s="545">
        <f t="shared" si="101"/>
        <v>1149.7728999999999</v>
      </c>
      <c r="H360" s="545">
        <f t="shared" si="101"/>
        <v>95</v>
      </c>
      <c r="I360" s="545">
        <f t="shared" si="101"/>
        <v>144.16254000000001</v>
      </c>
      <c r="J360" s="545">
        <f t="shared" si="97"/>
        <v>151.75004210526316</v>
      </c>
      <c r="K360" s="13"/>
      <c r="L360" s="734"/>
      <c r="M360" s="13"/>
      <c r="N360" s="13"/>
      <c r="O360" s="13"/>
      <c r="P360" s="13"/>
      <c r="Q360" s="13"/>
      <c r="R360" s="13"/>
      <c r="S360" s="13"/>
      <c r="T360" s="1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F360" s="13"/>
      <c r="AG360" s="13"/>
      <c r="AH360" s="13"/>
      <c r="AI360" s="13"/>
      <c r="AJ360" s="13"/>
      <c r="AK360" s="13"/>
      <c r="AL360" s="13"/>
      <c r="AM360" s="13"/>
      <c r="AN360" s="13"/>
      <c r="AO360" s="13"/>
      <c r="AP360" s="13"/>
      <c r="AQ360" s="13"/>
      <c r="AR360" s="13"/>
      <c r="AS360" s="13"/>
      <c r="AT360" s="13"/>
      <c r="AU360" s="13"/>
      <c r="AV360" s="13"/>
      <c r="AW360" s="13"/>
      <c r="AX360" s="13"/>
      <c r="AY360" s="13"/>
      <c r="AZ360" s="13"/>
      <c r="BA360" s="13"/>
      <c r="BB360" s="13"/>
      <c r="BC360" s="13"/>
      <c r="BD360" s="13"/>
      <c r="BE360" s="13"/>
      <c r="BF360" s="13"/>
      <c r="BG360" s="13"/>
      <c r="BH360" s="13"/>
      <c r="BI360" s="13"/>
      <c r="BJ360" s="13"/>
      <c r="BK360" s="13"/>
      <c r="BL360" s="13"/>
      <c r="BM360" s="13"/>
      <c r="BN360" s="13"/>
      <c r="BO360" s="13"/>
      <c r="BP360" s="13"/>
      <c r="BQ360" s="13"/>
      <c r="BR360" s="13"/>
      <c r="BS360" s="13"/>
      <c r="BT360" s="13"/>
      <c r="BU360" s="13"/>
      <c r="BV360" s="13"/>
      <c r="BW360" s="13"/>
      <c r="BX360" s="13"/>
      <c r="BY360" s="13"/>
      <c r="BZ360" s="13"/>
      <c r="CA360" s="13"/>
      <c r="CB360" s="13"/>
      <c r="CC360" s="13"/>
      <c r="CD360" s="13"/>
      <c r="CE360" s="13"/>
      <c r="CF360" s="13"/>
      <c r="CG360" s="13"/>
      <c r="CH360" s="13"/>
      <c r="CI360" s="13"/>
      <c r="CJ360" s="13"/>
      <c r="CK360" s="13"/>
      <c r="CL360" s="13"/>
      <c r="CM360" s="13"/>
      <c r="CN360" s="13"/>
      <c r="CO360" s="13"/>
      <c r="CP360" s="13"/>
      <c r="CQ360" s="13"/>
      <c r="CR360" s="13"/>
      <c r="CS360" s="13"/>
      <c r="CT360" s="13"/>
      <c r="CU360" s="13"/>
      <c r="CV360" s="13"/>
      <c r="CW360" s="13"/>
      <c r="CX360" s="13"/>
      <c r="CY360" s="13"/>
      <c r="CZ360" s="13"/>
      <c r="DA360" s="13"/>
      <c r="DB360" s="13"/>
      <c r="DC360" s="13"/>
      <c r="DD360" s="13"/>
      <c r="DE360" s="13"/>
      <c r="DF360" s="13"/>
      <c r="DG360" s="13"/>
      <c r="DH360" s="13"/>
      <c r="DI360" s="13"/>
      <c r="DJ360" s="13"/>
      <c r="DK360" s="13"/>
      <c r="DL360" s="13"/>
      <c r="DM360" s="13"/>
      <c r="DN360" s="13"/>
      <c r="DO360" s="13"/>
      <c r="DP360" s="13"/>
      <c r="DQ360" s="13"/>
      <c r="DR360" s="13"/>
      <c r="DS360" s="13"/>
      <c r="DT360" s="13"/>
      <c r="DU360" s="13"/>
      <c r="DV360" s="13"/>
      <c r="DW360" s="13"/>
      <c r="DX360" s="13"/>
      <c r="DY360" s="13"/>
      <c r="DZ360" s="13"/>
      <c r="EA360" s="13"/>
      <c r="EB360" s="13"/>
      <c r="EC360" s="13"/>
      <c r="ED360" s="13"/>
      <c r="EE360" s="13"/>
      <c r="EF360" s="13"/>
      <c r="EG360" s="13"/>
      <c r="EH360" s="13"/>
      <c r="EI360" s="13"/>
      <c r="EJ360" s="13"/>
      <c r="EK360" s="13"/>
      <c r="EL360" s="13"/>
      <c r="EM360" s="13"/>
      <c r="EN360" s="13"/>
      <c r="EO360" s="13"/>
      <c r="EP360" s="13"/>
      <c r="EQ360" s="13"/>
      <c r="ER360" s="13"/>
      <c r="ES360" s="13"/>
      <c r="ET360" s="13"/>
      <c r="EU360" s="13"/>
      <c r="EV360" s="13"/>
      <c r="EW360" s="13"/>
      <c r="EX360" s="13"/>
      <c r="EY360" s="13"/>
      <c r="EZ360" s="13"/>
      <c r="FA360" s="13"/>
      <c r="FB360" s="13"/>
      <c r="FC360" s="13"/>
      <c r="FD360" s="13"/>
      <c r="FE360" s="13"/>
      <c r="FF360" s="13"/>
      <c r="FG360" s="13"/>
      <c r="FH360" s="13"/>
      <c r="FI360" s="13"/>
      <c r="FJ360" s="13"/>
      <c r="FK360" s="13"/>
      <c r="FL360" s="13"/>
      <c r="FM360" s="13"/>
      <c r="FN360" s="13"/>
      <c r="FO360" s="13"/>
      <c r="FP360" s="13"/>
      <c r="FQ360" s="13"/>
      <c r="FR360" s="13"/>
      <c r="FS360" s="13"/>
      <c r="FT360" s="13"/>
      <c r="FU360" s="13"/>
      <c r="FV360" s="13"/>
      <c r="FW360" s="13"/>
      <c r="FX360" s="13"/>
      <c r="FY360" s="13"/>
      <c r="FZ360" s="13"/>
      <c r="GA360" s="13"/>
      <c r="GB360" s="13"/>
      <c r="GC360" s="13"/>
      <c r="GD360" s="13"/>
      <c r="GE360" s="13"/>
      <c r="GF360" s="13"/>
      <c r="GG360" s="13"/>
      <c r="GH360" s="13"/>
      <c r="GI360" s="13"/>
      <c r="GJ360" s="13"/>
      <c r="GK360" s="13"/>
      <c r="GL360" s="13"/>
      <c r="GM360" s="13"/>
      <c r="GN360" s="13"/>
      <c r="GO360" s="13"/>
      <c r="GP360" s="13"/>
      <c r="GQ360" s="13"/>
      <c r="GR360" s="13"/>
      <c r="GS360" s="13"/>
      <c r="GT360" s="13"/>
      <c r="GU360" s="13"/>
      <c r="GV360" s="13"/>
      <c r="GW360" s="13"/>
      <c r="GX360" s="13"/>
      <c r="GY360" s="13"/>
      <c r="GZ360" s="13"/>
      <c r="HA360" s="13"/>
      <c r="HB360" s="13"/>
      <c r="HC360" s="13"/>
      <c r="HD360" s="13"/>
      <c r="HE360" s="13"/>
      <c r="HF360" s="13"/>
      <c r="HG360" s="13"/>
      <c r="HH360" s="13"/>
      <c r="HI360" s="13"/>
      <c r="HJ360" s="13"/>
      <c r="HK360" s="13"/>
      <c r="HL360" s="13"/>
      <c r="HM360" s="13"/>
      <c r="HN360" s="13"/>
      <c r="HO360" s="13"/>
      <c r="HP360" s="13"/>
      <c r="HQ360" s="13"/>
      <c r="HR360" s="13"/>
      <c r="HS360" s="13"/>
      <c r="HT360" s="13"/>
      <c r="HU360" s="13"/>
      <c r="HV360" s="13"/>
      <c r="HW360" s="13"/>
      <c r="HX360" s="13"/>
      <c r="HY360" s="13"/>
      <c r="HZ360" s="13"/>
      <c r="IA360" s="13"/>
      <c r="IB360" s="13"/>
      <c r="IC360" s="13"/>
      <c r="ID360" s="13"/>
      <c r="IE360" s="13"/>
      <c r="IF360" s="13"/>
      <c r="IG360" s="13"/>
      <c r="IH360" s="13"/>
      <c r="II360" s="13"/>
      <c r="IJ360" s="13"/>
      <c r="IK360" s="13"/>
      <c r="IL360" s="13"/>
      <c r="IM360" s="13"/>
      <c r="IN360" s="13"/>
      <c r="IO360" s="13"/>
    </row>
    <row r="361" spans="1:249" s="10" customFormat="1" ht="30" x14ac:dyDescent="0.25">
      <c r="A361" s="18">
        <v>1</v>
      </c>
      <c r="B361" s="206" t="s">
        <v>110</v>
      </c>
      <c r="C361" s="346">
        <f t="shared" si="101"/>
        <v>20</v>
      </c>
      <c r="D361" s="346">
        <f t="shared" si="101"/>
        <v>2</v>
      </c>
      <c r="E361" s="346">
        <f t="shared" si="101"/>
        <v>0</v>
      </c>
      <c r="F361" s="346">
        <f t="shared" si="101"/>
        <v>0</v>
      </c>
      <c r="G361" s="545">
        <f t="shared" si="101"/>
        <v>35.077399999999997</v>
      </c>
      <c r="H361" s="545">
        <f t="shared" si="101"/>
        <v>3</v>
      </c>
      <c r="I361" s="545">
        <f t="shared" si="101"/>
        <v>0</v>
      </c>
      <c r="J361" s="545">
        <f t="shared" si="97"/>
        <v>0</v>
      </c>
      <c r="K361" s="13"/>
      <c r="L361" s="734"/>
      <c r="M361" s="13"/>
      <c r="N361" s="13"/>
      <c r="O361" s="13"/>
      <c r="P361" s="13"/>
      <c r="Q361" s="13"/>
      <c r="R361" s="13"/>
      <c r="S361" s="13"/>
      <c r="T361" s="1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F361" s="13"/>
      <c r="AG361" s="13"/>
      <c r="AH361" s="13"/>
      <c r="AI361" s="13"/>
      <c r="AJ361" s="13"/>
      <c r="AK361" s="13"/>
      <c r="AL361" s="13"/>
      <c r="AM361" s="13"/>
      <c r="AN361" s="13"/>
      <c r="AO361" s="13"/>
      <c r="AP361" s="13"/>
      <c r="AQ361" s="13"/>
      <c r="AR361" s="13"/>
      <c r="AS361" s="13"/>
      <c r="AT361" s="13"/>
      <c r="AU361" s="13"/>
      <c r="AV361" s="13"/>
      <c r="AW361" s="13"/>
      <c r="AX361" s="13"/>
      <c r="AY361" s="13"/>
      <c r="AZ361" s="13"/>
      <c r="BA361" s="13"/>
      <c r="BB361" s="13"/>
      <c r="BC361" s="13"/>
      <c r="BD361" s="13"/>
      <c r="BE361" s="13"/>
      <c r="BF361" s="13"/>
      <c r="BG361" s="13"/>
      <c r="BH361" s="13"/>
      <c r="BI361" s="13"/>
      <c r="BJ361" s="13"/>
      <c r="BK361" s="13"/>
      <c r="BL361" s="13"/>
      <c r="BM361" s="13"/>
      <c r="BN361" s="13"/>
      <c r="BO361" s="13"/>
      <c r="BP361" s="13"/>
      <c r="BQ361" s="13"/>
      <c r="BR361" s="13"/>
      <c r="BS361" s="13"/>
      <c r="BT361" s="13"/>
      <c r="BU361" s="13"/>
      <c r="BV361" s="13"/>
      <c r="BW361" s="13"/>
      <c r="BX361" s="13"/>
      <c r="BY361" s="13"/>
      <c r="BZ361" s="13"/>
      <c r="CA361" s="13"/>
      <c r="CB361" s="13"/>
      <c r="CC361" s="13"/>
      <c r="CD361" s="13"/>
      <c r="CE361" s="13"/>
      <c r="CF361" s="13"/>
      <c r="CG361" s="13"/>
      <c r="CH361" s="13"/>
      <c r="CI361" s="13"/>
      <c r="CJ361" s="13"/>
      <c r="CK361" s="13"/>
      <c r="CL361" s="13"/>
      <c r="CM361" s="13"/>
      <c r="CN361" s="13"/>
      <c r="CO361" s="13"/>
      <c r="CP361" s="13"/>
      <c r="CQ361" s="13"/>
      <c r="CR361" s="13"/>
      <c r="CS361" s="13"/>
      <c r="CT361" s="13"/>
      <c r="CU361" s="13"/>
      <c r="CV361" s="13"/>
      <c r="CW361" s="13"/>
      <c r="CX361" s="13"/>
      <c r="CY361" s="13"/>
      <c r="CZ361" s="13"/>
      <c r="DA361" s="13"/>
      <c r="DB361" s="13"/>
      <c r="DC361" s="13"/>
      <c r="DD361" s="13"/>
      <c r="DE361" s="13"/>
      <c r="DF361" s="13"/>
      <c r="DG361" s="13"/>
      <c r="DH361" s="13"/>
      <c r="DI361" s="13"/>
      <c r="DJ361" s="13"/>
      <c r="DK361" s="13"/>
      <c r="DL361" s="13"/>
      <c r="DM361" s="13"/>
      <c r="DN361" s="13"/>
      <c r="DO361" s="13"/>
      <c r="DP361" s="13"/>
      <c r="DQ361" s="13"/>
      <c r="DR361" s="13"/>
      <c r="DS361" s="13"/>
      <c r="DT361" s="13"/>
      <c r="DU361" s="13"/>
      <c r="DV361" s="13"/>
      <c r="DW361" s="13"/>
      <c r="DX361" s="13"/>
      <c r="DY361" s="13"/>
      <c r="DZ361" s="13"/>
      <c r="EA361" s="13"/>
      <c r="EB361" s="13"/>
      <c r="EC361" s="13"/>
      <c r="ED361" s="13"/>
      <c r="EE361" s="13"/>
      <c r="EF361" s="13"/>
      <c r="EG361" s="13"/>
      <c r="EH361" s="13"/>
      <c r="EI361" s="13"/>
      <c r="EJ361" s="13"/>
      <c r="EK361" s="13"/>
      <c r="EL361" s="13"/>
      <c r="EM361" s="13"/>
      <c r="EN361" s="13"/>
      <c r="EO361" s="13"/>
      <c r="EP361" s="13"/>
      <c r="EQ361" s="13"/>
      <c r="ER361" s="13"/>
      <c r="ES361" s="13"/>
      <c r="ET361" s="13"/>
      <c r="EU361" s="13"/>
      <c r="EV361" s="13"/>
      <c r="EW361" s="13"/>
      <c r="EX361" s="13"/>
      <c r="EY361" s="13"/>
      <c r="EZ361" s="13"/>
      <c r="FA361" s="13"/>
      <c r="FB361" s="13"/>
      <c r="FC361" s="13"/>
      <c r="FD361" s="13"/>
      <c r="FE361" s="13"/>
      <c r="FF361" s="13"/>
      <c r="FG361" s="13"/>
      <c r="FH361" s="13"/>
      <c r="FI361" s="13"/>
      <c r="FJ361" s="13"/>
      <c r="FK361" s="13"/>
      <c r="FL361" s="13"/>
      <c r="FM361" s="13"/>
      <c r="FN361" s="13"/>
      <c r="FO361" s="13"/>
      <c r="FP361" s="13"/>
      <c r="FQ361" s="13"/>
      <c r="FR361" s="13"/>
      <c r="FS361" s="13"/>
      <c r="FT361" s="13"/>
      <c r="FU361" s="13"/>
      <c r="FV361" s="13"/>
      <c r="FW361" s="13"/>
      <c r="FX361" s="13"/>
      <c r="FY361" s="13"/>
      <c r="FZ361" s="13"/>
      <c r="GA361" s="13"/>
      <c r="GB361" s="13"/>
      <c r="GC361" s="13"/>
      <c r="GD361" s="13"/>
      <c r="GE361" s="13"/>
      <c r="GF361" s="13"/>
      <c r="GG361" s="13"/>
      <c r="GH361" s="13"/>
      <c r="GI361" s="13"/>
      <c r="GJ361" s="13"/>
      <c r="GK361" s="13"/>
      <c r="GL361" s="13"/>
      <c r="GM361" s="13"/>
      <c r="GN361" s="13"/>
      <c r="GO361" s="13"/>
      <c r="GP361" s="13"/>
      <c r="GQ361" s="13"/>
      <c r="GR361" s="13"/>
      <c r="GS361" s="13"/>
      <c r="GT361" s="13"/>
      <c r="GU361" s="13"/>
      <c r="GV361" s="13"/>
      <c r="GW361" s="13"/>
      <c r="GX361" s="13"/>
      <c r="GY361" s="13"/>
      <c r="GZ361" s="13"/>
      <c r="HA361" s="13"/>
      <c r="HB361" s="13"/>
      <c r="HC361" s="13"/>
      <c r="HD361" s="13"/>
      <c r="HE361" s="13"/>
      <c r="HF361" s="13"/>
      <c r="HG361" s="13"/>
      <c r="HH361" s="13"/>
      <c r="HI361" s="13"/>
      <c r="HJ361" s="13"/>
      <c r="HK361" s="13"/>
      <c r="HL361" s="13"/>
      <c r="HM361" s="13"/>
      <c r="HN361" s="13"/>
      <c r="HO361" s="13"/>
      <c r="HP361" s="13"/>
      <c r="HQ361" s="13"/>
      <c r="HR361" s="13"/>
      <c r="HS361" s="13"/>
      <c r="HT361" s="13"/>
      <c r="HU361" s="13"/>
      <c r="HV361" s="13"/>
      <c r="HW361" s="13"/>
      <c r="HX361" s="13"/>
      <c r="HY361" s="13"/>
      <c r="HZ361" s="13"/>
      <c r="IA361" s="13"/>
      <c r="IB361" s="13"/>
      <c r="IC361" s="13"/>
      <c r="ID361" s="13"/>
      <c r="IE361" s="13"/>
      <c r="IF361" s="13"/>
      <c r="IG361" s="13"/>
      <c r="IH361" s="13"/>
      <c r="II361" s="13"/>
      <c r="IJ361" s="13"/>
      <c r="IK361" s="13"/>
      <c r="IL361" s="13"/>
      <c r="IM361" s="13"/>
      <c r="IN361" s="13"/>
      <c r="IO361" s="13"/>
    </row>
    <row r="362" spans="1:249" s="10" customFormat="1" ht="62.25" customHeight="1" x14ac:dyDescent="0.25">
      <c r="A362" s="18">
        <v>1</v>
      </c>
      <c r="B362" s="206" t="s">
        <v>81</v>
      </c>
      <c r="C362" s="346">
        <f t="shared" si="101"/>
        <v>425</v>
      </c>
      <c r="D362" s="346">
        <f t="shared" si="101"/>
        <v>35</v>
      </c>
      <c r="E362" s="346">
        <f t="shared" si="101"/>
        <v>49</v>
      </c>
      <c r="F362" s="346">
        <f t="shared" si="101"/>
        <v>140</v>
      </c>
      <c r="G362" s="545">
        <f t="shared" si="101"/>
        <v>833.63750000000005</v>
      </c>
      <c r="H362" s="545">
        <f t="shared" si="101"/>
        <v>69</v>
      </c>
      <c r="I362" s="545">
        <f t="shared" si="101"/>
        <v>134.27357000000001</v>
      </c>
      <c r="J362" s="545">
        <f t="shared" si="97"/>
        <v>194.5993768115942</v>
      </c>
      <c r="K362" s="13"/>
      <c r="L362" s="734"/>
      <c r="M362" s="13"/>
      <c r="N362" s="13"/>
      <c r="O362" s="13"/>
      <c r="P362" s="13"/>
      <c r="Q362" s="13"/>
      <c r="R362" s="13"/>
      <c r="S362" s="13"/>
      <c r="T362" s="1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F362" s="13"/>
      <c r="AG362" s="13"/>
      <c r="AH362" s="13"/>
      <c r="AI362" s="13"/>
      <c r="AJ362" s="13"/>
      <c r="AK362" s="13"/>
      <c r="AL362" s="13"/>
      <c r="AM362" s="13"/>
      <c r="AN362" s="13"/>
      <c r="AO362" s="13"/>
      <c r="AP362" s="13"/>
      <c r="AQ362" s="13"/>
      <c r="AR362" s="13"/>
      <c r="AS362" s="13"/>
      <c r="AT362" s="13"/>
      <c r="AU362" s="13"/>
      <c r="AV362" s="13"/>
      <c r="AW362" s="13"/>
      <c r="AX362" s="13"/>
      <c r="AY362" s="13"/>
      <c r="AZ362" s="13"/>
      <c r="BA362" s="13"/>
      <c r="BB362" s="13"/>
      <c r="BC362" s="13"/>
      <c r="BD362" s="13"/>
      <c r="BE362" s="13"/>
      <c r="BF362" s="13"/>
      <c r="BG362" s="13"/>
      <c r="BH362" s="13"/>
      <c r="BI362" s="13"/>
      <c r="BJ362" s="13"/>
      <c r="BK362" s="13"/>
      <c r="BL362" s="13"/>
      <c r="BM362" s="13"/>
      <c r="BN362" s="13"/>
      <c r="BO362" s="13"/>
      <c r="BP362" s="13"/>
      <c r="BQ362" s="13"/>
      <c r="BR362" s="13"/>
      <c r="BS362" s="13"/>
      <c r="BT362" s="13"/>
      <c r="BU362" s="13"/>
      <c r="BV362" s="13"/>
      <c r="BW362" s="13"/>
      <c r="BX362" s="13"/>
      <c r="BY362" s="13"/>
      <c r="BZ362" s="13"/>
      <c r="CA362" s="13"/>
      <c r="CB362" s="13"/>
      <c r="CC362" s="13"/>
      <c r="CD362" s="13"/>
      <c r="CE362" s="13"/>
      <c r="CF362" s="13"/>
      <c r="CG362" s="13"/>
      <c r="CH362" s="13"/>
      <c r="CI362" s="13"/>
      <c r="CJ362" s="13"/>
      <c r="CK362" s="13"/>
      <c r="CL362" s="13"/>
      <c r="CM362" s="13"/>
      <c r="CN362" s="13"/>
      <c r="CO362" s="13"/>
      <c r="CP362" s="13"/>
      <c r="CQ362" s="13"/>
      <c r="CR362" s="13"/>
      <c r="CS362" s="13"/>
      <c r="CT362" s="13"/>
      <c r="CU362" s="13"/>
      <c r="CV362" s="13"/>
      <c r="CW362" s="13"/>
      <c r="CX362" s="13"/>
      <c r="CY362" s="13"/>
      <c r="CZ362" s="13"/>
      <c r="DA362" s="13"/>
      <c r="DB362" s="13"/>
      <c r="DC362" s="13"/>
      <c r="DD362" s="13"/>
      <c r="DE362" s="13"/>
      <c r="DF362" s="13"/>
      <c r="DG362" s="13"/>
      <c r="DH362" s="13"/>
      <c r="DI362" s="13"/>
      <c r="DJ362" s="13"/>
      <c r="DK362" s="13"/>
      <c r="DL362" s="13"/>
      <c r="DM362" s="13"/>
      <c r="DN362" s="13"/>
      <c r="DO362" s="13"/>
      <c r="DP362" s="13"/>
      <c r="DQ362" s="13"/>
      <c r="DR362" s="13"/>
      <c r="DS362" s="13"/>
      <c r="DT362" s="13"/>
      <c r="DU362" s="13"/>
      <c r="DV362" s="13"/>
      <c r="DW362" s="13"/>
      <c r="DX362" s="13"/>
      <c r="DY362" s="13"/>
      <c r="DZ362" s="13"/>
      <c r="EA362" s="13"/>
      <c r="EB362" s="13"/>
      <c r="EC362" s="13"/>
      <c r="ED362" s="13"/>
      <c r="EE362" s="13"/>
      <c r="EF362" s="13"/>
      <c r="EG362" s="13"/>
      <c r="EH362" s="13"/>
      <c r="EI362" s="13"/>
      <c r="EJ362" s="13"/>
      <c r="EK362" s="13"/>
      <c r="EL362" s="13"/>
      <c r="EM362" s="13"/>
      <c r="EN362" s="13"/>
      <c r="EO362" s="13"/>
      <c r="EP362" s="13"/>
      <c r="EQ362" s="13"/>
      <c r="ER362" s="13"/>
      <c r="ES362" s="13"/>
      <c r="ET362" s="13"/>
      <c r="EU362" s="13"/>
      <c r="EV362" s="13"/>
      <c r="EW362" s="13"/>
      <c r="EX362" s="13"/>
      <c r="EY362" s="13"/>
      <c r="EZ362" s="13"/>
      <c r="FA362" s="13"/>
      <c r="FB362" s="13"/>
      <c r="FC362" s="13"/>
      <c r="FD362" s="13"/>
      <c r="FE362" s="13"/>
      <c r="FF362" s="13"/>
      <c r="FG362" s="13"/>
      <c r="FH362" s="13"/>
      <c r="FI362" s="13"/>
      <c r="FJ362" s="13"/>
      <c r="FK362" s="13"/>
      <c r="FL362" s="13"/>
      <c r="FM362" s="13"/>
      <c r="FN362" s="13"/>
      <c r="FO362" s="13"/>
      <c r="FP362" s="13"/>
      <c r="FQ362" s="13"/>
      <c r="FR362" s="13"/>
      <c r="FS362" s="13"/>
      <c r="FT362" s="13"/>
      <c r="FU362" s="13"/>
      <c r="FV362" s="13"/>
      <c r="FW362" s="13"/>
      <c r="FX362" s="13"/>
      <c r="FY362" s="13"/>
      <c r="FZ362" s="13"/>
      <c r="GA362" s="13"/>
      <c r="GB362" s="13"/>
      <c r="GC362" s="13"/>
      <c r="GD362" s="13"/>
      <c r="GE362" s="13"/>
      <c r="GF362" s="13"/>
      <c r="GG362" s="13"/>
      <c r="GH362" s="13"/>
      <c r="GI362" s="13"/>
      <c r="GJ362" s="13"/>
      <c r="GK362" s="13"/>
      <c r="GL362" s="13"/>
      <c r="GM362" s="13"/>
      <c r="GN362" s="13"/>
      <c r="GO362" s="13"/>
      <c r="GP362" s="13"/>
      <c r="GQ362" s="13"/>
      <c r="GR362" s="13"/>
      <c r="GS362" s="13"/>
      <c r="GT362" s="13"/>
      <c r="GU362" s="13"/>
      <c r="GV362" s="13"/>
      <c r="GW362" s="13"/>
      <c r="GX362" s="13"/>
      <c r="GY362" s="13"/>
      <c r="GZ362" s="13"/>
      <c r="HA362" s="13"/>
      <c r="HB362" s="13"/>
      <c r="HC362" s="13"/>
      <c r="HD362" s="13"/>
      <c r="HE362" s="13"/>
      <c r="HF362" s="13"/>
      <c r="HG362" s="13"/>
      <c r="HH362" s="13"/>
      <c r="HI362" s="13"/>
      <c r="HJ362" s="13"/>
      <c r="HK362" s="13"/>
      <c r="HL362" s="13"/>
      <c r="HM362" s="13"/>
      <c r="HN362" s="13"/>
      <c r="HO362" s="13"/>
      <c r="HP362" s="13"/>
      <c r="HQ362" s="13"/>
      <c r="HR362" s="13"/>
      <c r="HS362" s="13"/>
      <c r="HT362" s="13"/>
      <c r="HU362" s="13"/>
      <c r="HV362" s="13"/>
      <c r="HW362" s="13"/>
      <c r="HX362" s="13"/>
      <c r="HY362" s="13"/>
      <c r="HZ362" s="13"/>
      <c r="IA362" s="13"/>
      <c r="IB362" s="13"/>
      <c r="IC362" s="13"/>
      <c r="ID362" s="13"/>
      <c r="IE362" s="13"/>
      <c r="IF362" s="13"/>
      <c r="IG362" s="13"/>
      <c r="IH362" s="13"/>
      <c r="II362" s="13"/>
      <c r="IJ362" s="13"/>
      <c r="IK362" s="13"/>
      <c r="IL362" s="13"/>
      <c r="IM362" s="13"/>
      <c r="IN362" s="13"/>
      <c r="IO362" s="13"/>
    </row>
    <row r="363" spans="1:249" s="10" customFormat="1" ht="45" x14ac:dyDescent="0.25">
      <c r="A363" s="18">
        <v>1</v>
      </c>
      <c r="B363" s="206" t="s">
        <v>111</v>
      </c>
      <c r="C363" s="346">
        <f t="shared" si="101"/>
        <v>278</v>
      </c>
      <c r="D363" s="346">
        <f t="shared" si="101"/>
        <v>23</v>
      </c>
      <c r="E363" s="346">
        <f t="shared" si="101"/>
        <v>13</v>
      </c>
      <c r="F363" s="346">
        <f t="shared" si="101"/>
        <v>56.521739130434781</v>
      </c>
      <c r="G363" s="545">
        <f t="shared" si="101"/>
        <v>281.05799999999999</v>
      </c>
      <c r="H363" s="545">
        <f t="shared" si="101"/>
        <v>23</v>
      </c>
      <c r="I363" s="545">
        <f t="shared" si="101"/>
        <v>9.8889699999999987</v>
      </c>
      <c r="J363" s="545">
        <f t="shared" si="97"/>
        <v>42.995521739130425</v>
      </c>
      <c r="K363" s="13"/>
      <c r="L363" s="734"/>
      <c r="M363" s="13"/>
      <c r="N363" s="13"/>
      <c r="O363" s="13"/>
      <c r="P363" s="13"/>
      <c r="Q363" s="13"/>
      <c r="R363" s="13"/>
      <c r="S363" s="13"/>
      <c r="T363" s="1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F363" s="13"/>
      <c r="AG363" s="13"/>
      <c r="AH363" s="13"/>
      <c r="AI363" s="13"/>
      <c r="AJ363" s="13"/>
      <c r="AK363" s="13"/>
      <c r="AL363" s="13"/>
      <c r="AM363" s="13"/>
      <c r="AN363" s="13"/>
      <c r="AO363" s="13"/>
      <c r="AP363" s="13"/>
      <c r="AQ363" s="13"/>
      <c r="AR363" s="13"/>
      <c r="AS363" s="13"/>
      <c r="AT363" s="13"/>
      <c r="AU363" s="13"/>
      <c r="AV363" s="13"/>
      <c r="AW363" s="13"/>
      <c r="AX363" s="13"/>
      <c r="AY363" s="13"/>
      <c r="AZ363" s="13"/>
      <c r="BA363" s="13"/>
      <c r="BB363" s="13"/>
      <c r="BC363" s="13"/>
      <c r="BD363" s="13"/>
      <c r="BE363" s="13"/>
      <c r="BF363" s="13"/>
      <c r="BG363" s="13"/>
      <c r="BH363" s="13"/>
      <c r="BI363" s="13"/>
      <c r="BJ363" s="13"/>
      <c r="BK363" s="13"/>
      <c r="BL363" s="13"/>
      <c r="BM363" s="13"/>
      <c r="BN363" s="13"/>
      <c r="BO363" s="13"/>
      <c r="BP363" s="13"/>
      <c r="BQ363" s="13"/>
      <c r="BR363" s="13"/>
      <c r="BS363" s="13"/>
      <c r="BT363" s="13"/>
      <c r="BU363" s="13"/>
      <c r="BV363" s="13"/>
      <c r="BW363" s="13"/>
      <c r="BX363" s="13"/>
      <c r="BY363" s="13"/>
      <c r="BZ363" s="13"/>
      <c r="CA363" s="13"/>
      <c r="CB363" s="13"/>
      <c r="CC363" s="13"/>
      <c r="CD363" s="13"/>
      <c r="CE363" s="13"/>
      <c r="CF363" s="13"/>
      <c r="CG363" s="13"/>
      <c r="CH363" s="13"/>
      <c r="CI363" s="13"/>
      <c r="CJ363" s="13"/>
      <c r="CK363" s="13"/>
      <c r="CL363" s="13"/>
      <c r="CM363" s="13"/>
      <c r="CN363" s="13"/>
      <c r="CO363" s="13"/>
      <c r="CP363" s="13"/>
      <c r="CQ363" s="13"/>
      <c r="CR363" s="13"/>
      <c r="CS363" s="13"/>
      <c r="CT363" s="13"/>
      <c r="CU363" s="13"/>
      <c r="CV363" s="13"/>
      <c r="CW363" s="13"/>
      <c r="CX363" s="13"/>
      <c r="CY363" s="13"/>
      <c r="CZ363" s="13"/>
      <c r="DA363" s="13"/>
      <c r="DB363" s="13"/>
      <c r="DC363" s="13"/>
      <c r="DD363" s="13"/>
      <c r="DE363" s="13"/>
      <c r="DF363" s="13"/>
      <c r="DG363" s="13"/>
      <c r="DH363" s="13"/>
      <c r="DI363" s="13"/>
      <c r="DJ363" s="13"/>
      <c r="DK363" s="13"/>
      <c r="DL363" s="13"/>
      <c r="DM363" s="13"/>
      <c r="DN363" s="13"/>
      <c r="DO363" s="13"/>
      <c r="DP363" s="13"/>
      <c r="DQ363" s="13"/>
      <c r="DR363" s="13"/>
      <c r="DS363" s="13"/>
      <c r="DT363" s="13"/>
      <c r="DU363" s="13"/>
      <c r="DV363" s="13"/>
      <c r="DW363" s="13"/>
      <c r="DX363" s="13"/>
      <c r="DY363" s="13"/>
      <c r="DZ363" s="13"/>
      <c r="EA363" s="13"/>
      <c r="EB363" s="13"/>
      <c r="EC363" s="13"/>
      <c r="ED363" s="13"/>
      <c r="EE363" s="13"/>
      <c r="EF363" s="13"/>
      <c r="EG363" s="13"/>
      <c r="EH363" s="13"/>
      <c r="EI363" s="13"/>
      <c r="EJ363" s="13"/>
      <c r="EK363" s="13"/>
      <c r="EL363" s="13"/>
      <c r="EM363" s="13"/>
      <c r="EN363" s="13"/>
      <c r="EO363" s="13"/>
      <c r="EP363" s="13"/>
      <c r="EQ363" s="13"/>
      <c r="ER363" s="13"/>
      <c r="ES363" s="13"/>
      <c r="ET363" s="13"/>
      <c r="EU363" s="13"/>
      <c r="EV363" s="13"/>
      <c r="EW363" s="13"/>
      <c r="EX363" s="13"/>
      <c r="EY363" s="13"/>
      <c r="EZ363" s="13"/>
      <c r="FA363" s="13"/>
      <c r="FB363" s="13"/>
      <c r="FC363" s="13"/>
      <c r="FD363" s="13"/>
      <c r="FE363" s="13"/>
      <c r="FF363" s="13"/>
      <c r="FG363" s="13"/>
      <c r="FH363" s="13"/>
      <c r="FI363" s="13"/>
      <c r="FJ363" s="13"/>
      <c r="FK363" s="13"/>
      <c r="FL363" s="13"/>
      <c r="FM363" s="13"/>
      <c r="FN363" s="13"/>
      <c r="FO363" s="13"/>
      <c r="FP363" s="13"/>
      <c r="FQ363" s="13"/>
      <c r="FR363" s="13"/>
      <c r="FS363" s="13"/>
      <c r="FT363" s="13"/>
      <c r="FU363" s="13"/>
      <c r="FV363" s="13"/>
      <c r="FW363" s="13"/>
      <c r="FX363" s="13"/>
      <c r="FY363" s="13"/>
      <c r="FZ363" s="13"/>
      <c r="GA363" s="13"/>
      <c r="GB363" s="13"/>
      <c r="GC363" s="13"/>
      <c r="GD363" s="13"/>
      <c r="GE363" s="13"/>
      <c r="GF363" s="13"/>
      <c r="GG363" s="13"/>
      <c r="GH363" s="13"/>
      <c r="GI363" s="13"/>
      <c r="GJ363" s="13"/>
      <c r="GK363" s="13"/>
      <c r="GL363" s="13"/>
      <c r="GM363" s="13"/>
      <c r="GN363" s="13"/>
      <c r="GO363" s="13"/>
      <c r="GP363" s="13"/>
      <c r="GQ363" s="13"/>
      <c r="GR363" s="13"/>
      <c r="GS363" s="13"/>
      <c r="GT363" s="13"/>
      <c r="GU363" s="13"/>
      <c r="GV363" s="13"/>
      <c r="GW363" s="13"/>
      <c r="GX363" s="13"/>
      <c r="GY363" s="13"/>
      <c r="GZ363" s="13"/>
      <c r="HA363" s="13"/>
      <c r="HB363" s="13"/>
      <c r="HC363" s="13"/>
      <c r="HD363" s="13"/>
      <c r="HE363" s="13"/>
      <c r="HF363" s="13"/>
      <c r="HG363" s="13"/>
      <c r="HH363" s="13"/>
      <c r="HI363" s="13"/>
      <c r="HJ363" s="13"/>
      <c r="HK363" s="13"/>
      <c r="HL363" s="13"/>
      <c r="HM363" s="13"/>
      <c r="HN363" s="13"/>
      <c r="HO363" s="13"/>
      <c r="HP363" s="13"/>
      <c r="HQ363" s="13"/>
      <c r="HR363" s="13"/>
      <c r="HS363" s="13"/>
      <c r="HT363" s="13"/>
      <c r="HU363" s="13"/>
      <c r="HV363" s="13"/>
      <c r="HW363" s="13"/>
      <c r="HX363" s="13"/>
      <c r="HY363" s="13"/>
      <c r="HZ363" s="13"/>
      <c r="IA363" s="13"/>
      <c r="IB363" s="13"/>
      <c r="IC363" s="13"/>
      <c r="ID363" s="13"/>
      <c r="IE363" s="13"/>
      <c r="IF363" s="13"/>
      <c r="IG363" s="13"/>
      <c r="IH363" s="13"/>
      <c r="II363" s="13"/>
      <c r="IJ363" s="13"/>
      <c r="IK363" s="13"/>
      <c r="IL363" s="13"/>
      <c r="IM363" s="13"/>
      <c r="IN363" s="13"/>
      <c r="IO363" s="13"/>
    </row>
    <row r="364" spans="1:249" s="10" customFormat="1" ht="30.75" thickBot="1" x14ac:dyDescent="0.3">
      <c r="A364" s="18"/>
      <c r="B364" s="746" t="s">
        <v>125</v>
      </c>
      <c r="C364" s="747">
        <f t="shared" si="101"/>
        <v>990</v>
      </c>
      <c r="D364" s="747">
        <f t="shared" si="101"/>
        <v>83</v>
      </c>
      <c r="E364" s="747">
        <f t="shared" si="101"/>
        <v>78</v>
      </c>
      <c r="F364" s="747">
        <f t="shared" si="101"/>
        <v>93.975903614457835</v>
      </c>
      <c r="G364" s="748">
        <f t="shared" si="101"/>
        <v>800.9991</v>
      </c>
      <c r="H364" s="748">
        <f t="shared" si="101"/>
        <v>67</v>
      </c>
      <c r="I364" s="748">
        <f t="shared" si="101"/>
        <v>63.109019999999994</v>
      </c>
      <c r="J364" s="545">
        <f>I364/H364*100</f>
        <v>94.192567164179096</v>
      </c>
      <c r="K364" s="13"/>
      <c r="L364" s="734"/>
      <c r="M364" s="13"/>
      <c r="N364" s="13"/>
      <c r="O364" s="13"/>
      <c r="P364" s="13"/>
      <c r="Q364" s="13"/>
      <c r="R364" s="13"/>
      <c r="S364" s="13"/>
      <c r="T364" s="1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F364" s="13"/>
      <c r="AG364" s="13"/>
      <c r="AH364" s="13"/>
      <c r="AI364" s="13"/>
      <c r="AJ364" s="13"/>
      <c r="AK364" s="13"/>
      <c r="AL364" s="13"/>
      <c r="AM364" s="13"/>
      <c r="AN364" s="13"/>
      <c r="AO364" s="13"/>
      <c r="AP364" s="13"/>
      <c r="AQ364" s="13"/>
      <c r="AR364" s="13"/>
      <c r="AS364" s="13"/>
      <c r="AT364" s="13"/>
      <c r="AU364" s="13"/>
      <c r="AV364" s="13"/>
      <c r="AW364" s="13"/>
      <c r="AX364" s="13"/>
      <c r="AY364" s="13"/>
      <c r="AZ364" s="13"/>
      <c r="BA364" s="13"/>
      <c r="BB364" s="13"/>
      <c r="BC364" s="13"/>
      <c r="BD364" s="13"/>
      <c r="BE364" s="13"/>
      <c r="BF364" s="13"/>
      <c r="BG364" s="13"/>
      <c r="BH364" s="13"/>
      <c r="BI364" s="13"/>
      <c r="BJ364" s="13"/>
      <c r="BK364" s="13"/>
      <c r="BL364" s="13"/>
      <c r="BM364" s="13"/>
      <c r="BN364" s="13"/>
      <c r="BO364" s="13"/>
      <c r="BP364" s="13"/>
      <c r="BQ364" s="13"/>
      <c r="BR364" s="13"/>
      <c r="BS364" s="13"/>
      <c r="BT364" s="13"/>
      <c r="BU364" s="13"/>
      <c r="BV364" s="13"/>
      <c r="BW364" s="13"/>
      <c r="BX364" s="13"/>
      <c r="BY364" s="13"/>
      <c r="BZ364" s="13"/>
      <c r="CA364" s="13"/>
      <c r="CB364" s="13"/>
      <c r="CC364" s="13"/>
      <c r="CD364" s="13"/>
      <c r="CE364" s="13"/>
      <c r="CF364" s="13"/>
      <c r="CG364" s="13"/>
      <c r="CH364" s="13"/>
      <c r="CI364" s="13"/>
      <c r="CJ364" s="13"/>
      <c r="CK364" s="13"/>
      <c r="CL364" s="13"/>
      <c r="CM364" s="13"/>
      <c r="CN364" s="13"/>
      <c r="CO364" s="13"/>
      <c r="CP364" s="13"/>
      <c r="CQ364" s="13"/>
      <c r="CR364" s="13"/>
      <c r="CS364" s="13"/>
      <c r="CT364" s="13"/>
      <c r="CU364" s="13"/>
      <c r="CV364" s="13"/>
      <c r="CW364" s="13"/>
      <c r="CX364" s="13"/>
      <c r="CY364" s="13"/>
      <c r="CZ364" s="13"/>
      <c r="DA364" s="13"/>
      <c r="DB364" s="13"/>
      <c r="DC364" s="13"/>
      <c r="DD364" s="13"/>
      <c r="DE364" s="13"/>
      <c r="DF364" s="13"/>
      <c r="DG364" s="13"/>
      <c r="DH364" s="13"/>
      <c r="DI364" s="13"/>
      <c r="DJ364" s="13"/>
      <c r="DK364" s="13"/>
      <c r="DL364" s="13"/>
      <c r="DM364" s="13"/>
      <c r="DN364" s="13"/>
      <c r="DO364" s="13"/>
      <c r="DP364" s="13"/>
      <c r="DQ364" s="13"/>
      <c r="DR364" s="13"/>
      <c r="DS364" s="13"/>
      <c r="DT364" s="13"/>
      <c r="DU364" s="13"/>
      <c r="DV364" s="13"/>
      <c r="DW364" s="13"/>
      <c r="DX364" s="13"/>
      <c r="DY364" s="13"/>
      <c r="DZ364" s="13"/>
      <c r="EA364" s="13"/>
      <c r="EB364" s="13"/>
      <c r="EC364" s="13"/>
      <c r="ED364" s="13"/>
      <c r="EE364" s="13"/>
      <c r="EF364" s="13"/>
      <c r="EG364" s="13"/>
      <c r="EH364" s="13"/>
      <c r="EI364" s="13"/>
      <c r="EJ364" s="13"/>
      <c r="EK364" s="13"/>
      <c r="EL364" s="13"/>
      <c r="EM364" s="13"/>
      <c r="EN364" s="13"/>
      <c r="EO364" s="13"/>
      <c r="EP364" s="13"/>
      <c r="EQ364" s="13"/>
      <c r="ER364" s="13"/>
      <c r="ES364" s="13"/>
      <c r="ET364" s="13"/>
      <c r="EU364" s="13"/>
      <c r="EV364" s="13"/>
      <c r="EW364" s="13"/>
      <c r="EX364" s="13"/>
      <c r="EY364" s="13"/>
      <c r="EZ364" s="13"/>
      <c r="FA364" s="13"/>
      <c r="FB364" s="13"/>
      <c r="FC364" s="13"/>
      <c r="FD364" s="13"/>
      <c r="FE364" s="13"/>
      <c r="FF364" s="13"/>
      <c r="FG364" s="13"/>
      <c r="FH364" s="13"/>
      <c r="FI364" s="13"/>
      <c r="FJ364" s="13"/>
      <c r="FK364" s="13"/>
      <c r="FL364" s="13"/>
      <c r="FM364" s="13"/>
      <c r="FN364" s="13"/>
      <c r="FO364" s="13"/>
      <c r="FP364" s="13"/>
      <c r="FQ364" s="13"/>
      <c r="FR364" s="13"/>
      <c r="FS364" s="13"/>
      <c r="FT364" s="13"/>
      <c r="FU364" s="13"/>
      <c r="FV364" s="13"/>
      <c r="FW364" s="13"/>
      <c r="FX364" s="13"/>
      <c r="FY364" s="13"/>
      <c r="FZ364" s="13"/>
      <c r="GA364" s="13"/>
      <c r="GB364" s="13"/>
      <c r="GC364" s="13"/>
      <c r="GD364" s="13"/>
      <c r="GE364" s="13"/>
      <c r="GF364" s="13"/>
      <c r="GG364" s="13"/>
      <c r="GH364" s="13"/>
      <c r="GI364" s="13"/>
      <c r="GJ364" s="13"/>
      <c r="GK364" s="13"/>
      <c r="GL364" s="13"/>
      <c r="GM364" s="13"/>
      <c r="GN364" s="13"/>
      <c r="GO364" s="13"/>
      <c r="GP364" s="13"/>
      <c r="GQ364" s="13"/>
      <c r="GR364" s="13"/>
      <c r="GS364" s="13"/>
      <c r="GT364" s="13"/>
      <c r="GU364" s="13"/>
      <c r="GV364" s="13"/>
      <c r="GW364" s="13"/>
      <c r="GX364" s="13"/>
      <c r="GY364" s="13"/>
      <c r="GZ364" s="13"/>
      <c r="HA364" s="13"/>
      <c r="HB364" s="13"/>
      <c r="HC364" s="13"/>
      <c r="HD364" s="13"/>
      <c r="HE364" s="13"/>
      <c r="HF364" s="13"/>
      <c r="HG364" s="13"/>
      <c r="HH364" s="13"/>
      <c r="HI364" s="13"/>
      <c r="HJ364" s="13"/>
      <c r="HK364" s="13"/>
      <c r="HL364" s="13"/>
      <c r="HM364" s="13"/>
      <c r="HN364" s="13"/>
      <c r="HO364" s="13"/>
      <c r="HP364" s="13"/>
      <c r="HQ364" s="13"/>
      <c r="HR364" s="13"/>
      <c r="HS364" s="13"/>
      <c r="HT364" s="13"/>
      <c r="HU364" s="13"/>
      <c r="HV364" s="13"/>
      <c r="HW364" s="13"/>
      <c r="HX364" s="13"/>
      <c r="HY364" s="13"/>
      <c r="HZ364" s="13"/>
      <c r="IA364" s="13"/>
      <c r="IB364" s="13"/>
      <c r="IC364" s="13"/>
      <c r="ID364" s="13"/>
      <c r="IE364" s="13"/>
      <c r="IF364" s="13"/>
      <c r="IG364" s="13"/>
      <c r="IH364" s="13"/>
      <c r="II364" s="13"/>
      <c r="IJ364" s="13"/>
      <c r="IK364" s="13"/>
      <c r="IL364" s="13"/>
      <c r="IM364" s="13"/>
      <c r="IN364" s="13"/>
      <c r="IO364" s="13"/>
    </row>
    <row r="365" spans="1:249" ht="15.75" thickBot="1" x14ac:dyDescent="0.3">
      <c r="A365" s="18">
        <v>1</v>
      </c>
      <c r="B365" s="749" t="s">
        <v>109</v>
      </c>
      <c r="C365" s="750">
        <f t="shared" si="101"/>
        <v>0</v>
      </c>
      <c r="D365" s="750">
        <f t="shared" si="101"/>
        <v>0</v>
      </c>
      <c r="E365" s="750">
        <f t="shared" si="101"/>
        <v>0</v>
      </c>
      <c r="F365" s="750">
        <f t="shared" si="101"/>
        <v>0</v>
      </c>
      <c r="G365" s="751">
        <f t="shared" si="101"/>
        <v>3058.7881689814812</v>
      </c>
      <c r="H365" s="751">
        <f t="shared" si="101"/>
        <v>255</v>
      </c>
      <c r="I365" s="751">
        <f t="shared" si="101"/>
        <v>338.39988</v>
      </c>
      <c r="J365" s="546">
        <f>J353</f>
        <v>132.70583529411763</v>
      </c>
    </row>
    <row r="366" spans="1:249" s="158" customFormat="1" x14ac:dyDescent="0.25">
      <c r="K366" s="182"/>
      <c r="L366" s="182"/>
      <c r="M366" s="182"/>
      <c r="N366" s="182"/>
      <c r="O366" s="182"/>
      <c r="P366" s="182"/>
      <c r="Q366" s="182"/>
      <c r="R366" s="182"/>
      <c r="S366" s="182"/>
      <c r="T366" s="182"/>
      <c r="U366" s="182"/>
      <c r="V366" s="182"/>
      <c r="W366" s="182"/>
      <c r="X366" s="182"/>
      <c r="Y366" s="182"/>
      <c r="Z366" s="182"/>
      <c r="AA366" s="182"/>
      <c r="AB366" s="182"/>
      <c r="AC366" s="182"/>
      <c r="AD366" s="182"/>
      <c r="AE366" s="182"/>
      <c r="AF366" s="182"/>
      <c r="AG366" s="182"/>
      <c r="AH366" s="182"/>
      <c r="AI366" s="182"/>
      <c r="AJ366" s="182"/>
      <c r="AK366" s="182"/>
      <c r="AL366" s="182"/>
      <c r="AM366" s="182"/>
      <c r="AN366" s="182"/>
      <c r="AO366" s="182"/>
      <c r="AP366" s="182"/>
      <c r="AQ366" s="182"/>
      <c r="AR366" s="182"/>
      <c r="AS366" s="182"/>
      <c r="AT366" s="182"/>
      <c r="AU366" s="182"/>
      <c r="AV366" s="182"/>
      <c r="AW366" s="182"/>
      <c r="AX366" s="182"/>
      <c r="AY366" s="182"/>
      <c r="AZ366" s="182"/>
      <c r="BA366" s="182"/>
      <c r="BB366" s="182"/>
      <c r="BC366" s="182"/>
      <c r="BD366" s="182"/>
      <c r="BE366" s="182"/>
      <c r="BF366" s="182"/>
      <c r="BG366" s="182"/>
      <c r="BH366" s="182"/>
      <c r="BI366" s="182"/>
      <c r="BJ366" s="182"/>
      <c r="BK366" s="182"/>
      <c r="BL366" s="182"/>
      <c r="BM366" s="182"/>
      <c r="BN366" s="182"/>
      <c r="BO366" s="182"/>
      <c r="BP366" s="182"/>
      <c r="BQ366" s="182"/>
      <c r="BR366" s="182"/>
      <c r="BS366" s="182"/>
      <c r="BT366" s="182"/>
      <c r="BU366" s="182"/>
      <c r="BV366" s="182"/>
      <c r="BW366" s="182"/>
      <c r="BX366" s="182"/>
      <c r="BY366" s="182"/>
      <c r="BZ366" s="182"/>
      <c r="CA366" s="182"/>
      <c r="CB366" s="182"/>
      <c r="CC366" s="182"/>
      <c r="CD366" s="182"/>
      <c r="CE366" s="182"/>
      <c r="CF366" s="182"/>
      <c r="CG366" s="182"/>
      <c r="CH366" s="182"/>
      <c r="CI366" s="182"/>
      <c r="CJ366" s="182"/>
      <c r="CK366" s="182"/>
      <c r="CL366" s="182"/>
      <c r="CM366" s="182"/>
      <c r="CN366" s="182"/>
      <c r="CO366" s="182"/>
      <c r="CP366" s="182"/>
      <c r="CQ366" s="182"/>
      <c r="CR366" s="182"/>
      <c r="CS366" s="182"/>
      <c r="CT366" s="182"/>
      <c r="CU366" s="182"/>
      <c r="CV366" s="182"/>
      <c r="CW366" s="182"/>
      <c r="CX366" s="182"/>
      <c r="CY366" s="182"/>
      <c r="CZ366" s="182"/>
      <c r="DA366" s="182"/>
      <c r="DB366" s="182"/>
      <c r="DC366" s="182"/>
      <c r="DD366" s="182"/>
      <c r="DE366" s="182"/>
      <c r="DF366" s="182"/>
      <c r="DG366" s="182"/>
      <c r="DH366" s="182"/>
      <c r="DI366" s="182"/>
      <c r="DJ366" s="182"/>
      <c r="DK366" s="182"/>
      <c r="DL366" s="182"/>
      <c r="DM366" s="182"/>
      <c r="DN366" s="182"/>
      <c r="DO366" s="182"/>
      <c r="DP366" s="182"/>
      <c r="DQ366" s="182"/>
      <c r="DR366" s="182"/>
      <c r="DS366" s="182"/>
      <c r="DT366" s="182"/>
      <c r="DU366" s="182"/>
      <c r="DV366" s="182"/>
      <c r="DW366" s="182"/>
      <c r="DX366" s="182"/>
      <c r="DY366" s="182"/>
      <c r="DZ366" s="182"/>
      <c r="EA366" s="182"/>
      <c r="EB366" s="182"/>
      <c r="EC366" s="182"/>
      <c r="ED366" s="182"/>
      <c r="EE366" s="182"/>
      <c r="EF366" s="182"/>
      <c r="EG366" s="182"/>
      <c r="EH366" s="182"/>
      <c r="EI366" s="182"/>
      <c r="EJ366" s="182"/>
      <c r="EK366" s="182"/>
      <c r="EL366" s="182"/>
      <c r="EM366" s="182"/>
      <c r="EN366" s="182"/>
      <c r="EO366" s="182"/>
      <c r="EP366" s="182"/>
      <c r="EQ366" s="182"/>
      <c r="ER366" s="182"/>
      <c r="ES366" s="182"/>
      <c r="ET366" s="182"/>
      <c r="EU366" s="182"/>
      <c r="EV366" s="182"/>
      <c r="EW366" s="182"/>
      <c r="EX366" s="182"/>
      <c r="EY366" s="182"/>
      <c r="EZ366" s="182"/>
      <c r="FA366" s="182"/>
      <c r="FB366" s="182"/>
      <c r="FC366" s="182"/>
      <c r="FD366" s="182"/>
      <c r="FE366" s="182"/>
      <c r="FF366" s="182"/>
      <c r="FG366" s="182"/>
      <c r="FH366" s="182"/>
      <c r="FI366" s="182"/>
      <c r="FJ366" s="182"/>
      <c r="FK366" s="182"/>
      <c r="FL366" s="182"/>
      <c r="FM366" s="182"/>
      <c r="FN366" s="182"/>
      <c r="FO366" s="182"/>
      <c r="FP366" s="182"/>
      <c r="FQ366" s="182"/>
      <c r="FR366" s="182"/>
      <c r="FS366" s="182"/>
      <c r="FT366" s="182"/>
      <c r="FU366" s="182"/>
      <c r="FV366" s="182"/>
      <c r="FW366" s="182"/>
      <c r="FX366" s="182"/>
      <c r="FY366" s="182"/>
      <c r="FZ366" s="182"/>
      <c r="GA366" s="182"/>
      <c r="GB366" s="182"/>
      <c r="GC366" s="182"/>
      <c r="GD366" s="182"/>
      <c r="GE366" s="182"/>
      <c r="GF366" s="182"/>
      <c r="GG366" s="182"/>
      <c r="GH366" s="182"/>
      <c r="GI366" s="182"/>
      <c r="GJ366" s="182"/>
      <c r="GK366" s="182"/>
      <c r="GL366" s="182"/>
      <c r="GM366" s="182"/>
      <c r="GN366" s="182"/>
      <c r="GO366" s="182"/>
      <c r="GP366" s="182"/>
      <c r="GQ366" s="182"/>
      <c r="GR366" s="182"/>
      <c r="GS366" s="182"/>
      <c r="GT366" s="182"/>
      <c r="GU366" s="182"/>
      <c r="GV366" s="182"/>
      <c r="GW366" s="182"/>
      <c r="GX366" s="182"/>
      <c r="GY366" s="182"/>
      <c r="GZ366" s="182"/>
      <c r="HA366" s="182"/>
      <c r="HB366" s="182"/>
      <c r="HC366" s="182"/>
      <c r="HD366" s="182"/>
      <c r="HE366" s="182"/>
      <c r="HF366" s="182"/>
      <c r="HG366" s="182"/>
      <c r="HH366" s="182"/>
      <c r="HI366" s="182"/>
      <c r="HJ366" s="182"/>
      <c r="HK366" s="182"/>
      <c r="HL366" s="182"/>
      <c r="HM366" s="182"/>
      <c r="HN366" s="182"/>
      <c r="HO366" s="182"/>
      <c r="HP366" s="182"/>
      <c r="HQ366" s="182"/>
      <c r="HR366" s="182"/>
      <c r="HS366" s="182"/>
      <c r="HT366" s="182"/>
      <c r="HU366" s="182"/>
      <c r="HV366" s="182"/>
      <c r="HW366" s="182"/>
      <c r="HX366" s="182"/>
      <c r="HY366" s="182"/>
      <c r="HZ366" s="182"/>
      <c r="IA366" s="182"/>
      <c r="IB366" s="182"/>
      <c r="IC366" s="182"/>
      <c r="ID366" s="182"/>
      <c r="IE366" s="182"/>
      <c r="IF366" s="182"/>
      <c r="IG366" s="182"/>
      <c r="IH366" s="182"/>
      <c r="II366" s="182"/>
      <c r="IJ366" s="182"/>
      <c r="IK366" s="182"/>
      <c r="IL366" s="182"/>
      <c r="IM366" s="182"/>
      <c r="IN366" s="182"/>
      <c r="IO366" s="182"/>
    </row>
    <row r="367" spans="1:249" s="158" customFormat="1" x14ac:dyDescent="0.25">
      <c r="K367" s="182"/>
      <c r="L367" s="182"/>
      <c r="M367" s="182"/>
      <c r="N367" s="182"/>
      <c r="O367" s="182"/>
      <c r="P367" s="182"/>
      <c r="Q367" s="182"/>
      <c r="R367" s="182"/>
      <c r="S367" s="182"/>
      <c r="T367" s="182"/>
      <c r="U367" s="182"/>
      <c r="V367" s="182"/>
      <c r="W367" s="182"/>
      <c r="X367" s="182"/>
      <c r="Y367" s="182"/>
      <c r="Z367" s="182"/>
      <c r="AA367" s="182"/>
      <c r="AB367" s="182"/>
      <c r="AC367" s="182"/>
      <c r="AD367" s="182"/>
      <c r="AE367" s="182"/>
      <c r="AF367" s="182"/>
      <c r="AG367" s="182"/>
      <c r="AH367" s="182"/>
      <c r="AI367" s="182"/>
      <c r="AJ367" s="182"/>
      <c r="AK367" s="182"/>
      <c r="AL367" s="182"/>
      <c r="AM367" s="182"/>
      <c r="AN367" s="182"/>
      <c r="AO367" s="182"/>
      <c r="AP367" s="182"/>
      <c r="AQ367" s="182"/>
      <c r="AR367" s="182"/>
      <c r="AS367" s="182"/>
      <c r="AT367" s="182"/>
      <c r="AU367" s="182"/>
      <c r="AV367" s="182"/>
      <c r="AW367" s="182"/>
      <c r="AX367" s="182"/>
      <c r="AY367" s="182"/>
      <c r="AZ367" s="182"/>
      <c r="BA367" s="182"/>
      <c r="BB367" s="182"/>
      <c r="BC367" s="182"/>
      <c r="BD367" s="182"/>
      <c r="BE367" s="182"/>
      <c r="BF367" s="182"/>
      <c r="BG367" s="182"/>
      <c r="BH367" s="182"/>
      <c r="BI367" s="182"/>
      <c r="BJ367" s="182"/>
      <c r="BK367" s="182"/>
      <c r="BL367" s="182"/>
      <c r="BM367" s="182"/>
      <c r="BN367" s="182"/>
      <c r="BO367" s="182"/>
      <c r="BP367" s="182"/>
      <c r="BQ367" s="182"/>
      <c r="BR367" s="182"/>
      <c r="BS367" s="182"/>
      <c r="BT367" s="182"/>
      <c r="BU367" s="182"/>
      <c r="BV367" s="182"/>
      <c r="BW367" s="182"/>
      <c r="BX367" s="182"/>
      <c r="BY367" s="182"/>
      <c r="BZ367" s="182"/>
      <c r="CA367" s="182"/>
      <c r="CB367" s="182"/>
      <c r="CC367" s="182"/>
      <c r="CD367" s="182"/>
      <c r="CE367" s="182"/>
      <c r="CF367" s="182"/>
      <c r="CG367" s="182"/>
      <c r="CH367" s="182"/>
      <c r="CI367" s="182"/>
      <c r="CJ367" s="182"/>
      <c r="CK367" s="182"/>
      <c r="CL367" s="182"/>
      <c r="CM367" s="182"/>
      <c r="CN367" s="182"/>
      <c r="CO367" s="182"/>
      <c r="CP367" s="182"/>
      <c r="CQ367" s="182"/>
      <c r="CR367" s="182"/>
      <c r="CS367" s="182"/>
      <c r="CT367" s="182"/>
      <c r="CU367" s="182"/>
      <c r="CV367" s="182"/>
      <c r="CW367" s="182"/>
      <c r="CX367" s="182"/>
      <c r="CY367" s="182"/>
      <c r="CZ367" s="182"/>
      <c r="DA367" s="182"/>
      <c r="DB367" s="182"/>
      <c r="DC367" s="182"/>
      <c r="DD367" s="182"/>
      <c r="DE367" s="182"/>
      <c r="DF367" s="182"/>
      <c r="DG367" s="182"/>
      <c r="DH367" s="182"/>
      <c r="DI367" s="182"/>
      <c r="DJ367" s="182"/>
      <c r="DK367" s="182"/>
      <c r="DL367" s="182"/>
      <c r="DM367" s="182"/>
      <c r="DN367" s="182"/>
      <c r="DO367" s="182"/>
      <c r="DP367" s="182"/>
      <c r="DQ367" s="182"/>
      <c r="DR367" s="182"/>
      <c r="DS367" s="182"/>
      <c r="DT367" s="182"/>
      <c r="DU367" s="182"/>
      <c r="DV367" s="182"/>
      <c r="DW367" s="182"/>
      <c r="DX367" s="182"/>
      <c r="DY367" s="182"/>
      <c r="DZ367" s="182"/>
      <c r="EA367" s="182"/>
      <c r="EB367" s="182"/>
      <c r="EC367" s="182"/>
      <c r="ED367" s="182"/>
      <c r="EE367" s="182"/>
      <c r="EF367" s="182"/>
      <c r="EG367" s="182"/>
      <c r="EH367" s="182"/>
      <c r="EI367" s="182"/>
      <c r="EJ367" s="182"/>
      <c r="EK367" s="182"/>
      <c r="EL367" s="182"/>
      <c r="EM367" s="182"/>
      <c r="EN367" s="182"/>
      <c r="EO367" s="182"/>
      <c r="EP367" s="182"/>
      <c r="EQ367" s="182"/>
      <c r="ER367" s="182"/>
      <c r="ES367" s="182"/>
      <c r="ET367" s="182"/>
      <c r="EU367" s="182"/>
      <c r="EV367" s="182"/>
      <c r="EW367" s="182"/>
      <c r="EX367" s="182"/>
      <c r="EY367" s="182"/>
      <c r="EZ367" s="182"/>
      <c r="FA367" s="182"/>
      <c r="FB367" s="182"/>
      <c r="FC367" s="182"/>
      <c r="FD367" s="182"/>
      <c r="FE367" s="182"/>
      <c r="FF367" s="182"/>
      <c r="FG367" s="182"/>
      <c r="FH367" s="182"/>
      <c r="FI367" s="182"/>
      <c r="FJ367" s="182"/>
      <c r="FK367" s="182"/>
      <c r="FL367" s="182"/>
      <c r="FM367" s="182"/>
      <c r="FN367" s="182"/>
      <c r="FO367" s="182"/>
      <c r="FP367" s="182"/>
      <c r="FQ367" s="182"/>
      <c r="FR367" s="182"/>
      <c r="FS367" s="182"/>
      <c r="FT367" s="182"/>
      <c r="FU367" s="182"/>
      <c r="FV367" s="182"/>
      <c r="FW367" s="182"/>
      <c r="FX367" s="182"/>
      <c r="FY367" s="182"/>
      <c r="FZ367" s="182"/>
      <c r="GA367" s="182"/>
      <c r="GB367" s="182"/>
      <c r="GC367" s="182"/>
      <c r="GD367" s="182"/>
      <c r="GE367" s="182"/>
      <c r="GF367" s="182"/>
      <c r="GG367" s="182"/>
      <c r="GH367" s="182"/>
      <c r="GI367" s="182"/>
      <c r="GJ367" s="182"/>
      <c r="GK367" s="182"/>
      <c r="GL367" s="182"/>
      <c r="GM367" s="182"/>
      <c r="GN367" s="182"/>
      <c r="GO367" s="182"/>
      <c r="GP367" s="182"/>
      <c r="GQ367" s="182"/>
      <c r="GR367" s="182"/>
      <c r="GS367" s="182"/>
      <c r="GT367" s="182"/>
      <c r="GU367" s="182"/>
      <c r="GV367" s="182"/>
      <c r="GW367" s="182"/>
      <c r="GX367" s="182"/>
      <c r="GY367" s="182"/>
      <c r="GZ367" s="182"/>
      <c r="HA367" s="182"/>
      <c r="HB367" s="182"/>
      <c r="HC367" s="182"/>
      <c r="HD367" s="182"/>
      <c r="HE367" s="182"/>
      <c r="HF367" s="182"/>
      <c r="HG367" s="182"/>
      <c r="HH367" s="182"/>
      <c r="HI367" s="182"/>
      <c r="HJ367" s="182"/>
      <c r="HK367" s="182"/>
      <c r="HL367" s="182"/>
      <c r="HM367" s="182"/>
      <c r="HN367" s="182"/>
      <c r="HO367" s="182"/>
      <c r="HP367" s="182"/>
      <c r="HQ367" s="182"/>
      <c r="HR367" s="182"/>
      <c r="HS367" s="182"/>
      <c r="HT367" s="182"/>
      <c r="HU367" s="182"/>
      <c r="HV367" s="182"/>
      <c r="HW367" s="182"/>
      <c r="HX367" s="182"/>
      <c r="HY367" s="182"/>
      <c r="HZ367" s="182"/>
      <c r="IA367" s="182"/>
      <c r="IB367" s="182"/>
      <c r="IC367" s="182"/>
      <c r="ID367" s="182"/>
      <c r="IE367" s="182"/>
      <c r="IF367" s="182"/>
      <c r="IG367" s="182"/>
      <c r="IH367" s="182"/>
      <c r="II367" s="182"/>
      <c r="IJ367" s="182"/>
      <c r="IK367" s="182"/>
      <c r="IL367" s="182"/>
      <c r="IM367" s="182"/>
      <c r="IN367" s="182"/>
      <c r="IO367" s="182"/>
    </row>
    <row r="368" spans="1:249" s="158" customFormat="1" x14ac:dyDescent="0.25">
      <c r="K368" s="182"/>
      <c r="L368" s="182"/>
      <c r="M368" s="182"/>
      <c r="N368" s="182"/>
      <c r="O368" s="182"/>
      <c r="P368" s="182"/>
      <c r="Q368" s="182"/>
      <c r="R368" s="182"/>
      <c r="S368" s="182"/>
      <c r="T368" s="182"/>
      <c r="U368" s="182"/>
      <c r="V368" s="182"/>
      <c r="W368" s="182"/>
      <c r="X368" s="182"/>
      <c r="Y368" s="182"/>
      <c r="Z368" s="182"/>
      <c r="AA368" s="182"/>
      <c r="AB368" s="182"/>
      <c r="AC368" s="182"/>
      <c r="AD368" s="182"/>
      <c r="AE368" s="182"/>
      <c r="AF368" s="182"/>
      <c r="AG368" s="182"/>
      <c r="AH368" s="182"/>
      <c r="AI368" s="182"/>
      <c r="AJ368" s="182"/>
      <c r="AK368" s="182"/>
      <c r="AL368" s="182"/>
      <c r="AM368" s="182"/>
      <c r="AN368" s="182"/>
      <c r="AO368" s="182"/>
      <c r="AP368" s="182"/>
      <c r="AQ368" s="182"/>
      <c r="AR368" s="182"/>
      <c r="AS368" s="182"/>
      <c r="AT368" s="182"/>
      <c r="AU368" s="182"/>
      <c r="AV368" s="182"/>
      <c r="AW368" s="182"/>
      <c r="AX368" s="182"/>
      <c r="AY368" s="182"/>
      <c r="AZ368" s="182"/>
      <c r="BA368" s="182"/>
      <c r="BB368" s="182"/>
      <c r="BC368" s="182"/>
      <c r="BD368" s="182"/>
      <c r="BE368" s="182"/>
      <c r="BF368" s="182"/>
      <c r="BG368" s="182"/>
      <c r="BH368" s="182"/>
      <c r="BI368" s="182"/>
      <c r="BJ368" s="182"/>
      <c r="BK368" s="182"/>
      <c r="BL368" s="182"/>
      <c r="BM368" s="182"/>
      <c r="BN368" s="182"/>
      <c r="BO368" s="182"/>
      <c r="BP368" s="182"/>
      <c r="BQ368" s="182"/>
      <c r="BR368" s="182"/>
      <c r="BS368" s="182"/>
      <c r="BT368" s="182"/>
      <c r="BU368" s="182"/>
      <c r="BV368" s="182"/>
      <c r="BW368" s="182"/>
      <c r="BX368" s="182"/>
      <c r="BY368" s="182"/>
      <c r="BZ368" s="182"/>
      <c r="CA368" s="182"/>
      <c r="CB368" s="182"/>
      <c r="CC368" s="182"/>
      <c r="CD368" s="182"/>
      <c r="CE368" s="182"/>
      <c r="CF368" s="182"/>
      <c r="CG368" s="182"/>
      <c r="CH368" s="182"/>
      <c r="CI368" s="182"/>
      <c r="CJ368" s="182"/>
      <c r="CK368" s="182"/>
      <c r="CL368" s="182"/>
      <c r="CM368" s="182"/>
      <c r="CN368" s="182"/>
      <c r="CO368" s="182"/>
      <c r="CP368" s="182"/>
      <c r="CQ368" s="182"/>
      <c r="CR368" s="182"/>
      <c r="CS368" s="182"/>
      <c r="CT368" s="182"/>
      <c r="CU368" s="182"/>
      <c r="CV368" s="182"/>
      <c r="CW368" s="182"/>
      <c r="CX368" s="182"/>
      <c r="CY368" s="182"/>
      <c r="CZ368" s="182"/>
      <c r="DA368" s="182"/>
      <c r="DB368" s="182"/>
      <c r="DC368" s="182"/>
      <c r="DD368" s="182"/>
      <c r="DE368" s="182"/>
      <c r="DF368" s="182"/>
      <c r="DG368" s="182"/>
      <c r="DH368" s="182"/>
      <c r="DI368" s="182"/>
      <c r="DJ368" s="182"/>
      <c r="DK368" s="182"/>
      <c r="DL368" s="182"/>
      <c r="DM368" s="182"/>
      <c r="DN368" s="182"/>
      <c r="DO368" s="182"/>
      <c r="DP368" s="182"/>
      <c r="DQ368" s="182"/>
      <c r="DR368" s="182"/>
      <c r="DS368" s="182"/>
      <c r="DT368" s="182"/>
      <c r="DU368" s="182"/>
      <c r="DV368" s="182"/>
      <c r="DW368" s="182"/>
      <c r="DX368" s="182"/>
      <c r="DY368" s="182"/>
      <c r="DZ368" s="182"/>
      <c r="EA368" s="182"/>
      <c r="EB368" s="182"/>
      <c r="EC368" s="182"/>
      <c r="ED368" s="182"/>
      <c r="EE368" s="182"/>
      <c r="EF368" s="182"/>
      <c r="EG368" s="182"/>
      <c r="EH368" s="182"/>
      <c r="EI368" s="182"/>
      <c r="EJ368" s="182"/>
      <c r="EK368" s="182"/>
      <c r="EL368" s="182"/>
      <c r="EM368" s="182"/>
      <c r="EN368" s="182"/>
      <c r="EO368" s="182"/>
      <c r="EP368" s="182"/>
      <c r="EQ368" s="182"/>
      <c r="ER368" s="182"/>
      <c r="ES368" s="182"/>
      <c r="ET368" s="182"/>
      <c r="EU368" s="182"/>
      <c r="EV368" s="182"/>
      <c r="EW368" s="182"/>
      <c r="EX368" s="182"/>
      <c r="EY368" s="182"/>
      <c r="EZ368" s="182"/>
      <c r="FA368" s="182"/>
      <c r="FB368" s="182"/>
      <c r="FC368" s="182"/>
      <c r="FD368" s="182"/>
      <c r="FE368" s="182"/>
      <c r="FF368" s="182"/>
      <c r="FG368" s="182"/>
      <c r="FH368" s="182"/>
      <c r="FI368" s="182"/>
      <c r="FJ368" s="182"/>
      <c r="FK368" s="182"/>
      <c r="FL368" s="182"/>
      <c r="FM368" s="182"/>
      <c r="FN368" s="182"/>
      <c r="FO368" s="182"/>
      <c r="FP368" s="182"/>
      <c r="FQ368" s="182"/>
      <c r="FR368" s="182"/>
      <c r="FS368" s="182"/>
      <c r="FT368" s="182"/>
      <c r="FU368" s="182"/>
      <c r="FV368" s="182"/>
      <c r="FW368" s="182"/>
      <c r="FX368" s="182"/>
      <c r="FY368" s="182"/>
      <c r="FZ368" s="182"/>
      <c r="GA368" s="182"/>
      <c r="GB368" s="182"/>
      <c r="GC368" s="182"/>
      <c r="GD368" s="182"/>
      <c r="GE368" s="182"/>
      <c r="GF368" s="182"/>
      <c r="GG368" s="182"/>
      <c r="GH368" s="182"/>
      <c r="GI368" s="182"/>
      <c r="GJ368" s="182"/>
      <c r="GK368" s="182"/>
      <c r="GL368" s="182"/>
      <c r="GM368" s="182"/>
      <c r="GN368" s="182"/>
      <c r="GO368" s="182"/>
      <c r="GP368" s="182"/>
      <c r="GQ368" s="182"/>
      <c r="GR368" s="182"/>
      <c r="GS368" s="182"/>
      <c r="GT368" s="182"/>
      <c r="GU368" s="182"/>
      <c r="GV368" s="182"/>
      <c r="GW368" s="182"/>
      <c r="GX368" s="182"/>
      <c r="GY368" s="182"/>
      <c r="GZ368" s="182"/>
      <c r="HA368" s="182"/>
      <c r="HB368" s="182"/>
      <c r="HC368" s="182"/>
      <c r="HD368" s="182"/>
      <c r="HE368" s="182"/>
      <c r="HF368" s="182"/>
      <c r="HG368" s="182"/>
      <c r="HH368" s="182"/>
      <c r="HI368" s="182"/>
      <c r="HJ368" s="182"/>
      <c r="HK368" s="182"/>
      <c r="HL368" s="182"/>
      <c r="HM368" s="182"/>
      <c r="HN368" s="182"/>
      <c r="HO368" s="182"/>
      <c r="HP368" s="182"/>
      <c r="HQ368" s="182"/>
      <c r="HR368" s="182"/>
      <c r="HS368" s="182"/>
      <c r="HT368" s="182"/>
      <c r="HU368" s="182"/>
      <c r="HV368" s="182"/>
      <c r="HW368" s="182"/>
      <c r="HX368" s="182"/>
      <c r="HY368" s="182"/>
      <c r="HZ368" s="182"/>
      <c r="IA368" s="182"/>
      <c r="IB368" s="182"/>
      <c r="IC368" s="182"/>
      <c r="ID368" s="182"/>
      <c r="IE368" s="182"/>
      <c r="IF368" s="182"/>
      <c r="IG368" s="182"/>
      <c r="IH368" s="182"/>
      <c r="II368" s="182"/>
      <c r="IJ368" s="182"/>
      <c r="IK368" s="182"/>
      <c r="IL368" s="182"/>
      <c r="IM368" s="182"/>
      <c r="IN368" s="182"/>
      <c r="IO368" s="182"/>
    </row>
  </sheetData>
  <mergeCells count="4">
    <mergeCell ref="C5:F5"/>
    <mergeCell ref="G5:J5"/>
    <mergeCell ref="B1:J1"/>
    <mergeCell ref="B2:J2"/>
  </mergeCells>
  <phoneticPr fontId="0" type="noConversion"/>
  <pageMargins left="0.39370078740157483" right="0.19685039370078741" top="0.15748031496062992" bottom="0.27559055118110237" header="0.82677165354330717" footer="0.23622047244094491"/>
  <pageSetup paperSize="9" scale="8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4" enableFormatConditionsCalculation="0">
    <tabColor indexed="46"/>
  </sheetPr>
  <dimension ref="A1:J32"/>
  <sheetViews>
    <sheetView zoomScale="90" zoomScaleNormal="90" zoomScaleSheetLayoutView="85" workbookViewId="0">
      <pane xSplit="1" ySplit="7" topLeftCell="C8" activePane="bottomRight" state="frozen"/>
      <selection pane="topRight" activeCell="B1" sqref="B1"/>
      <selection pane="bottomLeft" activeCell="A9" sqref="A9"/>
      <selection pane="bottomRight" activeCell="E16" sqref="E16"/>
    </sheetView>
  </sheetViews>
  <sheetFormatPr defaultColWidth="9.140625" defaultRowHeight="15" x14ac:dyDescent="0.25"/>
  <cols>
    <col min="1" max="1" width="42" style="9" customWidth="1"/>
    <col min="2" max="2" width="13.5703125" style="9" customWidth="1"/>
    <col min="3" max="3" width="12.28515625" style="9" customWidth="1"/>
    <col min="4" max="4" width="12.140625" style="9" customWidth="1"/>
    <col min="5" max="5" width="10.42578125" style="9" customWidth="1"/>
    <col min="6" max="7" width="11.85546875" style="9" customWidth="1"/>
    <col min="8" max="8" width="11.85546875" style="158" customWidth="1"/>
    <col min="9" max="9" width="11.85546875" style="9" customWidth="1"/>
    <col min="10" max="16384" width="9.140625" style="9"/>
  </cols>
  <sheetData>
    <row r="1" spans="1:10" s="67" customFormat="1" ht="35.25" customHeight="1" x14ac:dyDescent="0.25">
      <c r="A1" s="757" t="s">
        <v>130</v>
      </c>
      <c r="B1" s="758"/>
      <c r="C1" s="758"/>
      <c r="D1" s="758"/>
      <c r="E1" s="758"/>
      <c r="F1" s="758"/>
      <c r="G1" s="758"/>
      <c r="H1" s="758"/>
      <c r="I1" s="758"/>
    </row>
    <row r="2" spans="1:10" ht="18.75" customHeight="1" x14ac:dyDescent="0.25">
      <c r="A2" s="157">
        <v>1</v>
      </c>
    </row>
    <row r="3" spans="1:10" ht="21" customHeight="1" thickBot="1" x14ac:dyDescent="0.3">
      <c r="A3" s="157"/>
    </row>
    <row r="4" spans="1:10" ht="15.75" thickBot="1" x14ac:dyDescent="0.3">
      <c r="A4" s="39" t="s">
        <v>0</v>
      </c>
      <c r="B4" s="754" t="s">
        <v>104</v>
      </c>
      <c r="C4" s="755"/>
      <c r="D4" s="755"/>
      <c r="E4" s="756"/>
      <c r="F4" s="754" t="s">
        <v>103</v>
      </c>
      <c r="G4" s="755"/>
      <c r="H4" s="755"/>
      <c r="I4" s="756"/>
    </row>
    <row r="5" spans="1:10" ht="60.75" thickBot="1" x14ac:dyDescent="0.3">
      <c r="A5" s="40"/>
      <c r="B5" s="309" t="s">
        <v>131</v>
      </c>
      <c r="C5" s="309" t="s">
        <v>132</v>
      </c>
      <c r="D5" s="310" t="s">
        <v>105</v>
      </c>
      <c r="E5" s="98" t="s">
        <v>35</v>
      </c>
      <c r="F5" s="309" t="s">
        <v>133</v>
      </c>
      <c r="G5" s="309" t="s">
        <v>134</v>
      </c>
      <c r="H5" s="310" t="s">
        <v>106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ht="17.25" customHeight="1" thickBot="1" x14ac:dyDescent="0.3">
      <c r="A7" s="27"/>
      <c r="B7" s="8"/>
      <c r="C7" s="8"/>
      <c r="D7" s="8"/>
      <c r="E7" s="8"/>
      <c r="F7" s="4"/>
      <c r="G7" s="4"/>
      <c r="H7" s="170"/>
      <c r="I7" s="4"/>
    </row>
    <row r="8" spans="1:10" ht="29.25" x14ac:dyDescent="0.25">
      <c r="A8" s="133" t="s">
        <v>57</v>
      </c>
      <c r="B8" s="14"/>
      <c r="C8" s="14"/>
      <c r="D8" s="14"/>
      <c r="E8" s="14"/>
      <c r="F8" s="16"/>
      <c r="G8" s="16"/>
      <c r="H8" s="149"/>
      <c r="I8" s="16"/>
    </row>
    <row r="9" spans="1:10" s="36" customFormat="1" ht="51.75" customHeight="1" x14ac:dyDescent="0.25">
      <c r="A9" s="234" t="s">
        <v>122</v>
      </c>
      <c r="B9" s="118">
        <f>SUM(B10:B13)</f>
        <v>349</v>
      </c>
      <c r="C9" s="118">
        <f>SUM(C10:C13)</f>
        <v>29</v>
      </c>
      <c r="D9" s="118">
        <f>SUM(D10:D13)</f>
        <v>8</v>
      </c>
      <c r="E9" s="118">
        <f t="shared" ref="E9:E19" si="0">D9/C9*100</f>
        <v>27.586206896551722</v>
      </c>
      <c r="F9" s="134">
        <f>SUM(F10:F13)</f>
        <v>1251.8484912962963</v>
      </c>
      <c r="G9" s="134">
        <f>SUM(G10:G13)</f>
        <v>105</v>
      </c>
      <c r="H9" s="134">
        <f>SUM(H10:H13)</f>
        <v>23.494530000000001</v>
      </c>
      <c r="I9" s="118">
        <f t="shared" ref="I9:I19" si="1">H9/G9*100</f>
        <v>22.375742857142857</v>
      </c>
      <c r="J9" s="78"/>
    </row>
    <row r="10" spans="1:10" s="36" customFormat="1" ht="30" x14ac:dyDescent="0.25">
      <c r="A10" s="72" t="s">
        <v>79</v>
      </c>
      <c r="B10" s="118">
        <v>248</v>
      </c>
      <c r="C10" s="111">
        <f>ROUND(B10/12*$A$2,0)</f>
        <v>21</v>
      </c>
      <c r="D10" s="118">
        <v>6</v>
      </c>
      <c r="E10" s="118">
        <f t="shared" si="0"/>
        <v>28.571428571428569</v>
      </c>
      <c r="F10" s="134">
        <v>847.19137629629631</v>
      </c>
      <c r="G10" s="111">
        <f>ROUND(F10/12*$A$2,0)</f>
        <v>71</v>
      </c>
      <c r="H10" s="118">
        <v>18.248090000000001</v>
      </c>
      <c r="I10" s="118">
        <f t="shared" si="1"/>
        <v>25.701535211267608</v>
      </c>
      <c r="J10" s="78"/>
    </row>
    <row r="11" spans="1:10" s="36" customFormat="1" ht="38.1" customHeight="1" x14ac:dyDescent="0.25">
      <c r="A11" s="72" t="s">
        <v>80</v>
      </c>
      <c r="B11" s="118">
        <v>74</v>
      </c>
      <c r="C11" s="111">
        <f>ROUND(B11/12*$A$2,0)</f>
        <v>6</v>
      </c>
      <c r="D11" s="118">
        <v>2</v>
      </c>
      <c r="E11" s="118">
        <f t="shared" si="0"/>
        <v>33.333333333333329</v>
      </c>
      <c r="F11" s="134">
        <v>169.47091499999999</v>
      </c>
      <c r="G11" s="111">
        <f t="shared" ref="G11:G17" si="2">ROUND(F11/12*$A$2,0)</f>
        <v>14</v>
      </c>
      <c r="H11" s="118">
        <v>5.2464399999999998</v>
      </c>
      <c r="I11" s="118">
        <f t="shared" si="1"/>
        <v>37.47457142857143</v>
      </c>
      <c r="J11" s="78"/>
    </row>
    <row r="12" spans="1:10" s="36" customFormat="1" ht="43.5" customHeight="1" x14ac:dyDescent="0.25">
      <c r="A12" s="72" t="s">
        <v>101</v>
      </c>
      <c r="B12" s="118"/>
      <c r="C12" s="111">
        <f>ROUND(B12/12*$A$2,0)</f>
        <v>0</v>
      </c>
      <c r="D12" s="118"/>
      <c r="E12" s="118" t="e">
        <f t="shared" si="0"/>
        <v>#DIV/0!</v>
      </c>
      <c r="F12" s="134"/>
      <c r="G12" s="111">
        <f t="shared" si="2"/>
        <v>0</v>
      </c>
      <c r="H12" s="118"/>
      <c r="I12" s="118" t="e">
        <f t="shared" si="1"/>
        <v>#DIV/0!</v>
      </c>
      <c r="J12" s="78"/>
    </row>
    <row r="13" spans="1:10" s="36" customFormat="1" ht="30" x14ac:dyDescent="0.25">
      <c r="A13" s="72" t="s">
        <v>102</v>
      </c>
      <c r="B13" s="118">
        <v>27</v>
      </c>
      <c r="C13" s="111">
        <f>ROUND(B13/12*$A$2,0)</f>
        <v>2</v>
      </c>
      <c r="D13" s="118"/>
      <c r="E13" s="118">
        <f t="shared" si="0"/>
        <v>0</v>
      </c>
      <c r="F13" s="134">
        <v>235.18620000000001</v>
      </c>
      <c r="G13" s="111">
        <f t="shared" si="2"/>
        <v>20</v>
      </c>
      <c r="H13" s="118"/>
      <c r="I13" s="118">
        <f t="shared" si="1"/>
        <v>0</v>
      </c>
      <c r="J13" s="78"/>
    </row>
    <row r="14" spans="1:10" s="36" customFormat="1" ht="36" customHeight="1" x14ac:dyDescent="0.25">
      <c r="A14" s="234" t="s">
        <v>114</v>
      </c>
      <c r="B14" s="118">
        <f>SUM(B15:B17)</f>
        <v>864</v>
      </c>
      <c r="C14" s="118">
        <f>SUM(C15:C17)</f>
        <v>73</v>
      </c>
      <c r="D14" s="118">
        <f>SUM(D15:D17)</f>
        <v>13</v>
      </c>
      <c r="E14" s="118">
        <f t="shared" si="0"/>
        <v>17.80821917808219</v>
      </c>
      <c r="F14" s="118">
        <f>SUM(F15:F17)</f>
        <v>2490.4479999999999</v>
      </c>
      <c r="G14" s="118">
        <f>SUM(G15:G17)</f>
        <v>208</v>
      </c>
      <c r="H14" s="118">
        <f>SUM(H15:H17)</f>
        <v>27.666969999999999</v>
      </c>
      <c r="I14" s="118">
        <f t="shared" si="1"/>
        <v>13.301427884615386</v>
      </c>
      <c r="J14" s="78"/>
    </row>
    <row r="15" spans="1:10" s="36" customFormat="1" ht="30" x14ac:dyDescent="0.25">
      <c r="A15" s="72" t="s">
        <v>110</v>
      </c>
      <c r="B15" s="118">
        <v>200</v>
      </c>
      <c r="C15" s="111">
        <f t="shared" ref="C15:C18" si="3">ROUND(B15/12*$A$2,0)</f>
        <v>17</v>
      </c>
      <c r="D15" s="118">
        <v>11</v>
      </c>
      <c r="E15" s="118">
        <f t="shared" si="0"/>
        <v>64.705882352941174</v>
      </c>
      <c r="F15" s="134">
        <v>460</v>
      </c>
      <c r="G15" s="111">
        <f t="shared" si="2"/>
        <v>38</v>
      </c>
      <c r="H15" s="669">
        <v>24.13991</v>
      </c>
      <c r="I15" s="118">
        <f t="shared" si="1"/>
        <v>63.526078947368426</v>
      </c>
      <c r="J15" s="78"/>
    </row>
    <row r="16" spans="1:10" s="36" customFormat="1" ht="60" x14ac:dyDescent="0.25">
      <c r="A16" s="72" t="s">
        <v>121</v>
      </c>
      <c r="B16" s="118">
        <v>454</v>
      </c>
      <c r="C16" s="111">
        <f t="shared" si="3"/>
        <v>38</v>
      </c>
      <c r="D16" s="118"/>
      <c r="E16" s="118">
        <f t="shared" si="0"/>
        <v>0</v>
      </c>
      <c r="F16" s="134">
        <v>1639.848</v>
      </c>
      <c r="G16" s="111">
        <f t="shared" si="2"/>
        <v>137</v>
      </c>
      <c r="H16" s="118"/>
      <c r="I16" s="118">
        <f t="shared" si="1"/>
        <v>0</v>
      </c>
      <c r="J16" s="78"/>
    </row>
    <row r="17" spans="1:10" s="36" customFormat="1" ht="45" x14ac:dyDescent="0.25">
      <c r="A17" s="72" t="s">
        <v>111</v>
      </c>
      <c r="B17" s="118">
        <v>210</v>
      </c>
      <c r="C17" s="111">
        <f t="shared" si="3"/>
        <v>18</v>
      </c>
      <c r="D17" s="118">
        <v>2</v>
      </c>
      <c r="E17" s="118">
        <f t="shared" si="0"/>
        <v>11.111111111111111</v>
      </c>
      <c r="F17" s="134">
        <v>390.6</v>
      </c>
      <c r="G17" s="111">
        <f t="shared" si="2"/>
        <v>33</v>
      </c>
      <c r="H17" s="118">
        <v>3.5270600000000001</v>
      </c>
      <c r="I17" s="118">
        <f t="shared" si="1"/>
        <v>10.688060606060606</v>
      </c>
      <c r="J17" s="78"/>
    </row>
    <row r="18" spans="1:10" s="36" customFormat="1" ht="38.1" customHeight="1" thickBot="1" x14ac:dyDescent="0.3">
      <c r="A18" s="737" t="s">
        <v>125</v>
      </c>
      <c r="B18" s="181">
        <v>1800</v>
      </c>
      <c r="C18" s="312">
        <f t="shared" si="3"/>
        <v>150</v>
      </c>
      <c r="D18" s="181">
        <v>241</v>
      </c>
      <c r="E18" s="181">
        <f>D18/C18*100</f>
        <v>160.66666666666666</v>
      </c>
      <c r="F18" s="441">
        <v>1933.146</v>
      </c>
      <c r="G18" s="312">
        <f>ROUND(F18/12*$A$2,0)</f>
        <v>161</v>
      </c>
      <c r="H18" s="181">
        <v>256.85341</v>
      </c>
      <c r="I18" s="181">
        <f>H18/G18*100</f>
        <v>159.53627950310559</v>
      </c>
      <c r="J18" s="78"/>
    </row>
    <row r="19" spans="1:10" s="36" customFormat="1" ht="27" customHeight="1" thickBot="1" x14ac:dyDescent="0.3">
      <c r="A19" s="211" t="s">
        <v>3</v>
      </c>
      <c r="B19" s="354">
        <f>B14+B9</f>
        <v>1213</v>
      </c>
      <c r="C19" s="354">
        <f>C14+C9</f>
        <v>102</v>
      </c>
      <c r="D19" s="354">
        <f>D14+D9</f>
        <v>21</v>
      </c>
      <c r="E19" s="354">
        <f t="shared" si="0"/>
        <v>20.588235294117645</v>
      </c>
      <c r="F19" s="391">
        <f>F14+F9+F18</f>
        <v>5675.4424912962959</v>
      </c>
      <c r="G19" s="391">
        <f>G14+G9+G18</f>
        <v>474</v>
      </c>
      <c r="H19" s="391">
        <f>H14+H9+H18</f>
        <v>308.01490999999999</v>
      </c>
      <c r="I19" s="354">
        <f t="shared" si="1"/>
        <v>64.982048523206743</v>
      </c>
      <c r="J19" s="78"/>
    </row>
    <row r="20" spans="1:10" x14ac:dyDescent="0.25">
      <c r="A20" s="95" t="s">
        <v>12</v>
      </c>
      <c r="B20" s="179"/>
      <c r="C20" s="179"/>
      <c r="D20" s="179"/>
      <c r="E20" s="179"/>
      <c r="F20" s="307"/>
      <c r="G20" s="307"/>
      <c r="H20" s="307"/>
      <c r="I20" s="307"/>
    </row>
    <row r="21" spans="1:10" s="10" customFormat="1" ht="30" x14ac:dyDescent="0.25">
      <c r="A21" s="232" t="s">
        <v>122</v>
      </c>
      <c r="B21" s="347">
        <f t="shared" ref="B21:F29" si="4">B9</f>
        <v>349</v>
      </c>
      <c r="C21" s="347">
        <f t="shared" si="4"/>
        <v>29</v>
      </c>
      <c r="D21" s="347">
        <f t="shared" si="4"/>
        <v>8</v>
      </c>
      <c r="E21" s="347">
        <f t="shared" si="4"/>
        <v>27.586206896551722</v>
      </c>
      <c r="F21" s="347">
        <f t="shared" si="4"/>
        <v>1251.8484912962963</v>
      </c>
      <c r="G21" s="347">
        <f t="shared" ref="G21:I26" si="5">G9</f>
        <v>105</v>
      </c>
      <c r="H21" s="347">
        <f t="shared" si="5"/>
        <v>23.494530000000001</v>
      </c>
      <c r="I21" s="347">
        <f t="shared" si="5"/>
        <v>22.375742857142857</v>
      </c>
    </row>
    <row r="22" spans="1:10" s="10" customFormat="1" ht="30" x14ac:dyDescent="0.25">
      <c r="A22" s="96" t="s">
        <v>79</v>
      </c>
      <c r="B22" s="347">
        <f t="shared" si="4"/>
        <v>248</v>
      </c>
      <c r="C22" s="347">
        <f t="shared" si="4"/>
        <v>21</v>
      </c>
      <c r="D22" s="347">
        <f t="shared" si="4"/>
        <v>6</v>
      </c>
      <c r="E22" s="347">
        <f t="shared" si="4"/>
        <v>28.571428571428569</v>
      </c>
      <c r="F22" s="347">
        <f t="shared" si="4"/>
        <v>847.19137629629631</v>
      </c>
      <c r="G22" s="347">
        <f t="shared" si="5"/>
        <v>71</v>
      </c>
      <c r="H22" s="347">
        <f t="shared" si="5"/>
        <v>18.248090000000001</v>
      </c>
      <c r="I22" s="347">
        <f t="shared" si="5"/>
        <v>25.701535211267608</v>
      </c>
    </row>
    <row r="23" spans="1:10" s="10" customFormat="1" ht="30" x14ac:dyDescent="0.25">
      <c r="A23" s="96" t="s">
        <v>80</v>
      </c>
      <c r="B23" s="347">
        <f t="shared" si="4"/>
        <v>74</v>
      </c>
      <c r="C23" s="347">
        <f t="shared" si="4"/>
        <v>6</v>
      </c>
      <c r="D23" s="347">
        <f t="shared" si="4"/>
        <v>2</v>
      </c>
      <c r="E23" s="347">
        <f t="shared" si="4"/>
        <v>33.333333333333329</v>
      </c>
      <c r="F23" s="347">
        <f t="shared" si="4"/>
        <v>169.47091499999999</v>
      </c>
      <c r="G23" s="347">
        <f t="shared" si="5"/>
        <v>14</v>
      </c>
      <c r="H23" s="347">
        <f t="shared" si="5"/>
        <v>5.2464399999999998</v>
      </c>
      <c r="I23" s="347">
        <f t="shared" si="5"/>
        <v>37.47457142857143</v>
      </c>
    </row>
    <row r="24" spans="1:10" s="10" customFormat="1" ht="45" x14ac:dyDescent="0.25">
      <c r="A24" s="96" t="s">
        <v>101</v>
      </c>
      <c r="B24" s="347">
        <f t="shared" si="4"/>
        <v>0</v>
      </c>
      <c r="C24" s="347">
        <f t="shared" si="4"/>
        <v>0</v>
      </c>
      <c r="D24" s="347">
        <f t="shared" si="4"/>
        <v>0</v>
      </c>
      <c r="E24" s="347" t="e">
        <f t="shared" si="4"/>
        <v>#DIV/0!</v>
      </c>
      <c r="F24" s="347">
        <f t="shared" si="4"/>
        <v>0</v>
      </c>
      <c r="G24" s="347">
        <f t="shared" si="5"/>
        <v>0</v>
      </c>
      <c r="H24" s="347">
        <f t="shared" si="5"/>
        <v>0</v>
      </c>
      <c r="I24" s="347" t="e">
        <f t="shared" si="5"/>
        <v>#DIV/0!</v>
      </c>
    </row>
    <row r="25" spans="1:10" s="10" customFormat="1" ht="30" x14ac:dyDescent="0.25">
      <c r="A25" s="96" t="s">
        <v>102</v>
      </c>
      <c r="B25" s="347">
        <f t="shared" si="4"/>
        <v>27</v>
      </c>
      <c r="C25" s="347">
        <f t="shared" si="4"/>
        <v>2</v>
      </c>
      <c r="D25" s="347">
        <f t="shared" si="4"/>
        <v>0</v>
      </c>
      <c r="E25" s="347">
        <f t="shared" si="4"/>
        <v>0</v>
      </c>
      <c r="F25" s="347">
        <f t="shared" si="4"/>
        <v>235.18620000000001</v>
      </c>
      <c r="G25" s="347">
        <f t="shared" si="5"/>
        <v>20</v>
      </c>
      <c r="H25" s="347">
        <f t="shared" si="5"/>
        <v>0</v>
      </c>
      <c r="I25" s="347">
        <f t="shared" si="5"/>
        <v>0</v>
      </c>
    </row>
    <row r="26" spans="1:10" s="10" customFormat="1" ht="30" x14ac:dyDescent="0.25">
      <c r="A26" s="232" t="s">
        <v>114</v>
      </c>
      <c r="B26" s="347">
        <f t="shared" si="4"/>
        <v>864</v>
      </c>
      <c r="C26" s="347">
        <f t="shared" si="4"/>
        <v>73</v>
      </c>
      <c r="D26" s="347">
        <f t="shared" si="4"/>
        <v>13</v>
      </c>
      <c r="E26" s="347">
        <f t="shared" si="4"/>
        <v>17.80821917808219</v>
      </c>
      <c r="F26" s="347">
        <f t="shared" si="4"/>
        <v>2490.4479999999999</v>
      </c>
      <c r="G26" s="347">
        <f t="shared" si="5"/>
        <v>208</v>
      </c>
      <c r="H26" s="347">
        <f t="shared" si="5"/>
        <v>27.666969999999999</v>
      </c>
      <c r="I26" s="347">
        <f t="shared" si="5"/>
        <v>13.301427884615386</v>
      </c>
    </row>
    <row r="27" spans="1:10" s="10" customFormat="1" ht="30" x14ac:dyDescent="0.25">
      <c r="A27" s="96" t="s">
        <v>110</v>
      </c>
      <c r="B27" s="347">
        <f t="shared" si="4"/>
        <v>200</v>
      </c>
      <c r="C27" s="347">
        <f t="shared" si="4"/>
        <v>17</v>
      </c>
      <c r="D27" s="347">
        <f t="shared" si="4"/>
        <v>11</v>
      </c>
      <c r="E27" s="347">
        <f t="shared" si="4"/>
        <v>64.705882352941174</v>
      </c>
      <c r="F27" s="347">
        <f t="shared" si="4"/>
        <v>460</v>
      </c>
      <c r="G27" s="347">
        <f t="shared" ref="G27:I29" si="6">G15</f>
        <v>38</v>
      </c>
      <c r="H27" s="347">
        <f t="shared" si="6"/>
        <v>24.13991</v>
      </c>
      <c r="I27" s="347">
        <f t="shared" si="6"/>
        <v>63.526078947368426</v>
      </c>
    </row>
    <row r="28" spans="1:10" s="10" customFormat="1" ht="60" x14ac:dyDescent="0.25">
      <c r="A28" s="96" t="s">
        <v>81</v>
      </c>
      <c r="B28" s="347">
        <f t="shared" si="4"/>
        <v>454</v>
      </c>
      <c r="C28" s="347">
        <f t="shared" si="4"/>
        <v>38</v>
      </c>
      <c r="D28" s="347">
        <f t="shared" si="4"/>
        <v>0</v>
      </c>
      <c r="E28" s="347">
        <f t="shared" si="4"/>
        <v>0</v>
      </c>
      <c r="F28" s="347">
        <f t="shared" si="4"/>
        <v>1639.848</v>
      </c>
      <c r="G28" s="347">
        <f t="shared" si="6"/>
        <v>137</v>
      </c>
      <c r="H28" s="347">
        <f t="shared" si="6"/>
        <v>0</v>
      </c>
      <c r="I28" s="347">
        <f t="shared" si="6"/>
        <v>0</v>
      </c>
    </row>
    <row r="29" spans="1:10" s="10" customFormat="1" ht="45" x14ac:dyDescent="0.25">
      <c r="A29" s="96" t="s">
        <v>111</v>
      </c>
      <c r="B29" s="347">
        <f t="shared" si="4"/>
        <v>210</v>
      </c>
      <c r="C29" s="347">
        <f t="shared" si="4"/>
        <v>18</v>
      </c>
      <c r="D29" s="347">
        <f t="shared" si="4"/>
        <v>2</v>
      </c>
      <c r="E29" s="347">
        <f t="shared" si="4"/>
        <v>11.111111111111111</v>
      </c>
      <c r="F29" s="347">
        <f t="shared" si="4"/>
        <v>390.6</v>
      </c>
      <c r="G29" s="347">
        <f t="shared" si="6"/>
        <v>33</v>
      </c>
      <c r="H29" s="347">
        <f t="shared" si="6"/>
        <v>3.5270600000000001</v>
      </c>
      <c r="I29" s="347">
        <f t="shared" si="6"/>
        <v>10.688060606060606</v>
      </c>
    </row>
    <row r="30" spans="1:10" s="10" customFormat="1" ht="30" x14ac:dyDescent="0.25">
      <c r="A30" s="96" t="s">
        <v>125</v>
      </c>
      <c r="B30" s="347">
        <f t="shared" ref="B30:E30" si="7">B18</f>
        <v>1800</v>
      </c>
      <c r="C30" s="347">
        <f t="shared" si="7"/>
        <v>150</v>
      </c>
      <c r="D30" s="347">
        <f>D18</f>
        <v>241</v>
      </c>
      <c r="E30" s="347">
        <f t="shared" si="7"/>
        <v>160.66666666666666</v>
      </c>
      <c r="F30" s="347">
        <f t="shared" ref="F30" si="8">F18</f>
        <v>1933.146</v>
      </c>
      <c r="G30" s="347">
        <f t="shared" ref="G30:I30" si="9">G18</f>
        <v>161</v>
      </c>
      <c r="H30" s="347">
        <f>H18</f>
        <v>256.85341</v>
      </c>
      <c r="I30" s="347">
        <f t="shared" si="9"/>
        <v>159.53627950310559</v>
      </c>
    </row>
    <row r="31" spans="1:10" x14ac:dyDescent="0.25">
      <c r="A31" s="94" t="s">
        <v>4</v>
      </c>
      <c r="B31" s="178"/>
      <c r="C31" s="178"/>
      <c r="D31" s="178"/>
      <c r="E31" s="178"/>
      <c r="F31" s="178">
        <f>F19</f>
        <v>5675.4424912962959</v>
      </c>
      <c r="G31" s="178">
        <f>G19</f>
        <v>474</v>
      </c>
      <c r="H31" s="178">
        <f>H19</f>
        <v>308.01490999999999</v>
      </c>
      <c r="I31" s="178">
        <f>I19</f>
        <v>64.982048523206743</v>
      </c>
    </row>
    <row r="32" spans="1:10" ht="15" customHeight="1" x14ac:dyDescent="0.25"/>
  </sheetData>
  <mergeCells count="3">
    <mergeCell ref="F4:I4"/>
    <mergeCell ref="A1:I1"/>
    <mergeCell ref="B4:E4"/>
  </mergeCells>
  <phoneticPr fontId="0" type="noConversion"/>
  <pageMargins left="0.62992125984251968" right="0.27559055118110237" top="0.39370078740157483" bottom="0.43307086614173229" header="0.23622047244094491" footer="0.19685039370078741"/>
  <pageSetup paperSize="9" scale="6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5" enableFormatConditionsCalculation="0">
    <tabColor indexed="24"/>
  </sheetPr>
  <dimension ref="A1:GV32"/>
  <sheetViews>
    <sheetView zoomScale="90" zoomScaleNormal="90" zoomScaleSheetLayoutView="85" workbookViewId="0">
      <pane xSplit="1" ySplit="7" topLeftCell="D8" activePane="bottomRight" state="frozen"/>
      <selection pane="topRight" activeCell="B1" sqref="B1"/>
      <selection pane="bottomLeft" activeCell="A9" sqref="A9"/>
      <selection pane="bottomRight" activeCell="E17" sqref="E17"/>
    </sheetView>
  </sheetViews>
  <sheetFormatPr defaultColWidth="11.42578125" defaultRowHeight="15" x14ac:dyDescent="0.25"/>
  <cols>
    <col min="1" max="1" width="42.7109375" style="9" customWidth="1"/>
    <col min="2" max="2" width="11.28515625" style="9" customWidth="1"/>
    <col min="3" max="3" width="14.42578125" style="9" customWidth="1"/>
    <col min="4" max="4" width="13.28515625" style="9" customWidth="1"/>
    <col min="5" max="5" width="11.28515625" style="9" customWidth="1"/>
    <col min="6" max="6" width="12.140625" style="9" customWidth="1"/>
    <col min="7" max="7" width="14.140625" style="9" customWidth="1"/>
    <col min="8" max="8" width="12.140625" style="158" customWidth="1"/>
    <col min="9" max="9" width="12.140625" style="9" customWidth="1"/>
    <col min="10" max="16384" width="11.42578125" style="9"/>
  </cols>
  <sheetData>
    <row r="1" spans="1:10" ht="33" customHeight="1" x14ac:dyDescent="0.25">
      <c r="A1" s="757" t="s">
        <v>130</v>
      </c>
      <c r="B1" s="758"/>
      <c r="C1" s="758"/>
      <c r="D1" s="758"/>
      <c r="E1" s="758"/>
      <c r="F1" s="758"/>
      <c r="G1" s="758"/>
      <c r="H1" s="758"/>
      <c r="I1" s="758"/>
    </row>
    <row r="2" spans="1:10" ht="15" customHeight="1" x14ac:dyDescent="0.25">
      <c r="A2" s="157">
        <v>1</v>
      </c>
    </row>
    <row r="3" spans="1:10" ht="15.75" thickBot="1" x14ac:dyDescent="0.3">
      <c r="A3" s="157"/>
    </row>
    <row r="4" spans="1:10" ht="15.75" thickBot="1" x14ac:dyDescent="0.3">
      <c r="A4" s="39" t="s">
        <v>0</v>
      </c>
      <c r="B4" s="754" t="s">
        <v>104</v>
      </c>
      <c r="C4" s="755"/>
      <c r="D4" s="755"/>
      <c r="E4" s="756"/>
      <c r="F4" s="754" t="s">
        <v>103</v>
      </c>
      <c r="G4" s="755"/>
      <c r="H4" s="755"/>
      <c r="I4" s="756"/>
    </row>
    <row r="5" spans="1:10" ht="60.75" thickBot="1" x14ac:dyDescent="0.3">
      <c r="A5" s="40"/>
      <c r="B5" s="309" t="s">
        <v>131</v>
      </c>
      <c r="C5" s="309" t="s">
        <v>132</v>
      </c>
      <c r="D5" s="310" t="s">
        <v>105</v>
      </c>
      <c r="E5" s="98" t="s">
        <v>35</v>
      </c>
      <c r="F5" s="309" t="s">
        <v>133</v>
      </c>
      <c r="G5" s="309" t="s">
        <v>134</v>
      </c>
      <c r="H5" s="310" t="s">
        <v>106</v>
      </c>
      <c r="I5" s="98" t="s">
        <v>35</v>
      </c>
    </row>
    <row r="6" spans="1:10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78"/>
    </row>
    <row r="7" spans="1:10" s="18" customFormat="1" ht="13.9" customHeight="1" x14ac:dyDescent="0.25">
      <c r="A7" s="30"/>
      <c r="B7" s="19"/>
      <c r="C7" s="19"/>
      <c r="D7" s="19"/>
      <c r="E7" s="19"/>
      <c r="F7" s="19"/>
      <c r="G7" s="20"/>
      <c r="H7" s="196"/>
      <c r="I7" s="20"/>
    </row>
    <row r="8" spans="1:10" ht="35.25" customHeight="1" x14ac:dyDescent="0.25">
      <c r="A8" s="81" t="s">
        <v>56</v>
      </c>
      <c r="B8" s="14"/>
      <c r="C8" s="14"/>
      <c r="D8" s="14"/>
      <c r="E8" s="14"/>
      <c r="F8" s="14"/>
      <c r="G8" s="14"/>
      <c r="H8" s="129"/>
      <c r="I8" s="14"/>
    </row>
    <row r="9" spans="1:10" s="36" customFormat="1" ht="38.1" customHeight="1" x14ac:dyDescent="0.25">
      <c r="A9" s="73" t="s">
        <v>122</v>
      </c>
      <c r="B9" s="22">
        <f>SUM(B10:B13)</f>
        <v>1275</v>
      </c>
      <c r="C9" s="22">
        <f>SUM(C10:C13)</f>
        <v>107</v>
      </c>
      <c r="D9" s="118">
        <f>SUM(D10:D13)</f>
        <v>38</v>
      </c>
      <c r="E9" s="118">
        <f t="shared" ref="E9:E19" si="0">D9/C9*100</f>
        <v>35.514018691588781</v>
      </c>
      <c r="F9" s="134">
        <f>SUM(F10:F13)</f>
        <v>1794.0679942592592</v>
      </c>
      <c r="G9" s="134">
        <f>SUM(G10:G13)</f>
        <v>149</v>
      </c>
      <c r="H9" s="134">
        <f>SUM(H10:H13)</f>
        <v>134.97281999999998</v>
      </c>
      <c r="I9" s="118">
        <f t="shared" ref="I9:I19" si="1">H9/G9*100</f>
        <v>90.585785234899319</v>
      </c>
      <c r="J9" s="78"/>
    </row>
    <row r="10" spans="1:10" s="36" customFormat="1" ht="38.1" customHeight="1" x14ac:dyDescent="0.25">
      <c r="A10" s="72" t="s">
        <v>79</v>
      </c>
      <c r="B10" s="22">
        <v>933</v>
      </c>
      <c r="C10" s="22">
        <f t="shared" ref="C10:C17" si="2">ROUND(B10/12*$A$2,0)</f>
        <v>78</v>
      </c>
      <c r="D10" s="118">
        <v>28</v>
      </c>
      <c r="E10" s="118">
        <f t="shared" si="0"/>
        <v>35.897435897435898</v>
      </c>
      <c r="F10" s="134">
        <v>976.36033925925926</v>
      </c>
      <c r="G10" s="118">
        <f>ROUND(F10/12*$A$2,0)</f>
        <v>81</v>
      </c>
      <c r="H10" s="118">
        <v>107.84186</v>
      </c>
      <c r="I10" s="118">
        <f t="shared" si="1"/>
        <v>133.13809876543209</v>
      </c>
      <c r="J10" s="78"/>
    </row>
    <row r="11" spans="1:10" s="36" customFormat="1" ht="38.1" customHeight="1" x14ac:dyDescent="0.25">
      <c r="A11" s="72" t="s">
        <v>80</v>
      </c>
      <c r="B11" s="22">
        <v>280</v>
      </c>
      <c r="C11" s="22">
        <f t="shared" si="2"/>
        <v>23</v>
      </c>
      <c r="D11" s="118">
        <v>10</v>
      </c>
      <c r="E11" s="118">
        <f t="shared" si="0"/>
        <v>43.478260869565219</v>
      </c>
      <c r="F11" s="134">
        <v>195.309495</v>
      </c>
      <c r="G11" s="118">
        <f t="shared" ref="G11:G18" si="3">ROUND(F11/12*$A$2,0)</f>
        <v>16</v>
      </c>
      <c r="H11" s="118">
        <v>27.130959999999998</v>
      </c>
      <c r="I11" s="118">
        <f t="shared" si="1"/>
        <v>169.5685</v>
      </c>
      <c r="J11" s="78"/>
    </row>
    <row r="12" spans="1:10" s="36" customFormat="1" ht="45" x14ac:dyDescent="0.25">
      <c r="A12" s="72" t="s">
        <v>101</v>
      </c>
      <c r="B12" s="22">
        <v>20</v>
      </c>
      <c r="C12" s="22">
        <f t="shared" si="2"/>
        <v>2</v>
      </c>
      <c r="D12" s="118"/>
      <c r="E12" s="118">
        <f t="shared" si="0"/>
        <v>0</v>
      </c>
      <c r="F12" s="134">
        <v>200.77360000000002</v>
      </c>
      <c r="G12" s="118">
        <f t="shared" si="3"/>
        <v>17</v>
      </c>
      <c r="H12" s="118"/>
      <c r="I12" s="118">
        <f t="shared" si="1"/>
        <v>0</v>
      </c>
      <c r="J12" s="78"/>
    </row>
    <row r="13" spans="1:10" s="36" customFormat="1" ht="30" x14ac:dyDescent="0.25">
      <c r="A13" s="72" t="s">
        <v>102</v>
      </c>
      <c r="B13" s="22">
        <v>42</v>
      </c>
      <c r="C13" s="22">
        <f t="shared" si="2"/>
        <v>4</v>
      </c>
      <c r="D13" s="118"/>
      <c r="E13" s="118">
        <f t="shared" si="0"/>
        <v>0</v>
      </c>
      <c r="F13" s="134">
        <v>421.62455999999997</v>
      </c>
      <c r="G13" s="118">
        <f t="shared" si="3"/>
        <v>35</v>
      </c>
      <c r="H13" s="118"/>
      <c r="I13" s="118">
        <f t="shared" si="1"/>
        <v>0</v>
      </c>
      <c r="J13" s="78"/>
    </row>
    <row r="14" spans="1:10" s="36" customFormat="1" ht="30" x14ac:dyDescent="0.25">
      <c r="A14" s="73" t="s">
        <v>114</v>
      </c>
      <c r="B14" s="22">
        <f>SUM(B15:B17)</f>
        <v>1516</v>
      </c>
      <c r="C14" s="22">
        <f>SUM(C15:C17)</f>
        <v>126</v>
      </c>
      <c r="D14" s="118">
        <f>SUM(D15:D17)</f>
        <v>91</v>
      </c>
      <c r="E14" s="118">
        <f t="shared" si="0"/>
        <v>72.222222222222214</v>
      </c>
      <c r="F14" s="134">
        <f>SUM(F15:F17)</f>
        <v>7123.515974074985</v>
      </c>
      <c r="G14" s="118">
        <f>SUM(G15:G17)</f>
        <v>594</v>
      </c>
      <c r="H14" s="118">
        <f>SUM(H15:H17)</f>
        <v>110.00432000000001</v>
      </c>
      <c r="I14" s="118">
        <f t="shared" si="1"/>
        <v>18.51924579124579</v>
      </c>
      <c r="J14" s="78"/>
    </row>
    <row r="15" spans="1:10" s="36" customFormat="1" ht="30" x14ac:dyDescent="0.25">
      <c r="A15" s="72" t="s">
        <v>110</v>
      </c>
      <c r="B15" s="118">
        <v>100</v>
      </c>
      <c r="C15" s="22">
        <f t="shared" si="2"/>
        <v>8</v>
      </c>
      <c r="D15" s="118"/>
      <c r="E15" s="118">
        <f t="shared" si="0"/>
        <v>0</v>
      </c>
      <c r="F15" s="134">
        <v>265.77118713594217</v>
      </c>
      <c r="G15" s="118">
        <f t="shared" si="3"/>
        <v>22</v>
      </c>
      <c r="H15" s="134"/>
      <c r="I15" s="118">
        <f t="shared" si="1"/>
        <v>0</v>
      </c>
      <c r="J15" s="78"/>
    </row>
    <row r="16" spans="1:10" s="36" customFormat="1" ht="60" x14ac:dyDescent="0.25">
      <c r="A16" s="72" t="s">
        <v>121</v>
      </c>
      <c r="B16" s="118">
        <v>1324</v>
      </c>
      <c r="C16" s="22">
        <f t="shared" si="2"/>
        <v>110</v>
      </c>
      <c r="D16" s="118">
        <v>51</v>
      </c>
      <c r="E16" s="118">
        <f t="shared" si="0"/>
        <v>46.36363636363636</v>
      </c>
      <c r="F16" s="134">
        <v>6621.6727869390425</v>
      </c>
      <c r="G16" s="118">
        <f t="shared" si="3"/>
        <v>552</v>
      </c>
      <c r="H16" s="118">
        <v>63.457519999999995</v>
      </c>
      <c r="I16" s="118">
        <f t="shared" si="1"/>
        <v>11.495927536231882</v>
      </c>
      <c r="J16" s="78"/>
    </row>
    <row r="17" spans="1:204" s="36" customFormat="1" ht="45" x14ac:dyDescent="0.25">
      <c r="A17" s="72" t="s">
        <v>111</v>
      </c>
      <c r="B17" s="118">
        <v>92</v>
      </c>
      <c r="C17" s="22">
        <f t="shared" si="2"/>
        <v>8</v>
      </c>
      <c r="D17" s="118">
        <v>40</v>
      </c>
      <c r="E17" s="118">
        <f t="shared" si="0"/>
        <v>500</v>
      </c>
      <c r="F17" s="134">
        <v>236.072</v>
      </c>
      <c r="G17" s="118">
        <f t="shared" si="3"/>
        <v>20</v>
      </c>
      <c r="H17" s="118">
        <v>46.546800000000005</v>
      </c>
      <c r="I17" s="118">
        <f t="shared" si="1"/>
        <v>232.73400000000004</v>
      </c>
      <c r="J17" s="78"/>
    </row>
    <row r="18" spans="1:204" s="36" customFormat="1" ht="38.1" customHeight="1" thickBot="1" x14ac:dyDescent="0.3">
      <c r="A18" s="737" t="s">
        <v>125</v>
      </c>
      <c r="B18" s="181">
        <v>5565</v>
      </c>
      <c r="C18" s="739">
        <f>ROUND(B18/12*$A$2,0)</f>
        <v>464</v>
      </c>
      <c r="D18" s="181">
        <v>513</v>
      </c>
      <c r="E18" s="181">
        <f t="shared" si="0"/>
        <v>110.56034482758621</v>
      </c>
      <c r="F18" s="134">
        <v>6887.8561500000005</v>
      </c>
      <c r="G18" s="181">
        <f t="shared" si="3"/>
        <v>574</v>
      </c>
      <c r="H18" s="181">
        <v>633.73626000000002</v>
      </c>
      <c r="I18" s="181">
        <f>H18/G18*100</f>
        <v>110.40701393728223</v>
      </c>
      <c r="J18" s="78"/>
    </row>
    <row r="19" spans="1:204" s="13" customFormat="1" ht="27" customHeight="1" thickBot="1" x14ac:dyDescent="0.25">
      <c r="A19" s="211" t="s">
        <v>3</v>
      </c>
      <c r="B19" s="354">
        <f>B14+B9</f>
        <v>2791</v>
      </c>
      <c r="C19" s="354">
        <f>C14+C9</f>
        <v>233</v>
      </c>
      <c r="D19" s="354">
        <f>D14+D9</f>
        <v>129</v>
      </c>
      <c r="E19" s="354">
        <f t="shared" si="0"/>
        <v>55.36480686695279</v>
      </c>
      <c r="F19" s="391">
        <f>F14+F9+F18</f>
        <v>15805.440118334245</v>
      </c>
      <c r="G19" s="391">
        <f>G14+G9+G18</f>
        <v>1317</v>
      </c>
      <c r="H19" s="391">
        <f>H14+H9+H18</f>
        <v>878.71339999999998</v>
      </c>
      <c r="I19" s="354">
        <f t="shared" si="1"/>
        <v>66.720835231586932</v>
      </c>
      <c r="J19" s="117"/>
    </row>
    <row r="20" spans="1:204" x14ac:dyDescent="0.25">
      <c r="A20" s="95" t="s">
        <v>12</v>
      </c>
      <c r="B20" s="51"/>
      <c r="C20" s="51"/>
      <c r="D20" s="51"/>
      <c r="E20" s="51"/>
      <c r="F20" s="76"/>
      <c r="G20" s="76"/>
      <c r="H20" s="125"/>
      <c r="I20" s="76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10"/>
      <c r="AK20" s="10"/>
      <c r="AL20" s="10"/>
      <c r="AM20" s="10"/>
      <c r="AN20" s="10"/>
      <c r="AO20" s="10"/>
      <c r="AP20" s="10"/>
      <c r="AQ20" s="10"/>
      <c r="AR20" s="10"/>
      <c r="AS20" s="10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10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10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10"/>
      <c r="CD20" s="10"/>
      <c r="CE20" s="10"/>
      <c r="CF20" s="10"/>
      <c r="CG20" s="10"/>
      <c r="CH20" s="10"/>
      <c r="CI20" s="10"/>
      <c r="CJ20" s="10"/>
      <c r="CK20" s="10"/>
      <c r="CL20" s="10"/>
      <c r="CM20" s="10"/>
      <c r="CN20" s="10"/>
      <c r="CO20" s="10"/>
      <c r="CP20" s="10"/>
      <c r="CQ20" s="10"/>
      <c r="CR20" s="10"/>
      <c r="CS20" s="10"/>
      <c r="CT20" s="10"/>
      <c r="CU20" s="10"/>
      <c r="CV20" s="10"/>
      <c r="CW20" s="10"/>
      <c r="CX20" s="10"/>
      <c r="CY20" s="10"/>
      <c r="CZ20" s="10"/>
      <c r="DA20" s="10"/>
      <c r="DB20" s="10"/>
      <c r="DC20" s="10"/>
      <c r="DD20" s="10"/>
      <c r="DE20" s="10"/>
      <c r="DF20" s="10"/>
      <c r="DG20" s="10"/>
      <c r="DH20" s="10"/>
      <c r="DI20" s="10"/>
      <c r="DJ20" s="10"/>
      <c r="DK20" s="10"/>
      <c r="DL20" s="10"/>
      <c r="DM20" s="10"/>
      <c r="DN20" s="10"/>
      <c r="DO20" s="10"/>
      <c r="DP20" s="10"/>
      <c r="DQ20" s="10"/>
      <c r="DR20" s="10"/>
      <c r="DS20" s="10"/>
      <c r="DT20" s="10"/>
      <c r="DU20" s="10"/>
      <c r="DV20" s="10"/>
      <c r="DW20" s="10"/>
      <c r="DX20" s="10"/>
      <c r="DY20" s="10"/>
      <c r="DZ20" s="10"/>
      <c r="EA20" s="10"/>
      <c r="EB20" s="10"/>
      <c r="EC20" s="10"/>
      <c r="ED20" s="10"/>
      <c r="EE20" s="10"/>
      <c r="EF20" s="10"/>
      <c r="EG20" s="10"/>
      <c r="EH20" s="10"/>
      <c r="EI20" s="10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10"/>
      <c r="EV20" s="10"/>
      <c r="EW20" s="10"/>
      <c r="EX20" s="10"/>
      <c r="EY20" s="10"/>
      <c r="EZ20" s="10"/>
      <c r="FA20" s="10"/>
      <c r="FB20" s="10"/>
      <c r="FC20" s="10"/>
      <c r="FD20" s="10"/>
      <c r="FE20" s="10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10"/>
      <c r="FQ20" s="10"/>
      <c r="FR20" s="10"/>
      <c r="FS20" s="10"/>
      <c r="FT20" s="10"/>
      <c r="FU20" s="10"/>
      <c r="FV20" s="10"/>
      <c r="FW20" s="10"/>
      <c r="FX20" s="10"/>
      <c r="FY20" s="10"/>
      <c r="FZ20" s="10"/>
      <c r="GA20" s="10"/>
      <c r="GB20" s="10"/>
      <c r="GC20" s="10"/>
      <c r="GD20" s="10"/>
      <c r="GE20" s="10"/>
      <c r="GF20" s="10"/>
      <c r="GG20" s="10"/>
      <c r="GH20" s="10"/>
      <c r="GI20" s="10"/>
      <c r="GJ20" s="10"/>
      <c r="GK20" s="10"/>
      <c r="GL20" s="10"/>
      <c r="GM20" s="10"/>
      <c r="GN20" s="10"/>
      <c r="GO20" s="10"/>
      <c r="GP20" s="10"/>
      <c r="GQ20" s="10"/>
      <c r="GR20" s="10"/>
      <c r="GS20" s="10"/>
      <c r="GT20" s="10"/>
      <c r="GU20" s="10"/>
      <c r="GV20" s="10"/>
    </row>
    <row r="21" spans="1:204" s="10" customFormat="1" ht="30" x14ac:dyDescent="0.25">
      <c r="A21" s="251" t="s">
        <v>122</v>
      </c>
      <c r="B21" s="250">
        <f t="shared" ref="B21:F29" si="4">B9</f>
        <v>1275</v>
      </c>
      <c r="C21" s="250">
        <f t="shared" si="4"/>
        <v>107</v>
      </c>
      <c r="D21" s="250">
        <f t="shared" si="4"/>
        <v>38</v>
      </c>
      <c r="E21" s="250">
        <f t="shared" si="4"/>
        <v>35.514018691588781</v>
      </c>
      <c r="F21" s="250">
        <f t="shared" si="4"/>
        <v>1794.0679942592592</v>
      </c>
      <c r="G21" s="250">
        <f t="shared" ref="G21:I26" si="5">G9</f>
        <v>149</v>
      </c>
      <c r="H21" s="250">
        <f t="shared" si="5"/>
        <v>134.97281999999998</v>
      </c>
      <c r="I21" s="250">
        <f t="shared" si="5"/>
        <v>90.585785234899319</v>
      </c>
    </row>
    <row r="22" spans="1:204" s="10" customFormat="1" ht="30" x14ac:dyDescent="0.25">
      <c r="A22" s="252" t="s">
        <v>79</v>
      </c>
      <c r="B22" s="250">
        <f t="shared" si="4"/>
        <v>933</v>
      </c>
      <c r="C22" s="250">
        <f t="shared" si="4"/>
        <v>78</v>
      </c>
      <c r="D22" s="250">
        <f t="shared" si="4"/>
        <v>28</v>
      </c>
      <c r="E22" s="250">
        <f t="shared" si="4"/>
        <v>35.897435897435898</v>
      </c>
      <c r="F22" s="250">
        <f t="shared" si="4"/>
        <v>976.36033925925926</v>
      </c>
      <c r="G22" s="250">
        <f t="shared" si="5"/>
        <v>81</v>
      </c>
      <c r="H22" s="250">
        <f t="shared" si="5"/>
        <v>107.84186</v>
      </c>
      <c r="I22" s="250">
        <f t="shared" si="5"/>
        <v>133.13809876543209</v>
      </c>
    </row>
    <row r="23" spans="1:204" s="10" customFormat="1" ht="30" x14ac:dyDescent="0.25">
      <c r="A23" s="252" t="s">
        <v>80</v>
      </c>
      <c r="B23" s="250">
        <f t="shared" si="4"/>
        <v>280</v>
      </c>
      <c r="C23" s="250">
        <f t="shared" si="4"/>
        <v>23</v>
      </c>
      <c r="D23" s="250">
        <f t="shared" si="4"/>
        <v>10</v>
      </c>
      <c r="E23" s="250">
        <f t="shared" si="4"/>
        <v>43.478260869565219</v>
      </c>
      <c r="F23" s="250">
        <f t="shared" si="4"/>
        <v>195.309495</v>
      </c>
      <c r="G23" s="250">
        <f t="shared" si="5"/>
        <v>16</v>
      </c>
      <c r="H23" s="250">
        <f t="shared" si="5"/>
        <v>27.130959999999998</v>
      </c>
      <c r="I23" s="250">
        <f t="shared" si="5"/>
        <v>169.5685</v>
      </c>
    </row>
    <row r="24" spans="1:204" s="10" customFormat="1" ht="45" x14ac:dyDescent="0.25">
      <c r="A24" s="252" t="s">
        <v>101</v>
      </c>
      <c r="B24" s="250">
        <f t="shared" si="4"/>
        <v>20</v>
      </c>
      <c r="C24" s="250">
        <f t="shared" si="4"/>
        <v>2</v>
      </c>
      <c r="D24" s="250">
        <f t="shared" si="4"/>
        <v>0</v>
      </c>
      <c r="E24" s="250">
        <f t="shared" si="4"/>
        <v>0</v>
      </c>
      <c r="F24" s="250">
        <f t="shared" si="4"/>
        <v>200.77360000000002</v>
      </c>
      <c r="G24" s="250">
        <f t="shared" si="5"/>
        <v>17</v>
      </c>
      <c r="H24" s="250">
        <f t="shared" si="5"/>
        <v>0</v>
      </c>
      <c r="I24" s="250">
        <f t="shared" si="5"/>
        <v>0</v>
      </c>
    </row>
    <row r="25" spans="1:204" s="10" customFormat="1" ht="30" x14ac:dyDescent="0.25">
      <c r="A25" s="252" t="s">
        <v>102</v>
      </c>
      <c r="B25" s="250">
        <f t="shared" si="4"/>
        <v>42</v>
      </c>
      <c r="C25" s="250">
        <f t="shared" si="4"/>
        <v>4</v>
      </c>
      <c r="D25" s="250">
        <f t="shared" si="4"/>
        <v>0</v>
      </c>
      <c r="E25" s="250">
        <f t="shared" si="4"/>
        <v>0</v>
      </c>
      <c r="F25" s="250">
        <f t="shared" si="4"/>
        <v>421.62455999999997</v>
      </c>
      <c r="G25" s="250">
        <f t="shared" si="5"/>
        <v>35</v>
      </c>
      <c r="H25" s="250">
        <f t="shared" si="5"/>
        <v>0</v>
      </c>
      <c r="I25" s="250">
        <f t="shared" si="5"/>
        <v>0</v>
      </c>
    </row>
    <row r="26" spans="1:204" s="10" customFormat="1" ht="30" x14ac:dyDescent="0.25">
      <c r="A26" s="251" t="s">
        <v>114</v>
      </c>
      <c r="B26" s="250">
        <f t="shared" si="4"/>
        <v>1516</v>
      </c>
      <c r="C26" s="250">
        <f t="shared" si="4"/>
        <v>126</v>
      </c>
      <c r="D26" s="250">
        <f t="shared" si="4"/>
        <v>91</v>
      </c>
      <c r="E26" s="250">
        <f t="shared" si="4"/>
        <v>72.222222222222214</v>
      </c>
      <c r="F26" s="250">
        <f t="shared" si="4"/>
        <v>7123.515974074985</v>
      </c>
      <c r="G26" s="250">
        <f t="shared" si="5"/>
        <v>594</v>
      </c>
      <c r="H26" s="250">
        <f t="shared" si="5"/>
        <v>110.00432000000001</v>
      </c>
      <c r="I26" s="250">
        <f t="shared" si="5"/>
        <v>18.51924579124579</v>
      </c>
    </row>
    <row r="27" spans="1:204" s="10" customFormat="1" ht="30" x14ac:dyDescent="0.25">
      <c r="A27" s="252" t="s">
        <v>110</v>
      </c>
      <c r="B27" s="250">
        <f t="shared" si="4"/>
        <v>100</v>
      </c>
      <c r="C27" s="250">
        <f t="shared" si="4"/>
        <v>8</v>
      </c>
      <c r="D27" s="250">
        <f t="shared" si="4"/>
        <v>0</v>
      </c>
      <c r="E27" s="250">
        <f t="shared" si="4"/>
        <v>0</v>
      </c>
      <c r="F27" s="250">
        <f t="shared" si="4"/>
        <v>265.77118713594217</v>
      </c>
      <c r="G27" s="250">
        <f t="shared" ref="G27:I29" si="6">G15</f>
        <v>22</v>
      </c>
      <c r="H27" s="250">
        <f t="shared" si="6"/>
        <v>0</v>
      </c>
      <c r="I27" s="250">
        <f t="shared" si="6"/>
        <v>0</v>
      </c>
    </row>
    <row r="28" spans="1:204" s="10" customFormat="1" ht="62.25" customHeight="1" x14ac:dyDescent="0.25">
      <c r="A28" s="252" t="s">
        <v>81</v>
      </c>
      <c r="B28" s="250">
        <f t="shared" si="4"/>
        <v>1324</v>
      </c>
      <c r="C28" s="250">
        <f t="shared" si="4"/>
        <v>110</v>
      </c>
      <c r="D28" s="250">
        <f t="shared" si="4"/>
        <v>51</v>
      </c>
      <c r="E28" s="250">
        <f t="shared" si="4"/>
        <v>46.36363636363636</v>
      </c>
      <c r="F28" s="250">
        <f t="shared" si="4"/>
        <v>6621.6727869390425</v>
      </c>
      <c r="G28" s="250">
        <f t="shared" si="6"/>
        <v>552</v>
      </c>
      <c r="H28" s="250">
        <f t="shared" si="6"/>
        <v>63.457519999999995</v>
      </c>
      <c r="I28" s="250">
        <f t="shared" si="6"/>
        <v>11.495927536231882</v>
      </c>
    </row>
    <row r="29" spans="1:204" s="10" customFormat="1" ht="45" x14ac:dyDescent="0.25">
      <c r="A29" s="252" t="s">
        <v>111</v>
      </c>
      <c r="B29" s="250">
        <f t="shared" si="4"/>
        <v>92</v>
      </c>
      <c r="C29" s="250">
        <f t="shared" si="4"/>
        <v>8</v>
      </c>
      <c r="D29" s="250">
        <f t="shared" si="4"/>
        <v>40</v>
      </c>
      <c r="E29" s="250">
        <f t="shared" si="4"/>
        <v>500</v>
      </c>
      <c r="F29" s="250">
        <f t="shared" si="4"/>
        <v>236.072</v>
      </c>
      <c r="G29" s="250">
        <f t="shared" si="6"/>
        <v>20</v>
      </c>
      <c r="H29" s="250">
        <f t="shared" si="6"/>
        <v>46.546800000000005</v>
      </c>
      <c r="I29" s="250">
        <f t="shared" si="6"/>
        <v>232.73400000000004</v>
      </c>
    </row>
    <row r="30" spans="1:204" s="10" customFormat="1" ht="38.1" customHeight="1" x14ac:dyDescent="0.25">
      <c r="A30" s="318" t="s">
        <v>125</v>
      </c>
      <c r="B30" s="250">
        <f t="shared" ref="B30:E30" si="7">B18</f>
        <v>5565</v>
      </c>
      <c r="C30" s="250">
        <f t="shared" si="7"/>
        <v>464</v>
      </c>
      <c r="D30" s="250">
        <f t="shared" si="7"/>
        <v>513</v>
      </c>
      <c r="E30" s="250">
        <f t="shared" si="7"/>
        <v>110.56034482758621</v>
      </c>
      <c r="F30" s="250">
        <f t="shared" ref="F30" si="8">F18</f>
        <v>6887.8561500000005</v>
      </c>
      <c r="G30" s="250">
        <f t="shared" ref="G30:I30" si="9">G18</f>
        <v>574</v>
      </c>
      <c r="H30" s="250">
        <f t="shared" si="9"/>
        <v>633.73626000000002</v>
      </c>
      <c r="I30" s="250">
        <f t="shared" si="9"/>
        <v>110.40701393728223</v>
      </c>
    </row>
    <row r="31" spans="1:204" ht="15.75" thickBot="1" x14ac:dyDescent="0.3">
      <c r="A31" s="665" t="s">
        <v>4</v>
      </c>
      <c r="B31" s="666"/>
      <c r="C31" s="666"/>
      <c r="D31" s="666"/>
      <c r="E31" s="666"/>
      <c r="F31" s="666">
        <f>F19</f>
        <v>15805.440118334245</v>
      </c>
      <c r="G31" s="666">
        <f>G19</f>
        <v>1317</v>
      </c>
      <c r="H31" s="666">
        <f>H19</f>
        <v>878.71339999999998</v>
      </c>
      <c r="I31" s="666">
        <f>I19</f>
        <v>66.720835231586932</v>
      </c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  <c r="EF31" s="10"/>
      <c r="EG31" s="10"/>
      <c r="EH31" s="10"/>
      <c r="EI31" s="10"/>
      <c r="EJ31" s="10"/>
      <c r="EK31" s="10"/>
      <c r="EL31" s="10"/>
      <c r="EM31" s="10"/>
      <c r="EN31" s="10"/>
      <c r="EO31" s="10"/>
      <c r="EP31" s="10"/>
      <c r="EQ31" s="10"/>
      <c r="ER31" s="10"/>
      <c r="ES31" s="10"/>
      <c r="ET31" s="10"/>
      <c r="EU31" s="10"/>
      <c r="EV31" s="10"/>
      <c r="EW31" s="10"/>
      <c r="EX31" s="10"/>
      <c r="EY31" s="10"/>
      <c r="EZ31" s="10"/>
      <c r="FA31" s="10"/>
      <c r="FB31" s="10"/>
      <c r="FC31" s="10"/>
      <c r="FD31" s="10"/>
      <c r="FE31" s="10"/>
      <c r="FF31" s="10"/>
      <c r="FG31" s="10"/>
      <c r="FH31" s="10"/>
      <c r="FI31" s="10"/>
      <c r="FJ31" s="10"/>
      <c r="FK31" s="10"/>
      <c r="FL31" s="10"/>
      <c r="FM31" s="10"/>
      <c r="FN31" s="10"/>
      <c r="FO31" s="10"/>
      <c r="FP31" s="10"/>
      <c r="FQ31" s="10"/>
      <c r="FR31" s="10"/>
      <c r="FS31" s="10"/>
      <c r="FT31" s="10"/>
      <c r="FU31" s="10"/>
      <c r="FV31" s="10"/>
      <c r="FW31" s="10"/>
      <c r="FX31" s="10"/>
      <c r="FY31" s="10"/>
      <c r="FZ31" s="10"/>
      <c r="GA31" s="10"/>
      <c r="GB31" s="10"/>
      <c r="GC31" s="10"/>
      <c r="GD31" s="10"/>
      <c r="GE31" s="10"/>
      <c r="GF31" s="10"/>
      <c r="GG31" s="10"/>
      <c r="GH31" s="10"/>
      <c r="GI31" s="10"/>
      <c r="GJ31" s="10"/>
      <c r="GK31" s="10"/>
      <c r="GL31" s="10"/>
      <c r="GM31" s="10"/>
      <c r="GN31" s="10"/>
      <c r="GO31" s="10"/>
      <c r="GP31" s="10"/>
      <c r="GQ31" s="10"/>
      <c r="GR31" s="10"/>
      <c r="GS31" s="10"/>
      <c r="GT31" s="10"/>
      <c r="GU31" s="10"/>
      <c r="GV31" s="10"/>
    </row>
    <row r="32" spans="1:204" ht="17.25" customHeight="1" x14ac:dyDescent="0.25"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  <c r="EF32" s="10"/>
      <c r="EG32" s="10"/>
      <c r="EH32" s="10"/>
      <c r="EI32" s="10"/>
      <c r="EJ32" s="10"/>
      <c r="EK32" s="10"/>
      <c r="EL32" s="10"/>
      <c r="EM32" s="10"/>
      <c r="EN32" s="10"/>
      <c r="EO32" s="10"/>
      <c r="EP32" s="10"/>
      <c r="EQ32" s="10"/>
      <c r="ER32" s="10"/>
      <c r="ES32" s="10"/>
      <c r="ET32" s="10"/>
      <c r="EU32" s="10"/>
      <c r="EV32" s="10"/>
      <c r="EW32" s="10"/>
      <c r="EX32" s="10"/>
      <c r="EY32" s="10"/>
      <c r="EZ32" s="10"/>
      <c r="FA32" s="10"/>
      <c r="FB32" s="10"/>
      <c r="FC32" s="10"/>
      <c r="FD32" s="10"/>
      <c r="FE32" s="10"/>
      <c r="FF32" s="10"/>
      <c r="FG32" s="10"/>
      <c r="FH32" s="10"/>
      <c r="FI32" s="10"/>
      <c r="FJ32" s="10"/>
      <c r="FK32" s="10"/>
      <c r="FL32" s="10"/>
      <c r="FM32" s="10"/>
      <c r="FN32" s="10"/>
      <c r="FO32" s="10"/>
      <c r="FP32" s="10"/>
      <c r="FQ32" s="10"/>
      <c r="FR32" s="10"/>
      <c r="FS32" s="10"/>
      <c r="FT32" s="10"/>
      <c r="FU32" s="10"/>
      <c r="FV32" s="10"/>
      <c r="FW32" s="10"/>
      <c r="FX32" s="10"/>
      <c r="FY32" s="10"/>
      <c r="FZ32" s="10"/>
      <c r="GA32" s="10"/>
      <c r="GB32" s="10"/>
      <c r="GC32" s="10"/>
      <c r="GD32" s="10"/>
      <c r="GE32" s="10"/>
      <c r="GF32" s="10"/>
      <c r="GG32" s="10"/>
      <c r="GH32" s="10"/>
      <c r="GI32" s="10"/>
      <c r="GJ32" s="10"/>
      <c r="GK32" s="10"/>
      <c r="GL32" s="10"/>
      <c r="GM32" s="10"/>
      <c r="GN32" s="10"/>
      <c r="GO32" s="10"/>
      <c r="GP32" s="10"/>
      <c r="GQ32" s="10"/>
      <c r="GR32" s="10"/>
      <c r="GS32" s="10"/>
      <c r="GT32" s="10"/>
      <c r="GU32" s="10"/>
      <c r="GV32" s="10"/>
    </row>
  </sheetData>
  <mergeCells count="3">
    <mergeCell ref="A1:I1"/>
    <mergeCell ref="B4:E4"/>
    <mergeCell ref="F4:I4"/>
  </mergeCells>
  <phoneticPr fontId="0" type="noConversion"/>
  <pageMargins left="0.35433070866141736" right="0.27559055118110237" top="0.27559055118110237" bottom="0.27559055118110237" header="0.31496062992125984" footer="0.19685039370078741"/>
  <pageSetup paperSize="9" scale="80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7">
    <tabColor indexed="45"/>
  </sheetPr>
  <dimension ref="A1:GC259"/>
  <sheetViews>
    <sheetView showZeros="0" tabSelected="1" zoomScaleNormal="100" zoomScaleSheetLayoutView="100" workbookViewId="0">
      <pane xSplit="1" ySplit="5" topLeftCell="B250" activePane="bottomRight" state="frozen"/>
      <selection pane="topRight" activeCell="B1" sqref="B1"/>
      <selection pane="bottomLeft" activeCell="A7" sqref="A7"/>
      <selection pane="bottomRight" activeCell="C262" sqref="C262"/>
    </sheetView>
  </sheetViews>
  <sheetFormatPr defaultColWidth="9.140625" defaultRowHeight="15" x14ac:dyDescent="0.25"/>
  <cols>
    <col min="1" max="1" width="41.140625" style="45" customWidth="1"/>
    <col min="2" max="2" width="13" style="58" customWidth="1"/>
    <col min="3" max="3" width="14.42578125" style="58" customWidth="1"/>
    <col min="4" max="4" width="13.42578125" style="58" customWidth="1"/>
    <col min="5" max="5" width="9" style="184" customWidth="1"/>
    <col min="6" max="6" width="12.28515625" style="45" customWidth="1"/>
    <col min="7" max="7" width="13.42578125" style="45" customWidth="1"/>
    <col min="8" max="8" width="13.5703125" style="45" customWidth="1"/>
    <col min="9" max="9" width="11.28515625" style="45" customWidth="1"/>
    <col min="10" max="10" width="14" style="45" customWidth="1"/>
    <col min="11" max="11" width="10.85546875" style="45" customWidth="1"/>
    <col min="12" max="12" width="9.140625" style="45" customWidth="1"/>
    <col min="13" max="16384" width="9.140625" style="45"/>
  </cols>
  <sheetData>
    <row r="1" spans="1:185" ht="39" customHeight="1" x14ac:dyDescent="0.25">
      <c r="A1" s="757" t="s">
        <v>136</v>
      </c>
      <c r="B1" s="758"/>
      <c r="C1" s="758"/>
      <c r="D1" s="758"/>
      <c r="E1" s="758"/>
      <c r="F1" s="758"/>
      <c r="G1" s="758"/>
      <c r="H1" s="758"/>
      <c r="I1" s="758"/>
    </row>
    <row r="2" spans="1:185" ht="16.5" customHeight="1" thickBot="1" x14ac:dyDescent="0.3">
      <c r="A2" s="757"/>
      <c r="B2" s="758"/>
      <c r="C2" s="758"/>
      <c r="D2" s="758"/>
      <c r="E2" s="758"/>
      <c r="F2" s="758"/>
      <c r="G2" s="758"/>
      <c r="H2" s="758"/>
      <c r="I2" s="758"/>
    </row>
    <row r="3" spans="1:185" ht="15" hidden="1" customHeight="1" thickBot="1" x14ac:dyDescent="0.3">
      <c r="A3" s="681">
        <v>11</v>
      </c>
    </row>
    <row r="4" spans="1:185" ht="30" customHeight="1" thickBot="1" x14ac:dyDescent="0.3">
      <c r="A4" s="39" t="s">
        <v>0</v>
      </c>
      <c r="B4" s="754" t="s">
        <v>104</v>
      </c>
      <c r="C4" s="755"/>
      <c r="D4" s="755"/>
      <c r="E4" s="756"/>
      <c r="F4" s="754" t="s">
        <v>103</v>
      </c>
      <c r="G4" s="755"/>
      <c r="H4" s="755"/>
      <c r="I4" s="756"/>
    </row>
    <row r="5" spans="1:185" ht="60.75" thickBot="1" x14ac:dyDescent="0.3">
      <c r="A5" s="40"/>
      <c r="B5" s="309" t="s">
        <v>131</v>
      </c>
      <c r="C5" s="309" t="s">
        <v>132</v>
      </c>
      <c r="D5" s="309" t="s">
        <v>105</v>
      </c>
      <c r="E5" s="98" t="s">
        <v>35</v>
      </c>
      <c r="F5" s="309" t="s">
        <v>133</v>
      </c>
      <c r="G5" s="309" t="s">
        <v>135</v>
      </c>
      <c r="H5" s="309" t="s">
        <v>106</v>
      </c>
      <c r="I5" s="98" t="s">
        <v>35</v>
      </c>
    </row>
    <row r="6" spans="1:185" s="18" customFormat="1" ht="15.75" thickBot="1" x14ac:dyDescent="0.3">
      <c r="A6" s="56">
        <v>1</v>
      </c>
      <c r="B6" s="56">
        <v>2</v>
      </c>
      <c r="C6" s="56">
        <v>3</v>
      </c>
      <c r="D6" s="56">
        <v>4</v>
      </c>
      <c r="E6" s="56">
        <v>5</v>
      </c>
      <c r="F6" s="56">
        <v>6</v>
      </c>
      <c r="G6" s="56">
        <v>7</v>
      </c>
      <c r="H6" s="56">
        <v>8</v>
      </c>
      <c r="I6" s="56">
        <v>9</v>
      </c>
      <c r="J6" s="194"/>
    </row>
    <row r="7" spans="1:185" s="46" customFormat="1" ht="15" customHeight="1" x14ac:dyDescent="0.2">
      <c r="A7" s="42" t="s">
        <v>16</v>
      </c>
      <c r="B7" s="44"/>
      <c r="C7" s="44"/>
      <c r="D7" s="44"/>
      <c r="E7" s="185"/>
      <c r="F7" s="59"/>
      <c r="G7" s="59"/>
      <c r="H7" s="59"/>
      <c r="I7" s="59"/>
    </row>
    <row r="8" spans="1:185" ht="30" x14ac:dyDescent="0.25">
      <c r="A8" s="562" t="s">
        <v>122</v>
      </c>
      <c r="B8" s="563">
        <f>'1 уровень'!C237</f>
        <v>137397</v>
      </c>
      <c r="C8" s="563">
        <f>'1 уровень'!D237</f>
        <v>11451</v>
      </c>
      <c r="D8" s="563">
        <f>'1 уровень'!E237</f>
        <v>8219</v>
      </c>
      <c r="E8" s="564">
        <f>'1 уровень'!F237</f>
        <v>71.775390795563709</v>
      </c>
      <c r="F8" s="565">
        <f>'1 уровень'!G237</f>
        <v>277411.3178191667</v>
      </c>
      <c r="G8" s="565">
        <f>'1 уровень'!H237</f>
        <v>23119</v>
      </c>
      <c r="H8" s="565">
        <f>'1 уровень'!I237</f>
        <v>16339.426019999999</v>
      </c>
      <c r="I8" s="565">
        <f>'1 уровень'!J237</f>
        <v>70.675314762749252</v>
      </c>
      <c r="J8" s="10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H8" s="46"/>
      <c r="AI8" s="46"/>
      <c r="AJ8" s="46"/>
      <c r="AK8" s="46"/>
      <c r="AL8" s="46"/>
      <c r="AM8" s="46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  <c r="BV8" s="46"/>
      <c r="BW8" s="46"/>
      <c r="BX8" s="46"/>
      <c r="BY8" s="46"/>
      <c r="BZ8" s="46"/>
      <c r="CA8" s="46"/>
      <c r="CB8" s="46"/>
      <c r="CC8" s="46"/>
      <c r="CD8" s="46"/>
      <c r="CE8" s="46"/>
      <c r="CF8" s="46"/>
      <c r="CG8" s="46"/>
      <c r="CH8" s="46"/>
      <c r="CI8" s="46"/>
      <c r="CJ8" s="46"/>
      <c r="CK8" s="46"/>
      <c r="CL8" s="46"/>
      <c r="CM8" s="46"/>
      <c r="CN8" s="46"/>
      <c r="CO8" s="46"/>
      <c r="CP8" s="46"/>
      <c r="CQ8" s="46"/>
      <c r="CR8" s="46"/>
      <c r="CS8" s="46"/>
      <c r="CT8" s="46"/>
      <c r="CU8" s="46"/>
      <c r="CV8" s="46"/>
      <c r="CW8" s="46"/>
      <c r="CX8" s="46"/>
      <c r="CY8" s="46"/>
      <c r="CZ8" s="46"/>
      <c r="DA8" s="46"/>
      <c r="DB8" s="46"/>
      <c r="DC8" s="46"/>
      <c r="DD8" s="46"/>
      <c r="DE8" s="46"/>
      <c r="DF8" s="46"/>
      <c r="DG8" s="46"/>
      <c r="DH8" s="46"/>
      <c r="DI8" s="46"/>
      <c r="DJ8" s="46"/>
      <c r="DK8" s="46"/>
      <c r="DL8" s="46"/>
      <c r="DM8" s="46"/>
      <c r="DN8" s="46"/>
      <c r="DO8" s="46"/>
      <c r="DP8" s="46"/>
      <c r="DQ8" s="46"/>
      <c r="DR8" s="46"/>
      <c r="DS8" s="46"/>
      <c r="DT8" s="46"/>
      <c r="DU8" s="46"/>
      <c r="DV8" s="46"/>
      <c r="DW8" s="46"/>
      <c r="DX8" s="46"/>
      <c r="DY8" s="46"/>
      <c r="DZ8" s="46"/>
      <c r="EA8" s="46"/>
      <c r="EB8" s="46"/>
      <c r="EC8" s="46"/>
      <c r="ED8" s="46"/>
      <c r="EE8" s="46"/>
      <c r="EF8" s="46"/>
      <c r="EG8" s="46"/>
      <c r="EH8" s="46"/>
      <c r="EI8" s="46"/>
      <c r="EJ8" s="46"/>
      <c r="EK8" s="46"/>
      <c r="EL8" s="46"/>
      <c r="EM8" s="46"/>
      <c r="EN8" s="46"/>
      <c r="EO8" s="46"/>
      <c r="EP8" s="46"/>
      <c r="EQ8" s="46"/>
      <c r="ER8" s="46"/>
      <c r="ES8" s="46"/>
      <c r="ET8" s="46"/>
      <c r="EU8" s="46"/>
      <c r="EV8" s="46"/>
      <c r="EW8" s="46"/>
      <c r="EX8" s="46"/>
      <c r="EY8" s="46"/>
      <c r="EZ8" s="46"/>
      <c r="FA8" s="46"/>
      <c r="FB8" s="46"/>
      <c r="FC8" s="46"/>
      <c r="FD8" s="46"/>
      <c r="FE8" s="46"/>
      <c r="FF8" s="46"/>
      <c r="FG8" s="46"/>
      <c r="FH8" s="46"/>
      <c r="FI8" s="46"/>
      <c r="FJ8" s="46"/>
      <c r="FK8" s="46"/>
      <c r="FL8" s="46"/>
      <c r="FM8" s="46"/>
      <c r="FN8" s="46"/>
      <c r="FO8" s="46"/>
      <c r="FP8" s="46"/>
      <c r="FQ8" s="46"/>
      <c r="FR8" s="46"/>
      <c r="FS8" s="46"/>
      <c r="FT8" s="46"/>
      <c r="FU8" s="46"/>
      <c r="FV8" s="46"/>
      <c r="FW8" s="46"/>
      <c r="FX8" s="46"/>
      <c r="FY8" s="46"/>
      <c r="FZ8" s="46"/>
      <c r="GA8" s="46"/>
      <c r="GB8" s="46"/>
      <c r="GC8" s="46"/>
    </row>
    <row r="9" spans="1:185" ht="30" x14ac:dyDescent="0.25">
      <c r="A9" s="121" t="s">
        <v>79</v>
      </c>
      <c r="B9" s="50">
        <f>'1 уровень'!C238</f>
        <v>104553</v>
      </c>
      <c r="C9" s="50">
        <f>'1 уровень'!D238</f>
        <v>8712</v>
      </c>
      <c r="D9" s="50">
        <f>'1 уровень'!E238</f>
        <v>6084</v>
      </c>
      <c r="E9" s="187">
        <f>'1 уровень'!F238</f>
        <v>69.834710743801651</v>
      </c>
      <c r="F9" s="60">
        <f>'1 уровень'!G238</f>
        <v>224227.9263466667</v>
      </c>
      <c r="G9" s="60">
        <f>'1 уровень'!H238</f>
        <v>18686</v>
      </c>
      <c r="H9" s="60">
        <f>'1 уровень'!I238</f>
        <v>12546.676590000001</v>
      </c>
      <c r="I9" s="60">
        <f>'1 уровень'!J238</f>
        <v>67.144796050519105</v>
      </c>
      <c r="J9" s="10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H9" s="46"/>
      <c r="AI9" s="46"/>
      <c r="AJ9" s="46"/>
      <c r="AK9" s="46"/>
      <c r="AL9" s="46"/>
      <c r="AM9" s="46"/>
      <c r="AN9" s="46"/>
      <c r="AO9" s="46"/>
      <c r="AP9" s="46"/>
      <c r="AQ9" s="46"/>
      <c r="AR9" s="46"/>
      <c r="AS9" s="46"/>
      <c r="AT9" s="46"/>
      <c r="AU9" s="46"/>
      <c r="AV9" s="46"/>
      <c r="AW9" s="46"/>
      <c r="AX9" s="46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  <c r="BV9" s="46"/>
      <c r="BW9" s="46"/>
      <c r="BX9" s="46"/>
      <c r="BY9" s="46"/>
      <c r="BZ9" s="46"/>
      <c r="CA9" s="46"/>
      <c r="CB9" s="46"/>
      <c r="CC9" s="46"/>
      <c r="CD9" s="46"/>
      <c r="CE9" s="46"/>
      <c r="CF9" s="46"/>
      <c r="CG9" s="46"/>
      <c r="CH9" s="46"/>
      <c r="CI9" s="46"/>
      <c r="CJ9" s="46"/>
      <c r="CK9" s="46"/>
      <c r="CL9" s="46"/>
      <c r="CM9" s="46"/>
      <c r="CN9" s="46"/>
      <c r="CO9" s="46"/>
      <c r="CP9" s="46"/>
      <c r="CQ9" s="46"/>
      <c r="CR9" s="46"/>
      <c r="CS9" s="46"/>
      <c r="CT9" s="46"/>
      <c r="CU9" s="46"/>
      <c r="CV9" s="46"/>
      <c r="CW9" s="46"/>
      <c r="CX9" s="46"/>
      <c r="CY9" s="46"/>
      <c r="CZ9" s="46"/>
      <c r="DA9" s="46"/>
      <c r="DB9" s="46"/>
      <c r="DC9" s="46"/>
      <c r="DD9" s="46"/>
      <c r="DE9" s="46"/>
      <c r="DF9" s="46"/>
      <c r="DG9" s="46"/>
      <c r="DH9" s="46"/>
      <c r="DI9" s="46"/>
      <c r="DJ9" s="46"/>
      <c r="DK9" s="46"/>
      <c r="DL9" s="46"/>
      <c r="DM9" s="46"/>
      <c r="DN9" s="46"/>
      <c r="DO9" s="46"/>
      <c r="DP9" s="46"/>
      <c r="DQ9" s="46"/>
      <c r="DR9" s="46"/>
      <c r="DS9" s="46"/>
      <c r="DT9" s="46"/>
      <c r="DU9" s="46"/>
      <c r="DV9" s="46"/>
      <c r="DW9" s="46"/>
      <c r="DX9" s="46"/>
      <c r="DY9" s="46"/>
      <c r="DZ9" s="46"/>
      <c r="EA9" s="46"/>
      <c r="EB9" s="46"/>
      <c r="EC9" s="46"/>
      <c r="ED9" s="46"/>
      <c r="EE9" s="46"/>
      <c r="EF9" s="46"/>
      <c r="EG9" s="46"/>
      <c r="EH9" s="46"/>
      <c r="EI9" s="46"/>
      <c r="EJ9" s="46"/>
      <c r="EK9" s="46"/>
      <c r="EL9" s="46"/>
      <c r="EM9" s="46"/>
      <c r="EN9" s="46"/>
      <c r="EO9" s="46"/>
      <c r="EP9" s="46"/>
      <c r="EQ9" s="46"/>
      <c r="ER9" s="46"/>
      <c r="ES9" s="46"/>
      <c r="ET9" s="46"/>
      <c r="EU9" s="46"/>
      <c r="EV9" s="46"/>
      <c r="EW9" s="46"/>
      <c r="EX9" s="46"/>
      <c r="EY9" s="46"/>
      <c r="EZ9" s="46"/>
      <c r="FA9" s="46"/>
      <c r="FB9" s="46"/>
      <c r="FC9" s="46"/>
      <c r="FD9" s="46"/>
      <c r="FE9" s="46"/>
      <c r="FF9" s="46"/>
      <c r="FG9" s="46"/>
      <c r="FH9" s="46"/>
      <c r="FI9" s="46"/>
      <c r="FJ9" s="46"/>
      <c r="FK9" s="46"/>
      <c r="FL9" s="46"/>
      <c r="FM9" s="46"/>
      <c r="FN9" s="46"/>
      <c r="FO9" s="46"/>
      <c r="FP9" s="46"/>
      <c r="FQ9" s="46"/>
      <c r="FR9" s="46"/>
      <c r="FS9" s="46"/>
      <c r="FT9" s="46"/>
      <c r="FU9" s="46"/>
      <c r="FV9" s="46"/>
      <c r="FW9" s="46"/>
      <c r="FX9" s="46"/>
      <c r="FY9" s="46"/>
      <c r="FZ9" s="46"/>
      <c r="GA9" s="46"/>
      <c r="GB9" s="46"/>
      <c r="GC9" s="46"/>
    </row>
    <row r="10" spans="1:185" ht="30" x14ac:dyDescent="0.25">
      <c r="A10" s="121" t="s">
        <v>80</v>
      </c>
      <c r="B10" s="50">
        <f>'1 уровень'!C239</f>
        <v>31365</v>
      </c>
      <c r="C10" s="50">
        <f>'1 уровень'!D239</f>
        <v>2577</v>
      </c>
      <c r="D10" s="50">
        <f>'1 уровень'!E239</f>
        <v>1995</v>
      </c>
      <c r="E10" s="187">
        <f>'1 уровень'!F239</f>
        <v>77.415599534342263</v>
      </c>
      <c r="F10" s="60">
        <f>'1 уровень'!G239</f>
        <v>45095.420812500008</v>
      </c>
      <c r="G10" s="60">
        <f>'1 уровень'!H239</f>
        <v>3756</v>
      </c>
      <c r="H10" s="60">
        <f>'1 уровень'!I239</f>
        <v>3027.1504300000001</v>
      </c>
      <c r="I10" s="60">
        <f>'1 уровень'!J239</f>
        <v>80.595059371671994</v>
      </c>
      <c r="J10" s="10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H10" s="46"/>
      <c r="AI10" s="46"/>
      <c r="AJ10" s="46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  <c r="BV10" s="46"/>
      <c r="BW10" s="46"/>
      <c r="BX10" s="46"/>
      <c r="BY10" s="46"/>
      <c r="BZ10" s="46"/>
      <c r="CA10" s="46"/>
      <c r="CB10" s="46"/>
      <c r="CC10" s="46"/>
      <c r="CD10" s="46"/>
      <c r="CE10" s="46"/>
      <c r="CF10" s="46"/>
      <c r="CG10" s="46"/>
      <c r="CH10" s="46"/>
      <c r="CI10" s="46"/>
      <c r="CJ10" s="46"/>
      <c r="CK10" s="46"/>
      <c r="CL10" s="46"/>
      <c r="CM10" s="46"/>
      <c r="CN10" s="46"/>
      <c r="CO10" s="46"/>
      <c r="CP10" s="46"/>
      <c r="CQ10" s="46"/>
      <c r="CR10" s="46"/>
      <c r="CS10" s="46"/>
      <c r="CT10" s="46"/>
      <c r="CU10" s="46"/>
      <c r="CV10" s="46"/>
      <c r="CW10" s="46"/>
      <c r="CX10" s="46"/>
      <c r="CY10" s="46"/>
      <c r="CZ10" s="46"/>
      <c r="DA10" s="46"/>
      <c r="DB10" s="46"/>
      <c r="DC10" s="46"/>
      <c r="DD10" s="46"/>
      <c r="DE10" s="46"/>
      <c r="DF10" s="46"/>
      <c r="DG10" s="46"/>
      <c r="DH10" s="46"/>
      <c r="DI10" s="46"/>
      <c r="DJ10" s="46"/>
      <c r="DK10" s="46"/>
      <c r="DL10" s="46"/>
      <c r="DM10" s="46"/>
      <c r="DN10" s="46"/>
      <c r="DO10" s="46"/>
      <c r="DP10" s="46"/>
      <c r="DQ10" s="46"/>
      <c r="DR10" s="46"/>
      <c r="DS10" s="46"/>
      <c r="DT10" s="46"/>
      <c r="DU10" s="46"/>
      <c r="DV10" s="46"/>
      <c r="DW10" s="46"/>
      <c r="DX10" s="46"/>
      <c r="DY10" s="46"/>
      <c r="DZ10" s="46"/>
      <c r="EA10" s="46"/>
      <c r="EB10" s="46"/>
      <c r="EC10" s="46"/>
      <c r="ED10" s="46"/>
      <c r="EE10" s="46"/>
      <c r="EF10" s="46"/>
      <c r="EG10" s="46"/>
      <c r="EH10" s="46"/>
      <c r="EI10" s="46"/>
      <c r="EJ10" s="46"/>
      <c r="EK10" s="46"/>
      <c r="EL10" s="46"/>
      <c r="EM10" s="46"/>
      <c r="EN10" s="46"/>
      <c r="EO10" s="46"/>
      <c r="EP10" s="46"/>
      <c r="EQ10" s="46"/>
      <c r="ER10" s="46"/>
      <c r="ES10" s="46"/>
      <c r="ET10" s="46"/>
      <c r="EU10" s="46"/>
      <c r="EV10" s="46"/>
      <c r="EW10" s="46"/>
      <c r="EX10" s="46"/>
      <c r="EY10" s="46"/>
      <c r="EZ10" s="46"/>
      <c r="FA10" s="46"/>
      <c r="FB10" s="46"/>
      <c r="FC10" s="46"/>
      <c r="FD10" s="46"/>
      <c r="FE10" s="46"/>
      <c r="FF10" s="46"/>
      <c r="FG10" s="46"/>
      <c r="FH10" s="46"/>
      <c r="FI10" s="46"/>
      <c r="FJ10" s="46"/>
      <c r="FK10" s="46"/>
      <c r="FL10" s="46"/>
      <c r="FM10" s="46"/>
      <c r="FN10" s="46"/>
      <c r="FO10" s="46"/>
      <c r="FP10" s="46"/>
      <c r="FQ10" s="46"/>
      <c r="FR10" s="46"/>
      <c r="FS10" s="46"/>
      <c r="FT10" s="46"/>
      <c r="FU10" s="46"/>
      <c r="FV10" s="46"/>
      <c r="FW10" s="46"/>
      <c r="FX10" s="46"/>
      <c r="FY10" s="46"/>
      <c r="FZ10" s="46"/>
      <c r="GA10" s="46"/>
      <c r="GB10" s="46"/>
      <c r="GC10" s="46"/>
    </row>
    <row r="11" spans="1:185" ht="45" x14ac:dyDescent="0.25">
      <c r="A11" s="121" t="s">
        <v>101</v>
      </c>
      <c r="B11" s="50">
        <f>'1 уровень'!C240</f>
        <v>887</v>
      </c>
      <c r="C11" s="50">
        <f>'1 уровень'!D240</f>
        <v>75</v>
      </c>
      <c r="D11" s="50">
        <f>'1 уровень'!E240</f>
        <v>107</v>
      </c>
      <c r="E11" s="187">
        <f>'1 уровень'!F240</f>
        <v>142.66666666666669</v>
      </c>
      <c r="F11" s="60">
        <f>'1 уровень'!G240</f>
        <v>4850.5949799999999</v>
      </c>
      <c r="G11" s="60">
        <f>'1 уровень'!H240</f>
        <v>406</v>
      </c>
      <c r="H11" s="60">
        <f>'1 уровень'!I240</f>
        <v>585.13378000000012</v>
      </c>
      <c r="I11" s="60">
        <f>'1 уровень'!J240</f>
        <v>144.1216206896552</v>
      </c>
      <c r="J11" s="10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  <c r="BV11" s="46"/>
      <c r="BW11" s="46"/>
      <c r="BX11" s="46"/>
      <c r="BY11" s="46"/>
      <c r="BZ11" s="46"/>
      <c r="CA11" s="46"/>
      <c r="CB11" s="46"/>
      <c r="CC11" s="46"/>
      <c r="CD11" s="46"/>
      <c r="CE11" s="46"/>
      <c r="CF11" s="46"/>
      <c r="CG11" s="46"/>
      <c r="CH11" s="46"/>
      <c r="CI11" s="46"/>
      <c r="CJ11" s="46"/>
      <c r="CK11" s="46"/>
      <c r="CL11" s="46"/>
      <c r="CM11" s="46"/>
      <c r="CN11" s="46"/>
      <c r="CO11" s="46"/>
      <c r="CP11" s="46"/>
      <c r="CQ11" s="46"/>
      <c r="CR11" s="46"/>
      <c r="CS11" s="46"/>
      <c r="CT11" s="46"/>
      <c r="CU11" s="46"/>
      <c r="CV11" s="46"/>
      <c r="CW11" s="46"/>
      <c r="CX11" s="46"/>
      <c r="CY11" s="46"/>
      <c r="CZ11" s="46"/>
      <c r="DA11" s="46"/>
      <c r="DB11" s="46"/>
      <c r="DC11" s="46"/>
      <c r="DD11" s="46"/>
      <c r="DE11" s="46"/>
      <c r="DF11" s="46"/>
      <c r="DG11" s="46"/>
      <c r="DH11" s="46"/>
      <c r="DI11" s="46"/>
      <c r="DJ11" s="46"/>
      <c r="DK11" s="46"/>
      <c r="DL11" s="46"/>
      <c r="DM11" s="46"/>
      <c r="DN11" s="46"/>
      <c r="DO11" s="46"/>
      <c r="DP11" s="46"/>
      <c r="DQ11" s="46"/>
      <c r="DR11" s="46"/>
      <c r="DS11" s="46"/>
      <c r="DT11" s="46"/>
      <c r="DU11" s="46"/>
      <c r="DV11" s="46"/>
      <c r="DW11" s="46"/>
      <c r="DX11" s="46"/>
      <c r="DY11" s="46"/>
      <c r="DZ11" s="46"/>
      <c r="EA11" s="46"/>
      <c r="EB11" s="46"/>
      <c r="EC11" s="46"/>
      <c r="ED11" s="46"/>
      <c r="EE11" s="46"/>
      <c r="EF11" s="46"/>
      <c r="EG11" s="46"/>
      <c r="EH11" s="46"/>
      <c r="EI11" s="46"/>
      <c r="EJ11" s="46"/>
      <c r="EK11" s="46"/>
      <c r="EL11" s="46"/>
      <c r="EM11" s="46"/>
      <c r="EN11" s="46"/>
      <c r="EO11" s="46"/>
      <c r="EP11" s="46"/>
      <c r="EQ11" s="46"/>
      <c r="ER11" s="46"/>
      <c r="ES11" s="46"/>
      <c r="ET11" s="46"/>
      <c r="EU11" s="46"/>
      <c r="EV11" s="46"/>
      <c r="EW11" s="46"/>
      <c r="EX11" s="46"/>
      <c r="EY11" s="46"/>
      <c r="EZ11" s="46"/>
      <c r="FA11" s="46"/>
      <c r="FB11" s="46"/>
      <c r="FC11" s="46"/>
      <c r="FD11" s="46"/>
      <c r="FE11" s="46"/>
      <c r="FF11" s="46"/>
      <c r="FG11" s="46"/>
      <c r="FH11" s="46"/>
      <c r="FI11" s="46"/>
      <c r="FJ11" s="46"/>
      <c r="FK11" s="46"/>
      <c r="FL11" s="46"/>
      <c r="FM11" s="46"/>
      <c r="FN11" s="46"/>
      <c r="FO11" s="46"/>
      <c r="FP11" s="46"/>
      <c r="FQ11" s="46"/>
      <c r="FR11" s="46"/>
      <c r="FS11" s="46"/>
      <c r="FT11" s="46"/>
      <c r="FU11" s="46"/>
      <c r="FV11" s="46"/>
      <c r="FW11" s="46"/>
      <c r="FX11" s="46"/>
      <c r="FY11" s="46"/>
      <c r="FZ11" s="46"/>
      <c r="GA11" s="46"/>
      <c r="GB11" s="46"/>
      <c r="GC11" s="46"/>
    </row>
    <row r="12" spans="1:185" ht="30" x14ac:dyDescent="0.25">
      <c r="A12" s="121" t="s">
        <v>102</v>
      </c>
      <c r="B12" s="50">
        <f>'1 уровень'!C241</f>
        <v>592</v>
      </c>
      <c r="C12" s="50">
        <f>'1 уровень'!D241</f>
        <v>50</v>
      </c>
      <c r="D12" s="50">
        <f>'1 уровень'!E241</f>
        <v>33</v>
      </c>
      <c r="E12" s="187">
        <f>'1 уровень'!F241</f>
        <v>66</v>
      </c>
      <c r="F12" s="60">
        <f>'1 уровень'!G241</f>
        <v>3237.3756800000001</v>
      </c>
      <c r="G12" s="60">
        <f>'1 уровень'!H241</f>
        <v>271</v>
      </c>
      <c r="H12" s="60">
        <f>'1 уровень'!I241</f>
        <v>180.46522000000002</v>
      </c>
      <c r="I12" s="60">
        <f>'1 уровень'!J241</f>
        <v>66.592332103321041</v>
      </c>
      <c r="J12" s="10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  <c r="BV12" s="46"/>
      <c r="BW12" s="46"/>
      <c r="BX12" s="46"/>
      <c r="BY12" s="46"/>
      <c r="BZ12" s="46"/>
      <c r="CA12" s="46"/>
      <c r="CB12" s="46"/>
      <c r="CC12" s="46"/>
      <c r="CD12" s="46"/>
      <c r="CE12" s="46"/>
      <c r="CF12" s="46"/>
      <c r="CG12" s="46"/>
      <c r="CH12" s="46"/>
      <c r="CI12" s="46"/>
      <c r="CJ12" s="46"/>
      <c r="CK12" s="46"/>
      <c r="CL12" s="46"/>
      <c r="CM12" s="46"/>
      <c r="CN12" s="46"/>
      <c r="CO12" s="46"/>
      <c r="CP12" s="46"/>
      <c r="CQ12" s="46"/>
      <c r="CR12" s="46"/>
      <c r="CS12" s="46"/>
      <c r="CT12" s="46"/>
      <c r="CU12" s="46"/>
      <c r="CV12" s="46"/>
      <c r="CW12" s="46"/>
      <c r="CX12" s="46"/>
      <c r="CY12" s="46"/>
      <c r="CZ12" s="46"/>
      <c r="DA12" s="46"/>
      <c r="DB12" s="46"/>
      <c r="DC12" s="46"/>
      <c r="DD12" s="46"/>
      <c r="DE12" s="46"/>
      <c r="DF12" s="46"/>
      <c r="DG12" s="46"/>
      <c r="DH12" s="46"/>
      <c r="DI12" s="46"/>
      <c r="DJ12" s="46"/>
      <c r="DK12" s="46"/>
      <c r="DL12" s="46"/>
      <c r="DM12" s="46"/>
      <c r="DN12" s="46"/>
      <c r="DO12" s="46"/>
      <c r="DP12" s="46"/>
      <c r="DQ12" s="46"/>
      <c r="DR12" s="46"/>
      <c r="DS12" s="46"/>
      <c r="DT12" s="46"/>
      <c r="DU12" s="46"/>
      <c r="DV12" s="46"/>
      <c r="DW12" s="46"/>
      <c r="DX12" s="46"/>
      <c r="DY12" s="46"/>
      <c r="DZ12" s="46"/>
      <c r="EA12" s="46"/>
      <c r="EB12" s="46"/>
      <c r="EC12" s="46"/>
      <c r="ED12" s="46"/>
      <c r="EE12" s="46"/>
      <c r="EF12" s="46"/>
      <c r="EG12" s="46"/>
      <c r="EH12" s="46"/>
      <c r="EI12" s="46"/>
      <c r="EJ12" s="46"/>
      <c r="EK12" s="46"/>
      <c r="EL12" s="46"/>
      <c r="EM12" s="46"/>
      <c r="EN12" s="46"/>
      <c r="EO12" s="46"/>
      <c r="EP12" s="46"/>
      <c r="EQ12" s="46"/>
      <c r="ER12" s="46"/>
      <c r="ES12" s="46"/>
      <c r="ET12" s="46"/>
      <c r="EU12" s="46"/>
      <c r="EV12" s="46"/>
      <c r="EW12" s="46"/>
      <c r="EX12" s="46"/>
      <c r="EY12" s="46"/>
      <c r="EZ12" s="46"/>
      <c r="FA12" s="46"/>
      <c r="FB12" s="46"/>
      <c r="FC12" s="46"/>
      <c r="FD12" s="46"/>
      <c r="FE12" s="46"/>
      <c r="FF12" s="46"/>
      <c r="FG12" s="46"/>
      <c r="FH12" s="46"/>
      <c r="FI12" s="46"/>
      <c r="FJ12" s="46"/>
      <c r="FK12" s="46"/>
      <c r="FL12" s="46"/>
      <c r="FM12" s="46"/>
      <c r="FN12" s="46"/>
      <c r="FO12" s="46"/>
      <c r="FP12" s="46"/>
      <c r="FQ12" s="46"/>
      <c r="FR12" s="46"/>
      <c r="FS12" s="46"/>
      <c r="FT12" s="46"/>
      <c r="FU12" s="46"/>
      <c r="FV12" s="46"/>
      <c r="FW12" s="46"/>
      <c r="FX12" s="46"/>
      <c r="FY12" s="46"/>
      <c r="FZ12" s="46"/>
      <c r="GA12" s="46"/>
      <c r="GB12" s="46"/>
      <c r="GC12" s="46"/>
    </row>
    <row r="13" spans="1:185" ht="30" x14ac:dyDescent="0.25">
      <c r="A13" s="566" t="s">
        <v>114</v>
      </c>
      <c r="B13" s="563">
        <f>'1 уровень'!C242</f>
        <v>150566</v>
      </c>
      <c r="C13" s="563">
        <f>'1 уровень'!D242</f>
        <v>12549</v>
      </c>
      <c r="D13" s="563">
        <f>'1 уровень'!E242</f>
        <v>15543</v>
      </c>
      <c r="E13" s="564">
        <f>'1 уровень'!F242</f>
        <v>123.85847477886685</v>
      </c>
      <c r="F13" s="565">
        <f>'1 уровень'!G242</f>
        <v>228776.87944000005</v>
      </c>
      <c r="G13" s="565">
        <f>'1 уровень'!H242</f>
        <v>19065</v>
      </c>
      <c r="H13" s="565">
        <f>'1 уровень'!I242</f>
        <v>23799.238629999996</v>
      </c>
      <c r="I13" s="565">
        <f>'1 уровень'!J242</f>
        <v>124.832093522161</v>
      </c>
      <c r="J13" s="10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  <c r="BV13" s="46"/>
      <c r="BW13" s="46"/>
      <c r="BX13" s="46"/>
      <c r="BY13" s="46"/>
      <c r="BZ13" s="46"/>
      <c r="CA13" s="46"/>
      <c r="CB13" s="46"/>
      <c r="CC13" s="46"/>
      <c r="CD13" s="46"/>
      <c r="CE13" s="46"/>
      <c r="CF13" s="46"/>
      <c r="CG13" s="46"/>
      <c r="CH13" s="46"/>
      <c r="CI13" s="46"/>
      <c r="CJ13" s="46"/>
      <c r="CK13" s="46"/>
      <c r="CL13" s="46"/>
      <c r="CM13" s="46"/>
      <c r="CN13" s="46"/>
      <c r="CO13" s="46"/>
      <c r="CP13" s="46"/>
      <c r="CQ13" s="46"/>
      <c r="CR13" s="46"/>
      <c r="CS13" s="46"/>
      <c r="CT13" s="46"/>
      <c r="CU13" s="46"/>
      <c r="CV13" s="46"/>
      <c r="CW13" s="46"/>
      <c r="CX13" s="46"/>
      <c r="CY13" s="46"/>
      <c r="CZ13" s="46"/>
      <c r="DA13" s="46"/>
      <c r="DB13" s="46"/>
      <c r="DC13" s="46"/>
      <c r="DD13" s="46"/>
      <c r="DE13" s="46"/>
      <c r="DF13" s="46"/>
      <c r="DG13" s="46"/>
      <c r="DH13" s="46"/>
      <c r="DI13" s="46"/>
      <c r="DJ13" s="46"/>
      <c r="DK13" s="46"/>
      <c r="DL13" s="46"/>
      <c r="DM13" s="46"/>
      <c r="DN13" s="46"/>
      <c r="DO13" s="46"/>
      <c r="DP13" s="46"/>
      <c r="DQ13" s="46"/>
      <c r="DR13" s="46"/>
      <c r="DS13" s="46"/>
      <c r="DT13" s="46"/>
      <c r="DU13" s="46"/>
      <c r="DV13" s="46"/>
      <c r="DW13" s="46"/>
      <c r="DX13" s="46"/>
      <c r="DY13" s="46"/>
      <c r="DZ13" s="46"/>
      <c r="EA13" s="46"/>
      <c r="EB13" s="46"/>
      <c r="EC13" s="46"/>
      <c r="ED13" s="46"/>
      <c r="EE13" s="46"/>
      <c r="EF13" s="46"/>
      <c r="EG13" s="46"/>
      <c r="EH13" s="46"/>
      <c r="EI13" s="46"/>
      <c r="EJ13" s="46"/>
      <c r="EK13" s="46"/>
      <c r="EL13" s="46"/>
      <c r="EM13" s="46"/>
      <c r="EN13" s="46"/>
      <c r="EO13" s="46"/>
      <c r="EP13" s="46"/>
      <c r="EQ13" s="46"/>
      <c r="ER13" s="46"/>
      <c r="ES13" s="46"/>
      <c r="ET13" s="46"/>
      <c r="EU13" s="46"/>
      <c r="EV13" s="46"/>
      <c r="EW13" s="46"/>
      <c r="EX13" s="46"/>
      <c r="EY13" s="46"/>
      <c r="EZ13" s="46"/>
      <c r="FA13" s="46"/>
      <c r="FB13" s="46"/>
      <c r="FC13" s="46"/>
      <c r="FD13" s="46"/>
      <c r="FE13" s="46"/>
      <c r="FF13" s="46"/>
      <c r="FG13" s="46"/>
      <c r="FH13" s="46"/>
      <c r="FI13" s="46"/>
      <c r="FJ13" s="46"/>
      <c r="FK13" s="46"/>
      <c r="FL13" s="46"/>
      <c r="FM13" s="46"/>
      <c r="FN13" s="46"/>
      <c r="FO13" s="46"/>
      <c r="FP13" s="46"/>
      <c r="FQ13" s="46"/>
      <c r="FR13" s="46"/>
      <c r="FS13" s="46"/>
      <c r="FT13" s="46"/>
      <c r="FU13" s="46"/>
      <c r="FV13" s="46"/>
      <c r="FW13" s="46"/>
      <c r="FX13" s="46"/>
      <c r="FY13" s="46"/>
      <c r="FZ13" s="46"/>
      <c r="GA13" s="46"/>
      <c r="GB13" s="46"/>
      <c r="GC13" s="46"/>
    </row>
    <row r="14" spans="1:185" ht="30" x14ac:dyDescent="0.25">
      <c r="A14" s="121" t="s">
        <v>110</v>
      </c>
      <c r="B14" s="50">
        <f>'1 уровень'!C243</f>
        <v>22348</v>
      </c>
      <c r="C14" s="50">
        <f>'1 уровень'!D243</f>
        <v>1862</v>
      </c>
      <c r="D14" s="50">
        <f>'1 уровень'!E243</f>
        <v>1244</v>
      </c>
      <c r="E14" s="187">
        <f>'1 уровень'!F243</f>
        <v>66.809881847475822</v>
      </c>
      <c r="F14" s="60">
        <f>'1 уровень'!G243</f>
        <v>32811.333599999998</v>
      </c>
      <c r="G14" s="60">
        <f>'1 уровень'!H243</f>
        <v>2734</v>
      </c>
      <c r="H14" s="60">
        <f>'1 уровень'!I243</f>
        <v>1829.43184</v>
      </c>
      <c r="I14" s="60">
        <f>'1 уровень'!J243</f>
        <v>66.914112655449884</v>
      </c>
      <c r="J14" s="106"/>
      <c r="K14" s="46"/>
      <c r="L14" s="46"/>
      <c r="M14" s="46"/>
      <c r="N14" s="46"/>
      <c r="O14" s="46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  <c r="BV14" s="46"/>
      <c r="BW14" s="46"/>
      <c r="BX14" s="46"/>
      <c r="BY14" s="46"/>
      <c r="BZ14" s="46"/>
      <c r="CA14" s="46"/>
      <c r="CB14" s="46"/>
      <c r="CC14" s="46"/>
      <c r="CD14" s="46"/>
      <c r="CE14" s="46"/>
      <c r="CF14" s="46"/>
      <c r="CG14" s="46"/>
      <c r="CH14" s="46"/>
      <c r="CI14" s="46"/>
      <c r="CJ14" s="46"/>
      <c r="CK14" s="46"/>
      <c r="CL14" s="46"/>
      <c r="CM14" s="46"/>
      <c r="CN14" s="46"/>
      <c r="CO14" s="46"/>
      <c r="CP14" s="46"/>
      <c r="CQ14" s="46"/>
      <c r="CR14" s="46"/>
      <c r="CS14" s="46"/>
      <c r="CT14" s="46"/>
      <c r="CU14" s="46"/>
      <c r="CV14" s="46"/>
      <c r="CW14" s="46"/>
      <c r="CX14" s="46"/>
      <c r="CY14" s="46"/>
      <c r="CZ14" s="46"/>
      <c r="DA14" s="46"/>
      <c r="DB14" s="46"/>
      <c r="DC14" s="46"/>
      <c r="DD14" s="46"/>
      <c r="DE14" s="46"/>
      <c r="DF14" s="46"/>
      <c r="DG14" s="46"/>
      <c r="DH14" s="46"/>
      <c r="DI14" s="46"/>
      <c r="DJ14" s="46"/>
      <c r="DK14" s="46"/>
      <c r="DL14" s="46"/>
      <c r="DM14" s="46"/>
      <c r="DN14" s="46"/>
      <c r="DO14" s="46"/>
      <c r="DP14" s="46"/>
      <c r="DQ14" s="46"/>
      <c r="DR14" s="46"/>
      <c r="DS14" s="46"/>
      <c r="DT14" s="46"/>
      <c r="DU14" s="46"/>
      <c r="DV14" s="46"/>
      <c r="DW14" s="46"/>
      <c r="DX14" s="46"/>
      <c r="DY14" s="46"/>
      <c r="DZ14" s="46"/>
      <c r="EA14" s="46"/>
      <c r="EB14" s="46"/>
      <c r="EC14" s="46"/>
      <c r="ED14" s="46"/>
      <c r="EE14" s="46"/>
      <c r="EF14" s="46"/>
      <c r="EG14" s="46"/>
      <c r="EH14" s="46"/>
      <c r="EI14" s="46"/>
      <c r="EJ14" s="46"/>
      <c r="EK14" s="46"/>
      <c r="EL14" s="46"/>
      <c r="EM14" s="46"/>
      <c r="EN14" s="46"/>
      <c r="EO14" s="46"/>
      <c r="EP14" s="46"/>
      <c r="EQ14" s="46"/>
      <c r="ER14" s="46"/>
      <c r="ES14" s="46"/>
      <c r="ET14" s="46"/>
      <c r="EU14" s="46"/>
      <c r="EV14" s="46"/>
      <c r="EW14" s="46"/>
      <c r="EX14" s="46"/>
      <c r="EY14" s="46"/>
      <c r="EZ14" s="46"/>
      <c r="FA14" s="46"/>
      <c r="FB14" s="46"/>
      <c r="FC14" s="46"/>
      <c r="FD14" s="46"/>
      <c r="FE14" s="46"/>
      <c r="FF14" s="46"/>
      <c r="FG14" s="46"/>
      <c r="FH14" s="46"/>
      <c r="FI14" s="46"/>
      <c r="FJ14" s="46"/>
      <c r="FK14" s="46"/>
      <c r="FL14" s="46"/>
      <c r="FM14" s="46"/>
      <c r="FN14" s="46"/>
      <c r="FO14" s="46"/>
      <c r="FP14" s="46"/>
      <c r="FQ14" s="46"/>
      <c r="FR14" s="46"/>
      <c r="FS14" s="46"/>
      <c r="FT14" s="46"/>
      <c r="FU14" s="46"/>
      <c r="FV14" s="46"/>
      <c r="FW14" s="46"/>
      <c r="FX14" s="46"/>
      <c r="FY14" s="46"/>
      <c r="FZ14" s="46"/>
      <c r="GA14" s="46"/>
      <c r="GB14" s="46"/>
      <c r="GC14" s="46"/>
    </row>
    <row r="15" spans="1:185" ht="60" x14ac:dyDescent="0.25">
      <c r="A15" s="121" t="s">
        <v>81</v>
      </c>
      <c r="B15" s="50">
        <f>'1 уровень'!C244</f>
        <v>104328</v>
      </c>
      <c r="C15" s="50">
        <f>'1 уровень'!D244</f>
        <v>8695</v>
      </c>
      <c r="D15" s="50">
        <f>'1 уровень'!E244</f>
        <v>10798</v>
      </c>
      <c r="E15" s="187">
        <f>'1 уровень'!F244</f>
        <v>124.18631397354802</v>
      </c>
      <c r="F15" s="60">
        <f>'1 уровень'!G244</f>
        <v>175874.05584000002</v>
      </c>
      <c r="G15" s="60">
        <f>'1 уровень'!H244</f>
        <v>14657</v>
      </c>
      <c r="H15" s="60">
        <f>'1 уровень'!I244</f>
        <v>18945.968249999998</v>
      </c>
      <c r="I15" s="60">
        <f>'1 уровень'!J244</f>
        <v>129.2622518250665</v>
      </c>
      <c r="J15" s="106"/>
      <c r="K15" s="46"/>
      <c r="L15" s="46"/>
      <c r="M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  <c r="BV15" s="46"/>
      <c r="BW15" s="46"/>
      <c r="BX15" s="46"/>
      <c r="BY15" s="46"/>
      <c r="BZ15" s="46"/>
      <c r="CA15" s="46"/>
      <c r="CB15" s="46"/>
      <c r="CC15" s="46"/>
      <c r="CD15" s="46"/>
      <c r="CE15" s="46"/>
      <c r="CF15" s="46"/>
      <c r="CG15" s="46"/>
      <c r="CH15" s="46"/>
      <c r="CI15" s="46"/>
      <c r="CJ15" s="46"/>
      <c r="CK15" s="46"/>
      <c r="CL15" s="46"/>
      <c r="CM15" s="46"/>
      <c r="CN15" s="46"/>
      <c r="CO15" s="46"/>
      <c r="CP15" s="46"/>
      <c r="CQ15" s="46"/>
      <c r="CR15" s="46"/>
      <c r="CS15" s="46"/>
      <c r="CT15" s="46"/>
      <c r="CU15" s="46"/>
      <c r="CV15" s="46"/>
      <c r="CW15" s="46"/>
      <c r="CX15" s="46"/>
      <c r="CY15" s="46"/>
      <c r="CZ15" s="46"/>
      <c r="DA15" s="46"/>
      <c r="DB15" s="46"/>
      <c r="DC15" s="46"/>
      <c r="DD15" s="46"/>
      <c r="DE15" s="46"/>
      <c r="DF15" s="46"/>
      <c r="DG15" s="46"/>
      <c r="DH15" s="46"/>
      <c r="DI15" s="46"/>
      <c r="DJ15" s="46"/>
      <c r="DK15" s="46"/>
      <c r="DL15" s="46"/>
      <c r="DM15" s="46"/>
      <c r="DN15" s="46"/>
      <c r="DO15" s="46"/>
      <c r="DP15" s="46"/>
      <c r="DQ15" s="46"/>
      <c r="DR15" s="46"/>
      <c r="DS15" s="46"/>
      <c r="DT15" s="46"/>
      <c r="DU15" s="46"/>
      <c r="DV15" s="46"/>
      <c r="DW15" s="46"/>
      <c r="DX15" s="46"/>
      <c r="DY15" s="46"/>
      <c r="DZ15" s="46"/>
      <c r="EA15" s="46"/>
      <c r="EB15" s="46"/>
      <c r="EC15" s="46"/>
      <c r="ED15" s="46"/>
      <c r="EE15" s="46"/>
      <c r="EF15" s="46"/>
      <c r="EG15" s="46"/>
      <c r="EH15" s="46"/>
      <c r="EI15" s="46"/>
      <c r="EJ15" s="46"/>
      <c r="EK15" s="46"/>
      <c r="EL15" s="46"/>
      <c r="EM15" s="46"/>
      <c r="EN15" s="46"/>
      <c r="EO15" s="46"/>
      <c r="EP15" s="46"/>
      <c r="EQ15" s="46"/>
      <c r="ER15" s="46"/>
      <c r="ES15" s="46"/>
      <c r="ET15" s="46"/>
      <c r="EU15" s="46"/>
      <c r="EV15" s="46"/>
      <c r="EW15" s="46"/>
      <c r="EX15" s="46"/>
      <c r="EY15" s="46"/>
      <c r="EZ15" s="46"/>
      <c r="FA15" s="46"/>
      <c r="FB15" s="46"/>
      <c r="FC15" s="46"/>
      <c r="FD15" s="46"/>
      <c r="FE15" s="46"/>
      <c r="FF15" s="46"/>
      <c r="FG15" s="46"/>
      <c r="FH15" s="46"/>
      <c r="FI15" s="46"/>
      <c r="FJ15" s="46"/>
      <c r="FK15" s="46"/>
      <c r="FL15" s="46"/>
      <c r="FM15" s="46"/>
      <c r="FN15" s="46"/>
      <c r="FO15" s="46"/>
      <c r="FP15" s="46"/>
      <c r="FQ15" s="46"/>
      <c r="FR15" s="46"/>
      <c r="FS15" s="46"/>
      <c r="FT15" s="46"/>
      <c r="FU15" s="46"/>
      <c r="FV15" s="46"/>
      <c r="FW15" s="46"/>
      <c r="FX15" s="46"/>
      <c r="FY15" s="46"/>
      <c r="FZ15" s="46"/>
      <c r="GA15" s="46"/>
      <c r="GB15" s="46"/>
      <c r="GC15" s="46"/>
    </row>
    <row r="16" spans="1:185" ht="45" x14ac:dyDescent="0.25">
      <c r="A16" s="121" t="s">
        <v>111</v>
      </c>
      <c r="B16" s="50">
        <f>'1 уровень'!C245</f>
        <v>23890</v>
      </c>
      <c r="C16" s="50">
        <f>'1 уровень'!D245</f>
        <v>1992</v>
      </c>
      <c r="D16" s="50">
        <f>'1 уровень'!E245</f>
        <v>3501</v>
      </c>
      <c r="E16" s="187">
        <f>'1 уровень'!F245</f>
        <v>175.75301204819277</v>
      </c>
      <c r="F16" s="60">
        <f>'1 уровень'!G245</f>
        <v>20091.489999999998</v>
      </c>
      <c r="G16" s="60">
        <f>'1 уровень'!H245</f>
        <v>1674</v>
      </c>
      <c r="H16" s="60">
        <f>'1 уровень'!I245</f>
        <v>3023.8385400000002</v>
      </c>
      <c r="I16" s="60">
        <f>'1 уровень'!J245</f>
        <v>180.63551612903225</v>
      </c>
      <c r="J16" s="106"/>
      <c r="K16" s="46"/>
      <c r="L16" s="46"/>
      <c r="M16" s="46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  <c r="BV16" s="46"/>
      <c r="BW16" s="46"/>
      <c r="BX16" s="46"/>
      <c r="BY16" s="46"/>
      <c r="BZ16" s="46"/>
      <c r="CA16" s="46"/>
      <c r="CB16" s="46"/>
      <c r="CC16" s="46"/>
      <c r="CD16" s="46"/>
      <c r="CE16" s="46"/>
      <c r="CF16" s="46"/>
      <c r="CG16" s="46"/>
      <c r="CH16" s="46"/>
      <c r="CI16" s="46"/>
      <c r="CJ16" s="46"/>
      <c r="CK16" s="46"/>
      <c r="CL16" s="46"/>
      <c r="CM16" s="46"/>
      <c r="CN16" s="46"/>
      <c r="CO16" s="46"/>
      <c r="CP16" s="46"/>
      <c r="CQ16" s="46"/>
      <c r="CR16" s="46"/>
      <c r="CS16" s="46"/>
      <c r="CT16" s="46"/>
      <c r="CU16" s="46"/>
      <c r="CV16" s="46"/>
      <c r="CW16" s="46"/>
      <c r="CX16" s="46"/>
      <c r="CY16" s="46"/>
      <c r="CZ16" s="46"/>
      <c r="DA16" s="46"/>
      <c r="DB16" s="46"/>
      <c r="DC16" s="46"/>
      <c r="DD16" s="46"/>
      <c r="DE16" s="46"/>
      <c r="DF16" s="46"/>
      <c r="DG16" s="46"/>
      <c r="DH16" s="46"/>
      <c r="DI16" s="46"/>
      <c r="DJ16" s="46"/>
      <c r="DK16" s="46"/>
      <c r="DL16" s="46"/>
      <c r="DM16" s="46"/>
      <c r="DN16" s="46"/>
      <c r="DO16" s="46"/>
      <c r="DP16" s="46"/>
      <c r="DQ16" s="46"/>
      <c r="DR16" s="46"/>
      <c r="DS16" s="46"/>
      <c r="DT16" s="46"/>
      <c r="DU16" s="46"/>
      <c r="DV16" s="46"/>
      <c r="DW16" s="46"/>
      <c r="DX16" s="46"/>
      <c r="DY16" s="46"/>
      <c r="DZ16" s="46"/>
      <c r="EA16" s="46"/>
      <c r="EB16" s="46"/>
      <c r="EC16" s="46"/>
      <c r="ED16" s="46"/>
      <c r="EE16" s="46"/>
      <c r="EF16" s="46"/>
      <c r="EG16" s="46"/>
      <c r="EH16" s="46"/>
      <c r="EI16" s="46"/>
      <c r="EJ16" s="46"/>
      <c r="EK16" s="46"/>
      <c r="EL16" s="46"/>
      <c r="EM16" s="46"/>
      <c r="EN16" s="46"/>
      <c r="EO16" s="46"/>
      <c r="EP16" s="46"/>
      <c r="EQ16" s="46"/>
      <c r="ER16" s="46"/>
      <c r="ES16" s="46"/>
      <c r="ET16" s="46"/>
      <c r="EU16" s="46"/>
      <c r="EV16" s="46"/>
      <c r="EW16" s="46"/>
      <c r="EX16" s="46"/>
      <c r="EY16" s="46"/>
      <c r="EZ16" s="46"/>
      <c r="FA16" s="46"/>
      <c r="FB16" s="46"/>
      <c r="FC16" s="46"/>
      <c r="FD16" s="46"/>
      <c r="FE16" s="46"/>
      <c r="FF16" s="46"/>
      <c r="FG16" s="46"/>
      <c r="FH16" s="46"/>
      <c r="FI16" s="46"/>
      <c r="FJ16" s="46"/>
      <c r="FK16" s="46"/>
      <c r="FL16" s="46"/>
      <c r="FM16" s="46"/>
      <c r="FN16" s="46"/>
      <c r="FO16" s="46"/>
      <c r="FP16" s="46"/>
      <c r="FQ16" s="46"/>
      <c r="FR16" s="46"/>
      <c r="FS16" s="46"/>
      <c r="FT16" s="46"/>
      <c r="FU16" s="46"/>
      <c r="FV16" s="46"/>
      <c r="FW16" s="46"/>
      <c r="FX16" s="46"/>
      <c r="FY16" s="46"/>
      <c r="FZ16" s="46"/>
      <c r="GA16" s="46"/>
      <c r="GB16" s="46"/>
      <c r="GC16" s="46"/>
    </row>
    <row r="17" spans="1:185" ht="30" x14ac:dyDescent="0.25">
      <c r="A17" s="694" t="s">
        <v>125</v>
      </c>
      <c r="B17" s="568">
        <f>'1 уровень'!C246</f>
        <v>297845</v>
      </c>
      <c r="C17" s="568">
        <f>'1 уровень'!D246</f>
        <v>24821</v>
      </c>
      <c r="D17" s="50">
        <f>'1 уровень'!E246</f>
        <v>26261</v>
      </c>
      <c r="E17" s="569">
        <f>'1 уровень'!F246</f>
        <v>105.80153901937874</v>
      </c>
      <c r="F17" s="60">
        <f>'1 уровень'!G246</f>
        <v>200819.0128</v>
      </c>
      <c r="G17" s="595">
        <f>'1 уровень'!H246</f>
        <v>16735</v>
      </c>
      <c r="H17" s="595">
        <f>'1 уровень'!I246</f>
        <v>17592.93447</v>
      </c>
      <c r="I17" s="595">
        <f>'1 уровень'!J246</f>
        <v>105.12658780997907</v>
      </c>
      <c r="J17" s="106"/>
      <c r="K17" s="46"/>
      <c r="L17" s="46"/>
      <c r="M17" s="46"/>
      <c r="N17" s="46"/>
      <c r="O17" s="46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  <c r="BV17" s="46"/>
      <c r="BW17" s="46"/>
      <c r="BX17" s="46"/>
      <c r="BY17" s="46"/>
      <c r="BZ17" s="46"/>
      <c r="CA17" s="46"/>
      <c r="CB17" s="46"/>
      <c r="CC17" s="46"/>
      <c r="CD17" s="46"/>
      <c r="CE17" s="46"/>
      <c r="CF17" s="46"/>
      <c r="CG17" s="46"/>
      <c r="CH17" s="46"/>
      <c r="CI17" s="46"/>
      <c r="CJ17" s="46"/>
      <c r="CK17" s="46"/>
      <c r="CL17" s="46"/>
      <c r="CM17" s="46"/>
      <c r="CN17" s="46"/>
      <c r="CO17" s="46"/>
      <c r="CP17" s="46"/>
      <c r="CQ17" s="46"/>
      <c r="CR17" s="46"/>
      <c r="CS17" s="46"/>
      <c r="CT17" s="46"/>
      <c r="CU17" s="46"/>
      <c r="CV17" s="46"/>
      <c r="CW17" s="46"/>
      <c r="CX17" s="46"/>
      <c r="CY17" s="46"/>
      <c r="CZ17" s="46"/>
      <c r="DA17" s="46"/>
      <c r="DB17" s="46"/>
      <c r="DC17" s="46"/>
      <c r="DD17" s="46"/>
      <c r="DE17" s="46"/>
      <c r="DF17" s="46"/>
      <c r="DG17" s="46"/>
      <c r="DH17" s="46"/>
      <c r="DI17" s="46"/>
      <c r="DJ17" s="46"/>
      <c r="DK17" s="46"/>
      <c r="DL17" s="46"/>
      <c r="DM17" s="46"/>
      <c r="DN17" s="46"/>
      <c r="DO17" s="46"/>
      <c r="DP17" s="46"/>
      <c r="DQ17" s="46"/>
      <c r="DR17" s="46"/>
      <c r="DS17" s="46"/>
      <c r="DT17" s="46"/>
      <c r="DU17" s="46"/>
      <c r="DV17" s="46"/>
      <c r="DW17" s="46"/>
      <c r="DX17" s="46"/>
      <c r="DY17" s="46"/>
      <c r="DZ17" s="46"/>
      <c r="EA17" s="46"/>
      <c r="EB17" s="46"/>
      <c r="EC17" s="46"/>
      <c r="ED17" s="46"/>
      <c r="EE17" s="46"/>
      <c r="EF17" s="46"/>
      <c r="EG17" s="46"/>
      <c r="EH17" s="46"/>
      <c r="EI17" s="46"/>
      <c r="EJ17" s="46"/>
      <c r="EK17" s="46"/>
      <c r="EL17" s="46"/>
      <c r="EM17" s="46"/>
      <c r="EN17" s="46"/>
      <c r="EO17" s="46"/>
      <c r="EP17" s="46"/>
      <c r="EQ17" s="46"/>
      <c r="ER17" s="46"/>
      <c r="ES17" s="46"/>
      <c r="ET17" s="46"/>
      <c r="EU17" s="46"/>
      <c r="EV17" s="46"/>
      <c r="EW17" s="46"/>
      <c r="EX17" s="46"/>
      <c r="EY17" s="46"/>
      <c r="EZ17" s="46"/>
      <c r="FA17" s="46"/>
      <c r="FB17" s="46"/>
      <c r="FC17" s="46"/>
      <c r="FD17" s="46"/>
      <c r="FE17" s="46"/>
      <c r="FF17" s="46"/>
      <c r="FG17" s="46"/>
      <c r="FH17" s="46"/>
      <c r="FI17" s="46"/>
      <c r="FJ17" s="46"/>
      <c r="FK17" s="46"/>
      <c r="FL17" s="46"/>
      <c r="FM17" s="46"/>
      <c r="FN17" s="46"/>
      <c r="FO17" s="46"/>
      <c r="FP17" s="46"/>
      <c r="FQ17" s="46"/>
      <c r="FR17" s="46"/>
      <c r="FS17" s="46"/>
      <c r="FT17" s="46"/>
      <c r="FU17" s="46"/>
      <c r="FV17" s="46"/>
      <c r="FW17" s="46"/>
      <c r="FX17" s="46"/>
      <c r="FY17" s="46"/>
      <c r="FZ17" s="46"/>
      <c r="GA17" s="46"/>
      <c r="GB17" s="46"/>
      <c r="GC17" s="46"/>
    </row>
    <row r="18" spans="1:185" ht="30" x14ac:dyDescent="0.25">
      <c r="A18" s="121" t="s">
        <v>126</v>
      </c>
      <c r="B18" s="568">
        <f>'1 уровень'!C247</f>
        <v>24430</v>
      </c>
      <c r="C18" s="568">
        <f>'1 уровень'!D247</f>
        <v>2036</v>
      </c>
      <c r="D18" s="50">
        <f>'1 уровень'!E247</f>
        <v>2175</v>
      </c>
      <c r="E18" s="569">
        <f>'1 уровень'!F247</f>
        <v>106.82711198428292</v>
      </c>
      <c r="F18" s="60">
        <f>'1 уровень'!G247</f>
        <v>0</v>
      </c>
      <c r="G18" s="595">
        <f>'1 уровень'!H247</f>
        <v>0</v>
      </c>
      <c r="H18" s="595">
        <f>'1 уровень'!I247</f>
        <v>1464.6531199999999</v>
      </c>
      <c r="I18" s="595">
        <f>'1 уровень'!J247</f>
        <v>0</v>
      </c>
      <c r="J18" s="106"/>
      <c r="K18" s="46"/>
      <c r="L18" s="46"/>
      <c r="M18" s="46"/>
      <c r="N18" s="46"/>
      <c r="O18" s="46"/>
      <c r="P18" s="46"/>
      <c r="Q18" s="46"/>
      <c r="R18" s="46"/>
      <c r="S18" s="46"/>
      <c r="T18" s="46"/>
      <c r="U18" s="46"/>
      <c r="V18" s="46"/>
      <c r="W18" s="46"/>
      <c r="X18" s="46"/>
      <c r="Y18" s="46"/>
      <c r="Z18" s="46"/>
      <c r="AA18" s="46"/>
      <c r="AB18" s="46"/>
      <c r="AC18" s="46"/>
      <c r="AD18" s="46"/>
      <c r="AE18" s="46"/>
      <c r="AF18" s="46"/>
      <c r="AG18" s="46"/>
      <c r="AH18" s="46"/>
      <c r="AI18" s="46"/>
      <c r="AJ18" s="46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  <c r="BV18" s="46"/>
      <c r="BW18" s="46"/>
      <c r="BX18" s="46"/>
      <c r="BY18" s="46"/>
      <c r="BZ18" s="46"/>
      <c r="CA18" s="46"/>
      <c r="CB18" s="46"/>
      <c r="CC18" s="46"/>
      <c r="CD18" s="46"/>
      <c r="CE18" s="46"/>
      <c r="CF18" s="46"/>
      <c r="CG18" s="46"/>
      <c r="CH18" s="46"/>
      <c r="CI18" s="46"/>
      <c r="CJ18" s="46"/>
      <c r="CK18" s="46"/>
      <c r="CL18" s="46"/>
      <c r="CM18" s="46"/>
      <c r="CN18" s="46"/>
      <c r="CO18" s="46"/>
      <c r="CP18" s="46"/>
      <c r="CQ18" s="46"/>
      <c r="CR18" s="46"/>
      <c r="CS18" s="46"/>
      <c r="CT18" s="46"/>
      <c r="CU18" s="46"/>
      <c r="CV18" s="46"/>
      <c r="CW18" s="46"/>
      <c r="CX18" s="46"/>
      <c r="CY18" s="46"/>
      <c r="CZ18" s="46"/>
      <c r="DA18" s="46"/>
      <c r="DB18" s="46"/>
      <c r="DC18" s="46"/>
      <c r="DD18" s="46"/>
      <c r="DE18" s="46"/>
      <c r="DF18" s="46"/>
      <c r="DG18" s="46"/>
      <c r="DH18" s="46"/>
      <c r="DI18" s="46"/>
      <c r="DJ18" s="46"/>
      <c r="DK18" s="46"/>
      <c r="DL18" s="46"/>
      <c r="DM18" s="46"/>
      <c r="DN18" s="46"/>
      <c r="DO18" s="46"/>
      <c r="DP18" s="46"/>
      <c r="DQ18" s="46"/>
      <c r="DR18" s="46"/>
      <c r="DS18" s="46"/>
      <c r="DT18" s="46"/>
      <c r="DU18" s="46"/>
      <c r="DV18" s="46"/>
      <c r="DW18" s="46"/>
      <c r="DX18" s="46"/>
      <c r="DY18" s="46"/>
      <c r="DZ18" s="46"/>
      <c r="EA18" s="46"/>
      <c r="EB18" s="46"/>
      <c r="EC18" s="46"/>
      <c r="ED18" s="46"/>
      <c r="EE18" s="46"/>
      <c r="EF18" s="46"/>
      <c r="EG18" s="46"/>
      <c r="EH18" s="46"/>
      <c r="EI18" s="46"/>
      <c r="EJ18" s="46"/>
      <c r="EK18" s="46"/>
      <c r="EL18" s="46"/>
      <c r="EM18" s="46"/>
      <c r="EN18" s="46"/>
      <c r="EO18" s="46"/>
      <c r="EP18" s="46"/>
      <c r="EQ18" s="46"/>
      <c r="ER18" s="46"/>
      <c r="ES18" s="46"/>
      <c r="ET18" s="46"/>
      <c r="EU18" s="46"/>
      <c r="EV18" s="46"/>
      <c r="EW18" s="46"/>
      <c r="EX18" s="46"/>
      <c r="EY18" s="46"/>
      <c r="EZ18" s="46"/>
      <c r="FA18" s="46"/>
      <c r="FB18" s="46"/>
      <c r="FC18" s="46"/>
      <c r="FD18" s="46"/>
      <c r="FE18" s="46"/>
      <c r="FF18" s="46"/>
      <c r="FG18" s="46"/>
      <c r="FH18" s="46"/>
      <c r="FI18" s="46"/>
      <c r="FJ18" s="46"/>
      <c r="FK18" s="46"/>
      <c r="FL18" s="46"/>
      <c r="FM18" s="46"/>
      <c r="FN18" s="46"/>
      <c r="FO18" s="46"/>
      <c r="FP18" s="46"/>
      <c r="FQ18" s="46"/>
      <c r="FR18" s="46"/>
      <c r="FS18" s="46"/>
      <c r="FT18" s="46"/>
      <c r="FU18" s="46"/>
      <c r="FV18" s="46"/>
      <c r="FW18" s="46"/>
      <c r="FX18" s="46"/>
      <c r="FY18" s="46"/>
      <c r="FZ18" s="46"/>
      <c r="GA18" s="46"/>
      <c r="GB18" s="46"/>
      <c r="GC18" s="46"/>
    </row>
    <row r="19" spans="1:185" ht="24" customHeight="1" thickBot="1" x14ac:dyDescent="0.3">
      <c r="A19" s="694" t="s">
        <v>127</v>
      </c>
      <c r="B19" s="568">
        <f>'1 уровень'!C248</f>
        <v>9086</v>
      </c>
      <c r="C19" s="568">
        <f>'1 уровень'!D248</f>
        <v>758</v>
      </c>
      <c r="D19" s="50">
        <f>'1 уровень'!E248</f>
        <v>900</v>
      </c>
      <c r="E19" s="569">
        <f>'1 уровень'!F248</f>
        <v>118.7335092348285</v>
      </c>
      <c r="F19" s="60">
        <f>'1 уровень'!G248</f>
        <v>0</v>
      </c>
      <c r="G19" s="595">
        <f>'1 уровень'!H248</f>
        <v>0</v>
      </c>
      <c r="H19" s="595">
        <f>'1 уровень'!I248</f>
        <v>594.60127999999997</v>
      </c>
      <c r="I19" s="595">
        <f>'1 уровень'!J248</f>
        <v>0</v>
      </c>
      <c r="J19" s="10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6"/>
      <c r="W19" s="46"/>
      <c r="X19" s="46"/>
      <c r="Y19" s="46"/>
      <c r="Z19" s="46"/>
      <c r="AA19" s="46"/>
      <c r="AB19" s="46"/>
      <c r="AC19" s="46"/>
      <c r="AD19" s="46"/>
      <c r="AE19" s="46"/>
      <c r="AF19" s="46"/>
      <c r="AG19" s="46"/>
      <c r="AH19" s="46"/>
      <c r="AI19" s="46"/>
      <c r="AJ19" s="46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  <c r="BV19" s="46"/>
      <c r="BW19" s="46"/>
      <c r="BX19" s="46"/>
      <c r="BY19" s="46"/>
      <c r="BZ19" s="46"/>
      <c r="CA19" s="46"/>
      <c r="CB19" s="46"/>
      <c r="CC19" s="46"/>
      <c r="CD19" s="46"/>
      <c r="CE19" s="46"/>
      <c r="CF19" s="46"/>
      <c r="CG19" s="46"/>
      <c r="CH19" s="46"/>
      <c r="CI19" s="46"/>
      <c r="CJ19" s="46"/>
      <c r="CK19" s="46"/>
      <c r="CL19" s="46"/>
      <c r="CM19" s="46"/>
      <c r="CN19" s="46"/>
      <c r="CO19" s="46"/>
      <c r="CP19" s="46"/>
      <c r="CQ19" s="46"/>
      <c r="CR19" s="46"/>
      <c r="CS19" s="46"/>
      <c r="CT19" s="46"/>
      <c r="CU19" s="46"/>
      <c r="CV19" s="46"/>
      <c r="CW19" s="46"/>
      <c r="CX19" s="46"/>
      <c r="CY19" s="46"/>
      <c r="CZ19" s="46"/>
      <c r="DA19" s="46"/>
      <c r="DB19" s="46"/>
      <c r="DC19" s="46"/>
      <c r="DD19" s="46"/>
      <c r="DE19" s="46"/>
      <c r="DF19" s="46"/>
      <c r="DG19" s="46"/>
      <c r="DH19" s="46"/>
      <c r="DI19" s="46"/>
      <c r="DJ19" s="46"/>
      <c r="DK19" s="46"/>
      <c r="DL19" s="46"/>
      <c r="DM19" s="46"/>
      <c r="DN19" s="46"/>
      <c r="DO19" s="46"/>
      <c r="DP19" s="46"/>
      <c r="DQ19" s="46"/>
      <c r="DR19" s="46"/>
      <c r="DS19" s="46"/>
      <c r="DT19" s="46"/>
      <c r="DU19" s="46"/>
      <c r="DV19" s="46"/>
      <c r="DW19" s="46"/>
      <c r="DX19" s="46"/>
      <c r="DY19" s="46"/>
      <c r="DZ19" s="46"/>
      <c r="EA19" s="46"/>
      <c r="EB19" s="46"/>
      <c r="EC19" s="46"/>
      <c r="ED19" s="46"/>
      <c r="EE19" s="46"/>
      <c r="EF19" s="46"/>
      <c r="EG19" s="46"/>
      <c r="EH19" s="46"/>
      <c r="EI19" s="46"/>
      <c r="EJ19" s="46"/>
      <c r="EK19" s="46"/>
      <c r="EL19" s="46"/>
      <c r="EM19" s="46"/>
      <c r="EN19" s="46"/>
      <c r="EO19" s="46"/>
      <c r="EP19" s="46"/>
      <c r="EQ19" s="46"/>
      <c r="ER19" s="46"/>
      <c r="ES19" s="46"/>
      <c r="ET19" s="46"/>
      <c r="EU19" s="46"/>
      <c r="EV19" s="46"/>
      <c r="EW19" s="46"/>
      <c r="EX19" s="46"/>
      <c r="EY19" s="46"/>
      <c r="EZ19" s="46"/>
      <c r="FA19" s="46"/>
      <c r="FB19" s="46"/>
      <c r="FC19" s="46"/>
      <c r="FD19" s="46"/>
      <c r="FE19" s="46"/>
      <c r="FF19" s="46"/>
      <c r="FG19" s="46"/>
      <c r="FH19" s="46"/>
      <c r="FI19" s="46"/>
      <c r="FJ19" s="46"/>
      <c r="FK19" s="46"/>
      <c r="FL19" s="46"/>
      <c r="FM19" s="46"/>
      <c r="FN19" s="46"/>
      <c r="FO19" s="46"/>
      <c r="FP19" s="46"/>
      <c r="FQ19" s="46"/>
      <c r="FR19" s="46"/>
      <c r="FS19" s="46"/>
      <c r="FT19" s="46"/>
      <c r="FU19" s="46"/>
      <c r="FV19" s="46"/>
      <c r="FW19" s="46"/>
      <c r="FX19" s="46"/>
      <c r="FY19" s="46"/>
      <c r="FZ19" s="46"/>
      <c r="GA19" s="46"/>
      <c r="GB19" s="46"/>
      <c r="GC19" s="46"/>
    </row>
    <row r="20" spans="1:185" ht="15.75" thickBot="1" x14ac:dyDescent="0.3">
      <c r="A20" s="572" t="s">
        <v>108</v>
      </c>
      <c r="B20" s="573">
        <f>'1 уровень'!C249</f>
        <v>0</v>
      </c>
      <c r="C20" s="573">
        <f>'1 уровень'!D249</f>
        <v>0</v>
      </c>
      <c r="D20" s="573">
        <f>'1 уровень'!E249</f>
        <v>0</v>
      </c>
      <c r="E20" s="574">
        <f>'1 уровень'!F249</f>
        <v>0</v>
      </c>
      <c r="F20" s="600">
        <f>'1 уровень'!G249</f>
        <v>707007.21005916677</v>
      </c>
      <c r="G20" s="600">
        <f>'1 уровень'!H249</f>
        <v>58919</v>
      </c>
      <c r="H20" s="600">
        <f>'1 уровень'!I249</f>
        <v>57731.599119999999</v>
      </c>
      <c r="I20" s="600">
        <f>'1 уровень'!J249</f>
        <v>97.984689353179789</v>
      </c>
      <c r="J20" s="106"/>
    </row>
    <row r="21" spans="1:185" ht="15.75" customHeight="1" thickBot="1" x14ac:dyDescent="0.3">
      <c r="A21" s="596"/>
      <c r="B21" s="597"/>
      <c r="C21" s="597"/>
      <c r="D21" s="597"/>
      <c r="E21" s="598"/>
      <c r="F21" s="599"/>
      <c r="G21" s="599"/>
      <c r="H21" s="599"/>
      <c r="I21" s="599"/>
      <c r="J21" s="106"/>
      <c r="K21" s="46"/>
      <c r="L21" s="46"/>
      <c r="M21" s="46"/>
      <c r="N21" s="46"/>
      <c r="O21" s="46"/>
      <c r="P21" s="46"/>
      <c r="Q21" s="46"/>
      <c r="R21" s="46"/>
      <c r="S21" s="46"/>
      <c r="T21" s="46"/>
      <c r="U21" s="46"/>
      <c r="V21" s="46"/>
      <c r="W21" s="46"/>
      <c r="X21" s="46"/>
      <c r="Y21" s="46"/>
      <c r="Z21" s="46"/>
      <c r="AA21" s="46"/>
      <c r="AB21" s="46"/>
      <c r="AC21" s="46"/>
      <c r="AD21" s="46"/>
      <c r="AE21" s="46"/>
      <c r="AF21" s="46"/>
      <c r="AG21" s="46"/>
      <c r="AH21" s="46"/>
      <c r="AI21" s="46"/>
      <c r="AJ21" s="46"/>
      <c r="AK21" s="46"/>
      <c r="AL21" s="46"/>
      <c r="AM21" s="46"/>
      <c r="AN21" s="46"/>
      <c r="AO21" s="46"/>
      <c r="AP21" s="46"/>
      <c r="AQ21" s="46"/>
      <c r="AR21" s="46"/>
      <c r="AS21" s="46"/>
      <c r="AT21" s="46"/>
      <c r="AU21" s="46"/>
      <c r="AV21" s="46"/>
      <c r="AW21" s="46"/>
      <c r="AX21" s="46"/>
      <c r="AY21" s="46"/>
      <c r="AZ21" s="46"/>
      <c r="BA21" s="46"/>
      <c r="BB21" s="46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  <c r="BV21" s="46"/>
      <c r="BW21" s="46"/>
      <c r="BX21" s="46"/>
      <c r="BY21" s="46"/>
      <c r="BZ21" s="46"/>
      <c r="CA21" s="46"/>
      <c r="CB21" s="46"/>
      <c r="CC21" s="46"/>
      <c r="CD21" s="46"/>
      <c r="CE21" s="46"/>
      <c r="CF21" s="46"/>
      <c r="CG21" s="46"/>
      <c r="CH21" s="46"/>
      <c r="CI21" s="46"/>
      <c r="CJ21" s="46"/>
      <c r="CK21" s="46"/>
      <c r="CL21" s="46"/>
      <c r="CM21" s="46"/>
      <c r="CN21" s="46"/>
      <c r="CO21" s="46"/>
      <c r="CP21" s="46"/>
      <c r="CQ21" s="46"/>
      <c r="CR21" s="46"/>
      <c r="CS21" s="46"/>
      <c r="CT21" s="46"/>
      <c r="CU21" s="46"/>
      <c r="CV21" s="46"/>
      <c r="CW21" s="46"/>
      <c r="CX21" s="46"/>
      <c r="CY21" s="46"/>
      <c r="CZ21" s="46"/>
      <c r="DA21" s="46"/>
      <c r="DB21" s="46"/>
      <c r="DC21" s="46"/>
      <c r="DD21" s="46"/>
      <c r="DE21" s="46"/>
      <c r="DF21" s="46"/>
      <c r="DG21" s="46"/>
      <c r="DH21" s="46"/>
      <c r="DI21" s="46"/>
      <c r="DJ21" s="46"/>
      <c r="DK21" s="46"/>
      <c r="DL21" s="46"/>
      <c r="DM21" s="46"/>
      <c r="DN21" s="46"/>
      <c r="DO21" s="46"/>
      <c r="DP21" s="46"/>
      <c r="DQ21" s="46"/>
      <c r="DR21" s="46"/>
      <c r="DS21" s="46"/>
      <c r="DT21" s="46"/>
      <c r="DU21" s="46"/>
      <c r="DV21" s="46"/>
      <c r="DW21" s="46"/>
      <c r="DX21" s="46"/>
      <c r="DY21" s="46"/>
      <c r="DZ21" s="46"/>
      <c r="EA21" s="46"/>
      <c r="EB21" s="46"/>
      <c r="EC21" s="46"/>
      <c r="ED21" s="46"/>
      <c r="EE21" s="46"/>
      <c r="EF21" s="46"/>
      <c r="EG21" s="46"/>
      <c r="EH21" s="46"/>
      <c r="EI21" s="46"/>
      <c r="EJ21" s="46"/>
      <c r="EK21" s="46"/>
      <c r="EL21" s="46"/>
      <c r="EM21" s="46"/>
      <c r="EN21" s="46"/>
      <c r="EO21" s="46"/>
      <c r="EP21" s="46"/>
      <c r="EQ21" s="46"/>
      <c r="ER21" s="46"/>
      <c r="ES21" s="46"/>
      <c r="ET21" s="46"/>
      <c r="EU21" s="46"/>
      <c r="EV21" s="46"/>
      <c r="EW21" s="46"/>
      <c r="EX21" s="46"/>
      <c r="EY21" s="46"/>
      <c r="EZ21" s="46"/>
      <c r="FA21" s="46"/>
      <c r="FB21" s="46"/>
      <c r="FC21" s="46"/>
      <c r="FD21" s="46"/>
      <c r="FE21" s="46"/>
      <c r="FF21" s="46"/>
      <c r="FG21" s="46"/>
      <c r="FH21" s="46"/>
      <c r="FI21" s="46"/>
      <c r="FJ21" s="46"/>
      <c r="FK21" s="46"/>
      <c r="FL21" s="46"/>
      <c r="FM21" s="46"/>
      <c r="FN21" s="46"/>
      <c r="FO21" s="46"/>
      <c r="FP21" s="46"/>
      <c r="FQ21" s="46"/>
      <c r="FR21" s="46"/>
      <c r="FS21" s="46"/>
      <c r="FT21" s="46"/>
      <c r="FU21" s="46"/>
      <c r="FV21" s="46"/>
      <c r="FW21" s="46"/>
      <c r="FX21" s="46"/>
      <c r="FY21" s="46"/>
      <c r="FZ21" s="46"/>
      <c r="GA21" s="46"/>
      <c r="GB21" s="46"/>
      <c r="GC21" s="46"/>
    </row>
    <row r="22" spans="1:185" s="46" customFormat="1" ht="15" customHeight="1" x14ac:dyDescent="0.25">
      <c r="A22" s="42" t="s">
        <v>17</v>
      </c>
      <c r="B22" s="61"/>
      <c r="C22" s="61"/>
      <c r="D22" s="61"/>
      <c r="E22" s="188"/>
      <c r="F22" s="62"/>
      <c r="G22" s="62"/>
      <c r="H22" s="62"/>
      <c r="I22" s="62"/>
      <c r="J22" s="106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45"/>
      <c r="AQ22" s="45"/>
      <c r="AR22" s="45"/>
      <c r="AS22" s="45"/>
      <c r="AT22" s="45"/>
      <c r="AU22" s="45"/>
      <c r="AV22" s="45"/>
      <c r="AW22" s="45"/>
      <c r="AX22" s="45"/>
      <c r="AY22" s="45"/>
      <c r="AZ22" s="45"/>
      <c r="BA22" s="45"/>
      <c r="BB22" s="45"/>
      <c r="BC22" s="45"/>
      <c r="BD22" s="45"/>
      <c r="BE22" s="45"/>
      <c r="BF22" s="45"/>
      <c r="BG22" s="45"/>
      <c r="BH22" s="45"/>
      <c r="BI22" s="45"/>
      <c r="BJ22" s="45"/>
      <c r="BK22" s="45"/>
      <c r="BL22" s="45"/>
      <c r="BM22" s="45"/>
      <c r="BN22" s="45"/>
      <c r="BO22" s="45"/>
      <c r="BP22" s="45"/>
      <c r="BQ22" s="45"/>
      <c r="BR22" s="45"/>
      <c r="BS22" s="45"/>
      <c r="BT22" s="45"/>
      <c r="BU22" s="45"/>
      <c r="BV22" s="45"/>
      <c r="BW22" s="45"/>
      <c r="BX22" s="45"/>
      <c r="BY22" s="45"/>
      <c r="BZ22" s="45"/>
      <c r="CA22" s="45"/>
      <c r="CB22" s="45"/>
      <c r="CC22" s="45"/>
      <c r="CD22" s="45"/>
      <c r="CE22" s="45"/>
      <c r="CF22" s="45"/>
      <c r="CG22" s="45"/>
      <c r="CH22" s="45"/>
      <c r="CI22" s="45"/>
      <c r="CJ22" s="45"/>
      <c r="CK22" s="45"/>
      <c r="CL22" s="45"/>
      <c r="CM22" s="45"/>
      <c r="CN22" s="45"/>
      <c r="CO22" s="45"/>
      <c r="CP22" s="45"/>
      <c r="CQ22" s="45"/>
      <c r="CR22" s="45"/>
      <c r="CS22" s="45"/>
      <c r="CT22" s="45"/>
      <c r="CU22" s="45"/>
      <c r="CV22" s="45"/>
      <c r="CW22" s="45"/>
      <c r="CX22" s="45"/>
      <c r="CY22" s="45"/>
      <c r="CZ22" s="45"/>
      <c r="DA22" s="45"/>
      <c r="DB22" s="45"/>
      <c r="DC22" s="45"/>
      <c r="DD22" s="45"/>
      <c r="DE22" s="45"/>
      <c r="DF22" s="45"/>
      <c r="DG22" s="45"/>
      <c r="DH22" s="45"/>
      <c r="DI22" s="45"/>
      <c r="DJ22" s="45"/>
      <c r="DK22" s="45"/>
      <c r="DL22" s="45"/>
      <c r="DM22" s="45"/>
      <c r="DN22" s="45"/>
      <c r="DO22" s="45"/>
      <c r="DP22" s="45"/>
      <c r="DQ22" s="45"/>
      <c r="DR22" s="45"/>
      <c r="DS22" s="45"/>
      <c r="DT22" s="45"/>
      <c r="DU22" s="45"/>
      <c r="DV22" s="45"/>
      <c r="DW22" s="45"/>
      <c r="DX22" s="45"/>
      <c r="DY22" s="45"/>
      <c r="DZ22" s="45"/>
      <c r="EA22" s="45"/>
      <c r="EB22" s="45"/>
      <c r="EC22" s="45"/>
      <c r="ED22" s="45"/>
      <c r="EE22" s="45"/>
      <c r="EF22" s="45"/>
      <c r="EG22" s="45"/>
      <c r="EH22" s="45"/>
      <c r="EI22" s="45"/>
      <c r="EJ22" s="45"/>
      <c r="EK22" s="45"/>
      <c r="EL22" s="45"/>
      <c r="EM22" s="45"/>
      <c r="EN22" s="45"/>
      <c r="EO22" s="45"/>
      <c r="EP22" s="45"/>
      <c r="EQ22" s="45"/>
      <c r="ER22" s="45"/>
      <c r="ES22" s="45"/>
      <c r="ET22" s="45"/>
      <c r="EU22" s="45"/>
      <c r="EV22" s="45"/>
      <c r="EW22" s="45"/>
      <c r="EX22" s="45"/>
      <c r="EY22" s="45"/>
      <c r="EZ22" s="45"/>
      <c r="FA22" s="45"/>
      <c r="FB22" s="45"/>
      <c r="FC22" s="45"/>
      <c r="FD22" s="45"/>
      <c r="FE22" s="45"/>
      <c r="FF22" s="45"/>
      <c r="FG22" s="45"/>
      <c r="FH22" s="45"/>
      <c r="FI22" s="45"/>
      <c r="FJ22" s="45"/>
      <c r="FK22" s="45"/>
      <c r="FL22" s="45"/>
      <c r="FM22" s="45"/>
      <c r="FN22" s="45"/>
      <c r="FO22" s="45"/>
      <c r="FP22" s="45"/>
      <c r="FQ22" s="45"/>
      <c r="FR22" s="45"/>
      <c r="FS22" s="45"/>
      <c r="FT22" s="45"/>
      <c r="FU22" s="45"/>
      <c r="FV22" s="45"/>
      <c r="FW22" s="45"/>
      <c r="FX22" s="45"/>
      <c r="FY22" s="45"/>
      <c r="FZ22" s="45"/>
      <c r="GA22" s="45"/>
      <c r="GB22" s="45"/>
      <c r="GC22" s="45"/>
    </row>
    <row r="23" spans="1:185" ht="30" x14ac:dyDescent="0.25">
      <c r="A23" s="562" t="s">
        <v>122</v>
      </c>
      <c r="B23" s="563">
        <f>'2 уровень'!C100</f>
        <v>63584</v>
      </c>
      <c r="C23" s="563">
        <f>'2 уровень'!D100</f>
        <v>5300</v>
      </c>
      <c r="D23" s="563">
        <f>'2 уровень'!E100</f>
        <v>2655</v>
      </c>
      <c r="E23" s="564">
        <f>'2 уровень'!F100</f>
        <v>50.094339622641513</v>
      </c>
      <c r="F23" s="567">
        <f>'2 уровень'!G100</f>
        <v>155013.85878703708</v>
      </c>
      <c r="G23" s="567">
        <f>'2 уровень'!H100</f>
        <v>12919</v>
      </c>
      <c r="H23" s="567">
        <f>'2 уровень'!I100</f>
        <v>5821.98747</v>
      </c>
      <c r="I23" s="567">
        <f>'2 уровень'!J100</f>
        <v>45.065310550352194</v>
      </c>
      <c r="J23" s="106"/>
      <c r="K23" s="46"/>
      <c r="L23" s="46"/>
      <c r="M23" s="46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6"/>
      <c r="AH23" s="46"/>
      <c r="AI23" s="46"/>
      <c r="AJ23" s="46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  <c r="BV23" s="46"/>
      <c r="BW23" s="46"/>
      <c r="BX23" s="46"/>
      <c r="BY23" s="46"/>
      <c r="BZ23" s="46"/>
      <c r="CA23" s="46"/>
      <c r="CB23" s="46"/>
      <c r="CC23" s="46"/>
      <c r="CD23" s="46"/>
      <c r="CE23" s="46"/>
      <c r="CF23" s="46"/>
      <c r="CG23" s="46"/>
      <c r="CH23" s="46"/>
      <c r="CI23" s="46"/>
      <c r="CJ23" s="46"/>
      <c r="CK23" s="46"/>
      <c r="CL23" s="46"/>
      <c r="CM23" s="46"/>
      <c r="CN23" s="46"/>
      <c r="CO23" s="46"/>
      <c r="CP23" s="46"/>
      <c r="CQ23" s="46"/>
      <c r="CR23" s="46"/>
      <c r="CS23" s="46"/>
      <c r="CT23" s="46"/>
      <c r="CU23" s="46"/>
      <c r="CV23" s="46"/>
      <c r="CW23" s="46"/>
      <c r="CX23" s="46"/>
      <c r="CY23" s="46"/>
      <c r="CZ23" s="46"/>
      <c r="DA23" s="46"/>
      <c r="DB23" s="46"/>
      <c r="DC23" s="46"/>
      <c r="DD23" s="46"/>
      <c r="DE23" s="46"/>
      <c r="DF23" s="46"/>
      <c r="DG23" s="46"/>
      <c r="DH23" s="46"/>
      <c r="DI23" s="46"/>
      <c r="DJ23" s="46"/>
      <c r="DK23" s="46"/>
      <c r="DL23" s="46"/>
      <c r="DM23" s="46"/>
      <c r="DN23" s="46"/>
      <c r="DO23" s="46"/>
      <c r="DP23" s="46"/>
      <c r="DQ23" s="46"/>
      <c r="DR23" s="46"/>
      <c r="DS23" s="46"/>
      <c r="DT23" s="46"/>
      <c r="DU23" s="46"/>
      <c r="DV23" s="46"/>
      <c r="DW23" s="46"/>
      <c r="DX23" s="46"/>
      <c r="DY23" s="46"/>
      <c r="DZ23" s="46"/>
      <c r="EA23" s="46"/>
      <c r="EB23" s="46"/>
      <c r="EC23" s="46"/>
      <c r="ED23" s="46"/>
      <c r="EE23" s="46"/>
      <c r="EF23" s="46"/>
      <c r="EG23" s="46"/>
      <c r="EH23" s="46"/>
      <c r="EI23" s="46"/>
      <c r="EJ23" s="46"/>
      <c r="EK23" s="46"/>
      <c r="EL23" s="46"/>
      <c r="EM23" s="46"/>
      <c r="EN23" s="46"/>
      <c r="EO23" s="46"/>
      <c r="EP23" s="46"/>
      <c r="EQ23" s="46"/>
      <c r="ER23" s="46"/>
      <c r="ES23" s="46"/>
      <c r="ET23" s="46"/>
      <c r="EU23" s="46"/>
      <c r="EV23" s="46"/>
      <c r="EW23" s="46"/>
      <c r="EX23" s="46"/>
      <c r="EY23" s="46"/>
      <c r="EZ23" s="46"/>
      <c r="FA23" s="46"/>
      <c r="FB23" s="46"/>
      <c r="FC23" s="46"/>
      <c r="FD23" s="46"/>
      <c r="FE23" s="46"/>
      <c r="FF23" s="46"/>
      <c r="FG23" s="46"/>
      <c r="FH23" s="46"/>
      <c r="FI23" s="46"/>
      <c r="FJ23" s="46"/>
      <c r="FK23" s="46"/>
      <c r="FL23" s="46"/>
      <c r="FM23" s="46"/>
      <c r="FN23" s="46"/>
      <c r="FO23" s="46"/>
      <c r="FP23" s="46"/>
      <c r="FQ23" s="46"/>
      <c r="FR23" s="46"/>
      <c r="FS23" s="46"/>
      <c r="FT23" s="46"/>
      <c r="FU23" s="46"/>
      <c r="FV23" s="46"/>
      <c r="FW23" s="46"/>
      <c r="FX23" s="46"/>
      <c r="FY23" s="46"/>
      <c r="FZ23" s="46"/>
      <c r="GA23" s="46"/>
      <c r="GB23" s="46"/>
      <c r="GC23" s="46"/>
    </row>
    <row r="24" spans="1:185" ht="30" x14ac:dyDescent="0.25">
      <c r="A24" s="121" t="s">
        <v>79</v>
      </c>
      <c r="B24" s="50">
        <f>'2 уровень'!C101</f>
        <v>48206</v>
      </c>
      <c r="C24" s="50">
        <f>'2 уровень'!D101</f>
        <v>4019</v>
      </c>
      <c r="D24" s="50">
        <f>'2 уровень'!E101</f>
        <v>2096</v>
      </c>
      <c r="E24" s="187">
        <f>'2 уровень'!F101</f>
        <v>52.152276685742727</v>
      </c>
      <c r="F24" s="63">
        <f>'2 уровень'!G101</f>
        <v>124061.04228703705</v>
      </c>
      <c r="G24" s="63">
        <f>'2 уровень'!H101</f>
        <v>10339</v>
      </c>
      <c r="H24" s="63">
        <f>'2 уровень'!I101</f>
        <v>4846.6728599999997</v>
      </c>
      <c r="I24" s="63">
        <f>'2 уровень'!J101</f>
        <v>46.877578682657898</v>
      </c>
      <c r="J24" s="106"/>
      <c r="K24" s="46"/>
      <c r="L24" s="46"/>
      <c r="M24" s="46"/>
      <c r="N24" s="46"/>
      <c r="O24" s="46"/>
      <c r="P24" s="46"/>
      <c r="Q24" s="46"/>
      <c r="R24" s="46"/>
      <c r="S24" s="46"/>
      <c r="T24" s="46"/>
      <c r="U24" s="46"/>
      <c r="V24" s="46"/>
      <c r="W24" s="46"/>
      <c r="X24" s="46"/>
      <c r="Y24" s="46"/>
      <c r="Z24" s="46"/>
      <c r="AA24" s="46"/>
      <c r="AB24" s="46"/>
      <c r="AC24" s="46"/>
      <c r="AD24" s="46"/>
      <c r="AE24" s="46"/>
      <c r="AF24" s="46"/>
      <c r="AG24" s="46"/>
      <c r="AH24" s="46"/>
      <c r="AI24" s="46"/>
      <c r="AJ24" s="46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  <c r="BV24" s="46"/>
      <c r="BW24" s="46"/>
      <c r="BX24" s="46"/>
      <c r="BY24" s="46"/>
      <c r="BZ24" s="46"/>
      <c r="CA24" s="46"/>
      <c r="CB24" s="46"/>
      <c r="CC24" s="46"/>
      <c r="CD24" s="46"/>
      <c r="CE24" s="46"/>
      <c r="CF24" s="46"/>
      <c r="CG24" s="46"/>
      <c r="CH24" s="46"/>
      <c r="CI24" s="46"/>
      <c r="CJ24" s="46"/>
      <c r="CK24" s="46"/>
      <c r="CL24" s="46"/>
      <c r="CM24" s="46"/>
      <c r="CN24" s="46"/>
      <c r="CO24" s="46"/>
      <c r="CP24" s="46"/>
      <c r="CQ24" s="46"/>
      <c r="CR24" s="46"/>
      <c r="CS24" s="46"/>
      <c r="CT24" s="46"/>
      <c r="CU24" s="46"/>
      <c r="CV24" s="46"/>
      <c r="CW24" s="46"/>
      <c r="CX24" s="46"/>
      <c r="CY24" s="46"/>
      <c r="CZ24" s="46"/>
      <c r="DA24" s="46"/>
      <c r="DB24" s="46"/>
      <c r="DC24" s="46"/>
      <c r="DD24" s="46"/>
      <c r="DE24" s="46"/>
      <c r="DF24" s="46"/>
      <c r="DG24" s="46"/>
      <c r="DH24" s="46"/>
      <c r="DI24" s="46"/>
      <c r="DJ24" s="46"/>
      <c r="DK24" s="46"/>
      <c r="DL24" s="46"/>
      <c r="DM24" s="46"/>
      <c r="DN24" s="46"/>
      <c r="DO24" s="46"/>
      <c r="DP24" s="46"/>
      <c r="DQ24" s="46"/>
      <c r="DR24" s="46"/>
      <c r="DS24" s="46"/>
      <c r="DT24" s="46"/>
      <c r="DU24" s="46"/>
      <c r="DV24" s="46"/>
      <c r="DW24" s="46"/>
      <c r="DX24" s="46"/>
      <c r="DY24" s="46"/>
      <c r="DZ24" s="46"/>
      <c r="EA24" s="46"/>
      <c r="EB24" s="46"/>
      <c r="EC24" s="46"/>
      <c r="ED24" s="46"/>
      <c r="EE24" s="46"/>
      <c r="EF24" s="46"/>
      <c r="EG24" s="46"/>
      <c r="EH24" s="46"/>
      <c r="EI24" s="46"/>
      <c r="EJ24" s="46"/>
      <c r="EK24" s="46"/>
      <c r="EL24" s="46"/>
      <c r="EM24" s="46"/>
      <c r="EN24" s="46"/>
      <c r="EO24" s="46"/>
      <c r="EP24" s="46"/>
      <c r="EQ24" s="46"/>
      <c r="ER24" s="46"/>
      <c r="ES24" s="46"/>
      <c r="ET24" s="46"/>
      <c r="EU24" s="46"/>
      <c r="EV24" s="46"/>
      <c r="EW24" s="46"/>
      <c r="EX24" s="46"/>
      <c r="EY24" s="46"/>
      <c r="EZ24" s="46"/>
      <c r="FA24" s="46"/>
      <c r="FB24" s="46"/>
      <c r="FC24" s="46"/>
      <c r="FD24" s="46"/>
      <c r="FE24" s="46"/>
      <c r="FF24" s="46"/>
      <c r="FG24" s="46"/>
      <c r="FH24" s="46"/>
      <c r="FI24" s="46"/>
      <c r="FJ24" s="46"/>
      <c r="FK24" s="46"/>
      <c r="FL24" s="46"/>
      <c r="FM24" s="46"/>
      <c r="FN24" s="46"/>
      <c r="FO24" s="46"/>
      <c r="FP24" s="46"/>
      <c r="FQ24" s="46"/>
      <c r="FR24" s="46"/>
      <c r="FS24" s="46"/>
      <c r="FT24" s="46"/>
      <c r="FU24" s="46"/>
      <c r="FV24" s="46"/>
      <c r="FW24" s="46"/>
      <c r="FX24" s="46"/>
      <c r="FY24" s="46"/>
      <c r="FZ24" s="46"/>
      <c r="GA24" s="46"/>
      <c r="GB24" s="46"/>
      <c r="GC24" s="46"/>
    </row>
    <row r="25" spans="1:185" ht="30" x14ac:dyDescent="0.25">
      <c r="A25" s="121" t="s">
        <v>80</v>
      </c>
      <c r="B25" s="50">
        <f>'2 уровень'!C102</f>
        <v>14464</v>
      </c>
      <c r="C25" s="50">
        <f>'2 уровень'!D102</f>
        <v>1206</v>
      </c>
      <c r="D25" s="50">
        <f>'2 уровень'!E102</f>
        <v>559</v>
      </c>
      <c r="E25" s="187">
        <f>'2 уровень'!F102</f>
        <v>46.35157545605307</v>
      </c>
      <c r="F25" s="63">
        <f>'2 уровень'!G102</f>
        <v>24954.920000000006</v>
      </c>
      <c r="G25" s="63">
        <f>'2 уровень'!H102</f>
        <v>2080</v>
      </c>
      <c r="H25" s="63">
        <f>'2 уровень'!I102</f>
        <v>975.31461000000013</v>
      </c>
      <c r="I25" s="63">
        <f>'2 уровень'!J102</f>
        <v>46.890125480769235</v>
      </c>
      <c r="J25" s="10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  <c r="BV25" s="46"/>
      <c r="BW25" s="46"/>
      <c r="BX25" s="46"/>
      <c r="BY25" s="46"/>
      <c r="BZ25" s="46"/>
      <c r="CA25" s="46"/>
      <c r="CB25" s="46"/>
      <c r="CC25" s="46"/>
      <c r="CD25" s="46"/>
      <c r="CE25" s="46"/>
      <c r="CF25" s="46"/>
      <c r="CG25" s="46"/>
      <c r="CH25" s="46"/>
      <c r="CI25" s="46"/>
      <c r="CJ25" s="46"/>
      <c r="CK25" s="46"/>
      <c r="CL25" s="46"/>
      <c r="CM25" s="46"/>
      <c r="CN25" s="46"/>
      <c r="CO25" s="46"/>
      <c r="CP25" s="46"/>
      <c r="CQ25" s="46"/>
      <c r="CR25" s="46"/>
      <c r="CS25" s="46"/>
      <c r="CT25" s="46"/>
      <c r="CU25" s="46"/>
      <c r="CV25" s="46"/>
      <c r="CW25" s="46"/>
      <c r="CX25" s="46"/>
      <c r="CY25" s="46"/>
      <c r="CZ25" s="46"/>
      <c r="DA25" s="46"/>
      <c r="DB25" s="46"/>
      <c r="DC25" s="46"/>
      <c r="DD25" s="46"/>
      <c r="DE25" s="46"/>
      <c r="DF25" s="46"/>
      <c r="DG25" s="46"/>
      <c r="DH25" s="46"/>
      <c r="DI25" s="46"/>
      <c r="DJ25" s="46"/>
      <c r="DK25" s="46"/>
      <c r="DL25" s="46"/>
      <c r="DM25" s="46"/>
      <c r="DN25" s="46"/>
      <c r="DO25" s="46"/>
      <c r="DP25" s="46"/>
      <c r="DQ25" s="46"/>
      <c r="DR25" s="46"/>
      <c r="DS25" s="46"/>
      <c r="DT25" s="46"/>
      <c r="DU25" s="46"/>
      <c r="DV25" s="46"/>
      <c r="DW25" s="46"/>
      <c r="DX25" s="46"/>
      <c r="DY25" s="46"/>
      <c r="DZ25" s="46"/>
      <c r="EA25" s="46"/>
      <c r="EB25" s="46"/>
      <c r="EC25" s="46"/>
      <c r="ED25" s="46"/>
      <c r="EE25" s="46"/>
      <c r="EF25" s="46"/>
      <c r="EG25" s="46"/>
      <c r="EH25" s="46"/>
      <c r="EI25" s="46"/>
      <c r="EJ25" s="46"/>
      <c r="EK25" s="46"/>
      <c r="EL25" s="46"/>
      <c r="EM25" s="46"/>
      <c r="EN25" s="46"/>
      <c r="EO25" s="46"/>
      <c r="EP25" s="46"/>
      <c r="EQ25" s="46"/>
      <c r="ER25" s="46"/>
      <c r="ES25" s="46"/>
      <c r="ET25" s="46"/>
      <c r="EU25" s="46"/>
      <c r="EV25" s="46"/>
      <c r="EW25" s="46"/>
      <c r="EX25" s="46"/>
      <c r="EY25" s="46"/>
      <c r="EZ25" s="46"/>
      <c r="FA25" s="46"/>
      <c r="FB25" s="46"/>
      <c r="FC25" s="46"/>
      <c r="FD25" s="46"/>
      <c r="FE25" s="46"/>
      <c r="FF25" s="46"/>
      <c r="FG25" s="46"/>
      <c r="FH25" s="46"/>
      <c r="FI25" s="46"/>
      <c r="FJ25" s="46"/>
      <c r="FK25" s="46"/>
      <c r="FL25" s="46"/>
      <c r="FM25" s="46"/>
      <c r="FN25" s="46"/>
      <c r="FO25" s="46"/>
      <c r="FP25" s="46"/>
      <c r="FQ25" s="46"/>
      <c r="FR25" s="46"/>
      <c r="FS25" s="46"/>
      <c r="FT25" s="46"/>
      <c r="FU25" s="46"/>
      <c r="FV25" s="46"/>
      <c r="FW25" s="46"/>
      <c r="FX25" s="46"/>
      <c r="FY25" s="46"/>
      <c r="FZ25" s="46"/>
      <c r="GA25" s="46"/>
      <c r="GB25" s="46"/>
      <c r="GC25" s="46"/>
    </row>
    <row r="26" spans="1:185" ht="45" x14ac:dyDescent="0.25">
      <c r="A26" s="121" t="s">
        <v>101</v>
      </c>
      <c r="B26" s="50">
        <f>'2 уровень'!C103</f>
        <v>149</v>
      </c>
      <c r="C26" s="50">
        <f>'2 уровень'!D103</f>
        <v>12</v>
      </c>
      <c r="D26" s="50">
        <f>'2 уровень'!E103</f>
        <v>0</v>
      </c>
      <c r="E26" s="187">
        <f>'2 уровень'!F103</f>
        <v>0</v>
      </c>
      <c r="F26" s="63">
        <f>'2 уровень'!G103</f>
        <v>977.77525000000003</v>
      </c>
      <c r="G26" s="63">
        <f>'2 уровень'!H103</f>
        <v>82</v>
      </c>
      <c r="H26" s="63">
        <f>'2 уровень'!I103</f>
        <v>0</v>
      </c>
      <c r="I26" s="63">
        <f>'2 уровень'!J103</f>
        <v>0</v>
      </c>
      <c r="J26" s="106"/>
      <c r="K26" s="46"/>
      <c r="L26" s="46"/>
      <c r="M26" s="46"/>
      <c r="N26" s="46"/>
      <c r="O26" s="46"/>
      <c r="P26" s="46"/>
      <c r="Q26" s="46"/>
      <c r="R26" s="46"/>
      <c r="S26" s="46"/>
      <c r="T26" s="46"/>
      <c r="U26" s="46"/>
      <c r="V26" s="46"/>
      <c r="W26" s="46"/>
      <c r="X26" s="46"/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  <c r="BV26" s="46"/>
      <c r="BW26" s="46"/>
      <c r="BX26" s="46"/>
      <c r="BY26" s="46"/>
      <c r="BZ26" s="46"/>
      <c r="CA26" s="46"/>
      <c r="CB26" s="46"/>
      <c r="CC26" s="46"/>
      <c r="CD26" s="46"/>
      <c r="CE26" s="46"/>
      <c r="CF26" s="46"/>
      <c r="CG26" s="46"/>
      <c r="CH26" s="46"/>
      <c r="CI26" s="46"/>
      <c r="CJ26" s="46"/>
      <c r="CK26" s="46"/>
      <c r="CL26" s="46"/>
      <c r="CM26" s="46"/>
      <c r="CN26" s="46"/>
      <c r="CO26" s="46"/>
      <c r="CP26" s="46"/>
      <c r="CQ26" s="46"/>
      <c r="CR26" s="46"/>
      <c r="CS26" s="46"/>
      <c r="CT26" s="46"/>
      <c r="CU26" s="46"/>
      <c r="CV26" s="46"/>
      <c r="CW26" s="46"/>
      <c r="CX26" s="46"/>
      <c r="CY26" s="46"/>
      <c r="CZ26" s="46"/>
      <c r="DA26" s="46"/>
      <c r="DB26" s="46"/>
      <c r="DC26" s="46"/>
      <c r="DD26" s="46"/>
      <c r="DE26" s="46"/>
      <c r="DF26" s="46"/>
      <c r="DG26" s="46"/>
      <c r="DH26" s="46"/>
      <c r="DI26" s="46"/>
      <c r="DJ26" s="46"/>
      <c r="DK26" s="46"/>
      <c r="DL26" s="46"/>
      <c r="DM26" s="46"/>
      <c r="DN26" s="46"/>
      <c r="DO26" s="46"/>
      <c r="DP26" s="46"/>
      <c r="DQ26" s="46"/>
      <c r="DR26" s="46"/>
      <c r="DS26" s="46"/>
      <c r="DT26" s="46"/>
      <c r="DU26" s="46"/>
      <c r="DV26" s="46"/>
      <c r="DW26" s="46"/>
      <c r="DX26" s="46"/>
      <c r="DY26" s="46"/>
      <c r="DZ26" s="46"/>
      <c r="EA26" s="46"/>
      <c r="EB26" s="46"/>
      <c r="EC26" s="46"/>
      <c r="ED26" s="46"/>
      <c r="EE26" s="46"/>
      <c r="EF26" s="46"/>
      <c r="EG26" s="46"/>
      <c r="EH26" s="46"/>
      <c r="EI26" s="46"/>
      <c r="EJ26" s="46"/>
      <c r="EK26" s="46"/>
      <c r="EL26" s="46"/>
      <c r="EM26" s="46"/>
      <c r="EN26" s="46"/>
      <c r="EO26" s="46"/>
      <c r="EP26" s="46"/>
      <c r="EQ26" s="46"/>
      <c r="ER26" s="46"/>
      <c r="ES26" s="46"/>
      <c r="ET26" s="46"/>
      <c r="EU26" s="46"/>
      <c r="EV26" s="46"/>
      <c r="EW26" s="46"/>
      <c r="EX26" s="46"/>
      <c r="EY26" s="46"/>
      <c r="EZ26" s="46"/>
      <c r="FA26" s="46"/>
      <c r="FB26" s="46"/>
      <c r="FC26" s="46"/>
      <c r="FD26" s="46"/>
      <c r="FE26" s="46"/>
      <c r="FF26" s="46"/>
      <c r="FG26" s="46"/>
      <c r="FH26" s="46"/>
      <c r="FI26" s="46"/>
      <c r="FJ26" s="46"/>
      <c r="FK26" s="46"/>
      <c r="FL26" s="46"/>
      <c r="FM26" s="46"/>
      <c r="FN26" s="46"/>
      <c r="FO26" s="46"/>
      <c r="FP26" s="46"/>
      <c r="FQ26" s="46"/>
      <c r="FR26" s="46"/>
      <c r="FS26" s="46"/>
      <c r="FT26" s="46"/>
      <c r="FU26" s="46"/>
      <c r="FV26" s="46"/>
      <c r="FW26" s="46"/>
      <c r="FX26" s="46"/>
      <c r="FY26" s="46"/>
      <c r="FZ26" s="46"/>
      <c r="GA26" s="46"/>
      <c r="GB26" s="46"/>
      <c r="GC26" s="46"/>
    </row>
    <row r="27" spans="1:185" ht="30" x14ac:dyDescent="0.25">
      <c r="A27" s="121" t="s">
        <v>102</v>
      </c>
      <c r="B27" s="50">
        <f>'2 уровень'!C104</f>
        <v>765</v>
      </c>
      <c r="C27" s="50">
        <f>'2 уровень'!D104</f>
        <v>63</v>
      </c>
      <c r="D27" s="50">
        <f>'2 уровень'!E104</f>
        <v>0</v>
      </c>
      <c r="E27" s="187">
        <f>'2 уровень'!F104</f>
        <v>0</v>
      </c>
      <c r="F27" s="63">
        <f>'2 уровень'!G104</f>
        <v>5020.1212500000001</v>
      </c>
      <c r="G27" s="63">
        <f>'2 уровень'!H104</f>
        <v>418</v>
      </c>
      <c r="H27" s="63">
        <f>'2 уровень'!I104</f>
        <v>0</v>
      </c>
      <c r="I27" s="63">
        <f>'2 уровень'!J104</f>
        <v>0</v>
      </c>
      <c r="J27" s="106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  <c r="BV27" s="46"/>
      <c r="BW27" s="46"/>
      <c r="BX27" s="46"/>
      <c r="BY27" s="46"/>
      <c r="BZ27" s="46"/>
      <c r="CA27" s="46"/>
      <c r="CB27" s="46"/>
      <c r="CC27" s="46"/>
      <c r="CD27" s="46"/>
      <c r="CE27" s="46"/>
      <c r="CF27" s="46"/>
      <c r="CG27" s="46"/>
      <c r="CH27" s="46"/>
      <c r="CI27" s="46"/>
      <c r="CJ27" s="46"/>
      <c r="CK27" s="46"/>
      <c r="CL27" s="46"/>
      <c r="CM27" s="46"/>
      <c r="CN27" s="46"/>
      <c r="CO27" s="46"/>
      <c r="CP27" s="46"/>
      <c r="CQ27" s="46"/>
      <c r="CR27" s="46"/>
      <c r="CS27" s="46"/>
      <c r="CT27" s="46"/>
      <c r="CU27" s="46"/>
      <c r="CV27" s="46"/>
      <c r="CW27" s="46"/>
      <c r="CX27" s="46"/>
      <c r="CY27" s="46"/>
      <c r="CZ27" s="46"/>
      <c r="DA27" s="46"/>
      <c r="DB27" s="46"/>
      <c r="DC27" s="46"/>
      <c r="DD27" s="46"/>
      <c r="DE27" s="46"/>
      <c r="DF27" s="46"/>
      <c r="DG27" s="46"/>
      <c r="DH27" s="46"/>
      <c r="DI27" s="46"/>
      <c r="DJ27" s="46"/>
      <c r="DK27" s="46"/>
      <c r="DL27" s="46"/>
      <c r="DM27" s="46"/>
      <c r="DN27" s="46"/>
      <c r="DO27" s="46"/>
      <c r="DP27" s="46"/>
      <c r="DQ27" s="46"/>
      <c r="DR27" s="46"/>
      <c r="DS27" s="46"/>
      <c r="DT27" s="46"/>
      <c r="DU27" s="46"/>
      <c r="DV27" s="46"/>
      <c r="DW27" s="46"/>
      <c r="DX27" s="46"/>
      <c r="DY27" s="46"/>
      <c r="DZ27" s="46"/>
      <c r="EA27" s="46"/>
      <c r="EB27" s="46"/>
      <c r="EC27" s="46"/>
      <c r="ED27" s="46"/>
      <c r="EE27" s="46"/>
      <c r="EF27" s="46"/>
      <c r="EG27" s="46"/>
      <c r="EH27" s="46"/>
      <c r="EI27" s="46"/>
      <c r="EJ27" s="46"/>
      <c r="EK27" s="46"/>
      <c r="EL27" s="46"/>
      <c r="EM27" s="46"/>
      <c r="EN27" s="46"/>
      <c r="EO27" s="46"/>
      <c r="EP27" s="46"/>
      <c r="EQ27" s="46"/>
      <c r="ER27" s="46"/>
      <c r="ES27" s="46"/>
      <c r="ET27" s="46"/>
      <c r="EU27" s="46"/>
      <c r="EV27" s="46"/>
      <c r="EW27" s="46"/>
      <c r="EX27" s="46"/>
      <c r="EY27" s="46"/>
      <c r="EZ27" s="46"/>
      <c r="FA27" s="46"/>
      <c r="FB27" s="46"/>
      <c r="FC27" s="46"/>
      <c r="FD27" s="46"/>
      <c r="FE27" s="46"/>
      <c r="FF27" s="46"/>
      <c r="FG27" s="46"/>
      <c r="FH27" s="46"/>
      <c r="FI27" s="46"/>
      <c r="FJ27" s="46"/>
      <c r="FK27" s="46"/>
      <c r="FL27" s="46"/>
      <c r="FM27" s="46"/>
      <c r="FN27" s="46"/>
      <c r="FO27" s="46"/>
      <c r="FP27" s="46"/>
      <c r="FQ27" s="46"/>
      <c r="FR27" s="46"/>
      <c r="FS27" s="46"/>
      <c r="FT27" s="46"/>
      <c r="FU27" s="46"/>
      <c r="FV27" s="46"/>
      <c r="FW27" s="46"/>
      <c r="FX27" s="46"/>
      <c r="FY27" s="46"/>
      <c r="FZ27" s="46"/>
      <c r="GA27" s="46"/>
      <c r="GB27" s="46"/>
      <c r="GC27" s="46"/>
    </row>
    <row r="28" spans="1:185" ht="30" x14ac:dyDescent="0.25">
      <c r="A28" s="566" t="s">
        <v>114</v>
      </c>
      <c r="B28" s="563">
        <f>'2 уровень'!C105</f>
        <v>83117</v>
      </c>
      <c r="C28" s="563">
        <f>'2 уровень'!D105</f>
        <v>6927</v>
      </c>
      <c r="D28" s="563">
        <f>'2 уровень'!E105</f>
        <v>7162</v>
      </c>
      <c r="E28" s="564">
        <f>'2 уровень'!F105</f>
        <v>103.39252201530245</v>
      </c>
      <c r="F28" s="567">
        <f>'2 уровень'!G105</f>
        <v>137932.05320999998</v>
      </c>
      <c r="G28" s="567">
        <f>'2 уровень'!H105</f>
        <v>11493</v>
      </c>
      <c r="H28" s="567">
        <f>'2 уровень'!I105</f>
        <v>11305.79242</v>
      </c>
      <c r="I28" s="567">
        <f>'2 уровень'!J105</f>
        <v>98.371116505699121</v>
      </c>
      <c r="J28" s="106"/>
      <c r="K28" s="46"/>
      <c r="L28" s="46"/>
      <c r="M28" s="46"/>
      <c r="N28" s="46"/>
      <c r="O28" s="46"/>
      <c r="P28" s="46"/>
      <c r="Q28" s="46"/>
      <c r="R28" s="46"/>
      <c r="S28" s="46"/>
      <c r="T28" s="46"/>
      <c r="U28" s="46"/>
      <c r="V28" s="46"/>
      <c r="W28" s="46"/>
      <c r="X28" s="46"/>
      <c r="Y28" s="46"/>
      <c r="Z28" s="46"/>
      <c r="AA28" s="46"/>
      <c r="AB28" s="46"/>
      <c r="AC28" s="46"/>
      <c r="AD28" s="46"/>
      <c r="AE28" s="46"/>
      <c r="AF28" s="46"/>
      <c r="AG28" s="46"/>
      <c r="AH28" s="46"/>
      <c r="AI28" s="46"/>
      <c r="AJ28" s="46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  <c r="BV28" s="46"/>
      <c r="BW28" s="46"/>
      <c r="BX28" s="46"/>
      <c r="BY28" s="46"/>
      <c r="BZ28" s="46"/>
      <c r="CA28" s="46"/>
      <c r="CB28" s="46"/>
      <c r="CC28" s="46"/>
      <c r="CD28" s="46"/>
      <c r="CE28" s="46"/>
      <c r="CF28" s="46"/>
      <c r="CG28" s="46"/>
      <c r="CH28" s="46"/>
      <c r="CI28" s="46"/>
      <c r="CJ28" s="46"/>
      <c r="CK28" s="46"/>
      <c r="CL28" s="46"/>
      <c r="CM28" s="46"/>
      <c r="CN28" s="46"/>
      <c r="CO28" s="46"/>
      <c r="CP28" s="46"/>
      <c r="CQ28" s="46"/>
      <c r="CR28" s="46"/>
      <c r="CS28" s="46"/>
      <c r="CT28" s="46"/>
      <c r="CU28" s="46"/>
      <c r="CV28" s="46"/>
      <c r="CW28" s="46"/>
      <c r="CX28" s="46"/>
      <c r="CY28" s="46"/>
      <c r="CZ28" s="46"/>
      <c r="DA28" s="46"/>
      <c r="DB28" s="46"/>
      <c r="DC28" s="46"/>
      <c r="DD28" s="46"/>
      <c r="DE28" s="46"/>
      <c r="DF28" s="46"/>
      <c r="DG28" s="46"/>
      <c r="DH28" s="46"/>
      <c r="DI28" s="46"/>
      <c r="DJ28" s="46"/>
      <c r="DK28" s="46"/>
      <c r="DL28" s="46"/>
      <c r="DM28" s="46"/>
      <c r="DN28" s="46"/>
      <c r="DO28" s="46"/>
      <c r="DP28" s="46"/>
      <c r="DQ28" s="46"/>
      <c r="DR28" s="46"/>
      <c r="DS28" s="46"/>
      <c r="DT28" s="46"/>
      <c r="DU28" s="46"/>
      <c r="DV28" s="46"/>
      <c r="DW28" s="46"/>
      <c r="DX28" s="46"/>
      <c r="DY28" s="46"/>
      <c r="DZ28" s="46"/>
      <c r="EA28" s="46"/>
      <c r="EB28" s="46"/>
      <c r="EC28" s="46"/>
      <c r="ED28" s="46"/>
      <c r="EE28" s="46"/>
      <c r="EF28" s="46"/>
      <c r="EG28" s="46"/>
      <c r="EH28" s="46"/>
      <c r="EI28" s="46"/>
      <c r="EJ28" s="46"/>
      <c r="EK28" s="46"/>
      <c r="EL28" s="46"/>
      <c r="EM28" s="46"/>
      <c r="EN28" s="46"/>
      <c r="EO28" s="46"/>
      <c r="EP28" s="46"/>
      <c r="EQ28" s="46"/>
      <c r="ER28" s="46"/>
      <c r="ES28" s="46"/>
      <c r="ET28" s="46"/>
      <c r="EU28" s="46"/>
      <c r="EV28" s="46"/>
      <c r="EW28" s="46"/>
      <c r="EX28" s="46"/>
      <c r="EY28" s="46"/>
      <c r="EZ28" s="46"/>
      <c r="FA28" s="46"/>
      <c r="FB28" s="46"/>
      <c r="FC28" s="46"/>
      <c r="FD28" s="46"/>
      <c r="FE28" s="46"/>
      <c r="FF28" s="46"/>
      <c r="FG28" s="46"/>
      <c r="FH28" s="46"/>
      <c r="FI28" s="46"/>
      <c r="FJ28" s="46"/>
      <c r="FK28" s="46"/>
      <c r="FL28" s="46"/>
      <c r="FM28" s="46"/>
      <c r="FN28" s="46"/>
      <c r="FO28" s="46"/>
      <c r="FP28" s="46"/>
      <c r="FQ28" s="46"/>
      <c r="FR28" s="46"/>
      <c r="FS28" s="46"/>
      <c r="FT28" s="46"/>
      <c r="FU28" s="46"/>
      <c r="FV28" s="46"/>
      <c r="FW28" s="46"/>
      <c r="FX28" s="46"/>
      <c r="FY28" s="46"/>
      <c r="FZ28" s="46"/>
      <c r="GA28" s="46"/>
      <c r="GB28" s="46"/>
      <c r="GC28" s="46"/>
    </row>
    <row r="29" spans="1:185" ht="30" x14ac:dyDescent="0.25">
      <c r="A29" s="121" t="s">
        <v>110</v>
      </c>
      <c r="B29" s="50">
        <f>'2 уровень'!C106</f>
        <v>11508</v>
      </c>
      <c r="C29" s="50">
        <f>'2 уровень'!D106</f>
        <v>959</v>
      </c>
      <c r="D29" s="50">
        <f>'2 уровень'!E106</f>
        <v>828</v>
      </c>
      <c r="E29" s="187">
        <f>'2 уровень'!F106</f>
        <v>86.339937434827945</v>
      </c>
      <c r="F29" s="63">
        <f>'2 уровень'!G106</f>
        <v>20183.535959999997</v>
      </c>
      <c r="G29" s="63">
        <f>'2 уровень'!H106</f>
        <v>1681</v>
      </c>
      <c r="H29" s="63">
        <f>'2 уровень'!I106</f>
        <v>1447.1158000000003</v>
      </c>
      <c r="I29" s="63">
        <f>'2 уровень'!J106</f>
        <v>86.086603212373603</v>
      </c>
      <c r="J29" s="106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  <c r="BV29" s="46"/>
      <c r="BW29" s="46"/>
      <c r="BX29" s="46"/>
      <c r="BY29" s="46"/>
      <c r="BZ29" s="46"/>
      <c r="CA29" s="46"/>
      <c r="CB29" s="46"/>
      <c r="CC29" s="46"/>
      <c r="CD29" s="46"/>
      <c r="CE29" s="46"/>
      <c r="CF29" s="46"/>
      <c r="CG29" s="46"/>
      <c r="CH29" s="46"/>
      <c r="CI29" s="46"/>
      <c r="CJ29" s="46"/>
      <c r="CK29" s="46"/>
      <c r="CL29" s="46"/>
      <c r="CM29" s="46"/>
      <c r="CN29" s="46"/>
      <c r="CO29" s="46"/>
      <c r="CP29" s="46"/>
      <c r="CQ29" s="46"/>
      <c r="CR29" s="46"/>
      <c r="CS29" s="46"/>
      <c r="CT29" s="46"/>
      <c r="CU29" s="46"/>
      <c r="CV29" s="46"/>
      <c r="CW29" s="46"/>
      <c r="CX29" s="46"/>
      <c r="CY29" s="46"/>
      <c r="CZ29" s="46"/>
      <c r="DA29" s="46"/>
      <c r="DB29" s="46"/>
      <c r="DC29" s="46"/>
      <c r="DD29" s="46"/>
      <c r="DE29" s="46"/>
      <c r="DF29" s="46"/>
      <c r="DG29" s="46"/>
      <c r="DH29" s="46"/>
      <c r="DI29" s="46"/>
      <c r="DJ29" s="46"/>
      <c r="DK29" s="46"/>
      <c r="DL29" s="46"/>
      <c r="DM29" s="46"/>
      <c r="DN29" s="46"/>
      <c r="DO29" s="46"/>
      <c r="DP29" s="46"/>
      <c r="DQ29" s="46"/>
      <c r="DR29" s="46"/>
      <c r="DS29" s="46"/>
      <c r="DT29" s="46"/>
      <c r="DU29" s="46"/>
      <c r="DV29" s="46"/>
      <c r="DW29" s="46"/>
      <c r="DX29" s="46"/>
      <c r="DY29" s="46"/>
      <c r="DZ29" s="46"/>
      <c r="EA29" s="46"/>
      <c r="EB29" s="46"/>
      <c r="EC29" s="46"/>
      <c r="ED29" s="46"/>
      <c r="EE29" s="46"/>
      <c r="EF29" s="46"/>
      <c r="EG29" s="46"/>
      <c r="EH29" s="46"/>
      <c r="EI29" s="46"/>
      <c r="EJ29" s="46"/>
      <c r="EK29" s="46"/>
      <c r="EL29" s="46"/>
      <c r="EM29" s="46"/>
      <c r="EN29" s="46"/>
      <c r="EO29" s="46"/>
      <c r="EP29" s="46"/>
      <c r="EQ29" s="46"/>
      <c r="ER29" s="46"/>
      <c r="ES29" s="46"/>
      <c r="ET29" s="46"/>
      <c r="EU29" s="46"/>
      <c r="EV29" s="46"/>
      <c r="EW29" s="46"/>
      <c r="EX29" s="46"/>
      <c r="EY29" s="46"/>
      <c r="EZ29" s="46"/>
      <c r="FA29" s="46"/>
      <c r="FB29" s="46"/>
      <c r="FC29" s="46"/>
      <c r="FD29" s="46"/>
      <c r="FE29" s="46"/>
      <c r="FF29" s="46"/>
      <c r="FG29" s="46"/>
      <c r="FH29" s="46"/>
      <c r="FI29" s="46"/>
      <c r="FJ29" s="46"/>
      <c r="FK29" s="46"/>
      <c r="FL29" s="46"/>
      <c r="FM29" s="46"/>
      <c r="FN29" s="46"/>
      <c r="FO29" s="46"/>
      <c r="FP29" s="46"/>
      <c r="FQ29" s="46"/>
      <c r="FR29" s="46"/>
      <c r="FS29" s="46"/>
      <c r="FT29" s="46"/>
      <c r="FU29" s="46"/>
      <c r="FV29" s="46"/>
      <c r="FW29" s="46"/>
      <c r="FX29" s="46"/>
      <c r="FY29" s="46"/>
      <c r="FZ29" s="46"/>
      <c r="GA29" s="46"/>
      <c r="GB29" s="46"/>
      <c r="GC29" s="46"/>
    </row>
    <row r="30" spans="1:185" ht="60" x14ac:dyDescent="0.25">
      <c r="A30" s="121" t="s">
        <v>81</v>
      </c>
      <c r="B30" s="50">
        <f>'2 уровень'!C107</f>
        <v>47456</v>
      </c>
      <c r="C30" s="50">
        <f>'2 уровень'!D107</f>
        <v>3955</v>
      </c>
      <c r="D30" s="50">
        <f>'2 уровень'!E107</f>
        <v>3441</v>
      </c>
      <c r="E30" s="187">
        <f>'2 уровень'!F107</f>
        <v>87.003792667509487</v>
      </c>
      <c r="F30" s="63">
        <f>'2 уровень'!G107</f>
        <v>93329.83425</v>
      </c>
      <c r="G30" s="63">
        <f>'2 уровень'!H107</f>
        <v>7777</v>
      </c>
      <c r="H30" s="63">
        <f>'2 уровень'!I107</f>
        <v>6212.5192600000009</v>
      </c>
      <c r="I30" s="63">
        <f>'2 уровень'!J107</f>
        <v>79.883235952166658</v>
      </c>
      <c r="J30" s="106"/>
      <c r="K30" s="46"/>
      <c r="L30" s="46"/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  <c r="BV30" s="46"/>
      <c r="BW30" s="46"/>
      <c r="BX30" s="46"/>
      <c r="BY30" s="46"/>
      <c r="BZ30" s="46"/>
      <c r="CA30" s="46"/>
      <c r="CB30" s="46"/>
      <c r="CC30" s="46"/>
      <c r="CD30" s="46"/>
      <c r="CE30" s="46"/>
      <c r="CF30" s="46"/>
      <c r="CG30" s="46"/>
      <c r="CH30" s="46"/>
      <c r="CI30" s="46"/>
      <c r="CJ30" s="46"/>
      <c r="CK30" s="46"/>
      <c r="CL30" s="46"/>
      <c r="CM30" s="46"/>
      <c r="CN30" s="46"/>
      <c r="CO30" s="46"/>
      <c r="CP30" s="46"/>
      <c r="CQ30" s="46"/>
      <c r="CR30" s="46"/>
      <c r="CS30" s="46"/>
      <c r="CT30" s="46"/>
      <c r="CU30" s="46"/>
      <c r="CV30" s="46"/>
      <c r="CW30" s="46"/>
      <c r="CX30" s="46"/>
      <c r="CY30" s="46"/>
      <c r="CZ30" s="46"/>
      <c r="DA30" s="46"/>
      <c r="DB30" s="46"/>
      <c r="DC30" s="46"/>
      <c r="DD30" s="46"/>
      <c r="DE30" s="46"/>
      <c r="DF30" s="46"/>
      <c r="DG30" s="46"/>
      <c r="DH30" s="46"/>
      <c r="DI30" s="46"/>
      <c r="DJ30" s="46"/>
      <c r="DK30" s="46"/>
      <c r="DL30" s="46"/>
      <c r="DM30" s="46"/>
      <c r="DN30" s="46"/>
      <c r="DO30" s="46"/>
      <c r="DP30" s="46"/>
      <c r="DQ30" s="46"/>
      <c r="DR30" s="46"/>
      <c r="DS30" s="46"/>
      <c r="DT30" s="46"/>
      <c r="DU30" s="46"/>
      <c r="DV30" s="46"/>
      <c r="DW30" s="46"/>
      <c r="DX30" s="46"/>
      <c r="DY30" s="46"/>
      <c r="DZ30" s="46"/>
      <c r="EA30" s="46"/>
      <c r="EB30" s="46"/>
      <c r="EC30" s="46"/>
      <c r="ED30" s="46"/>
      <c r="EE30" s="46"/>
      <c r="EF30" s="46"/>
      <c r="EG30" s="46"/>
      <c r="EH30" s="46"/>
      <c r="EI30" s="46"/>
      <c r="EJ30" s="46"/>
      <c r="EK30" s="46"/>
      <c r="EL30" s="46"/>
      <c r="EM30" s="46"/>
      <c r="EN30" s="46"/>
      <c r="EO30" s="46"/>
      <c r="EP30" s="46"/>
      <c r="EQ30" s="46"/>
      <c r="ER30" s="46"/>
      <c r="ES30" s="46"/>
      <c r="ET30" s="46"/>
      <c r="EU30" s="46"/>
      <c r="EV30" s="46"/>
      <c r="EW30" s="46"/>
      <c r="EX30" s="46"/>
      <c r="EY30" s="46"/>
      <c r="EZ30" s="46"/>
      <c r="FA30" s="46"/>
      <c r="FB30" s="46"/>
      <c r="FC30" s="46"/>
      <c r="FD30" s="46"/>
      <c r="FE30" s="46"/>
      <c r="FF30" s="46"/>
      <c r="FG30" s="46"/>
      <c r="FH30" s="46"/>
      <c r="FI30" s="46"/>
      <c r="FJ30" s="46"/>
      <c r="FK30" s="46"/>
      <c r="FL30" s="46"/>
      <c r="FM30" s="46"/>
      <c r="FN30" s="46"/>
      <c r="FO30" s="46"/>
      <c r="FP30" s="46"/>
      <c r="FQ30" s="46"/>
      <c r="FR30" s="46"/>
      <c r="FS30" s="46"/>
      <c r="FT30" s="46"/>
      <c r="FU30" s="46"/>
      <c r="FV30" s="46"/>
      <c r="FW30" s="46"/>
      <c r="FX30" s="46"/>
      <c r="FY30" s="46"/>
      <c r="FZ30" s="46"/>
      <c r="GA30" s="46"/>
      <c r="GB30" s="46"/>
      <c r="GC30" s="46"/>
    </row>
    <row r="31" spans="1:185" ht="45" x14ac:dyDescent="0.25">
      <c r="A31" s="121" t="s">
        <v>111</v>
      </c>
      <c r="B31" s="50">
        <f>'2 уровень'!C108</f>
        <v>24153</v>
      </c>
      <c r="C31" s="50">
        <f>'2 уровень'!D108</f>
        <v>2013</v>
      </c>
      <c r="D31" s="50">
        <f>'2 уровень'!E108</f>
        <v>2893</v>
      </c>
      <c r="E31" s="187">
        <f>'2 уровень'!F108</f>
        <v>1150.9401919249658</v>
      </c>
      <c r="F31" s="63">
        <f>'2 уровень'!G108</f>
        <v>24418.683000000001</v>
      </c>
      <c r="G31" s="63">
        <f>'2 уровень'!H108</f>
        <v>2035</v>
      </c>
      <c r="H31" s="63">
        <f>'2 уровень'!I108</f>
        <v>3646.1573600000002</v>
      </c>
      <c r="I31" s="63">
        <f>'2 уровень'!J108</f>
        <v>179.17235184275185</v>
      </c>
      <c r="J31" s="106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  <c r="BV31" s="46"/>
      <c r="BW31" s="46"/>
      <c r="BX31" s="46"/>
      <c r="BY31" s="46"/>
      <c r="BZ31" s="46"/>
      <c r="CA31" s="46"/>
      <c r="CB31" s="46"/>
      <c r="CC31" s="46"/>
      <c r="CD31" s="46"/>
      <c r="CE31" s="46"/>
      <c r="CF31" s="46"/>
      <c r="CG31" s="46"/>
      <c r="CH31" s="46"/>
      <c r="CI31" s="46"/>
      <c r="CJ31" s="46"/>
      <c r="CK31" s="46"/>
      <c r="CL31" s="46"/>
      <c r="CM31" s="46"/>
      <c r="CN31" s="46"/>
      <c r="CO31" s="46"/>
      <c r="CP31" s="46"/>
      <c r="CQ31" s="46"/>
      <c r="CR31" s="46"/>
      <c r="CS31" s="46"/>
      <c r="CT31" s="46"/>
      <c r="CU31" s="46"/>
      <c r="CV31" s="46"/>
      <c r="CW31" s="46"/>
      <c r="CX31" s="46"/>
      <c r="CY31" s="46"/>
      <c r="CZ31" s="46"/>
      <c r="DA31" s="46"/>
      <c r="DB31" s="46"/>
      <c r="DC31" s="46"/>
      <c r="DD31" s="46"/>
      <c r="DE31" s="46"/>
      <c r="DF31" s="46"/>
      <c r="DG31" s="46"/>
      <c r="DH31" s="46"/>
      <c r="DI31" s="46"/>
      <c r="DJ31" s="46"/>
      <c r="DK31" s="46"/>
      <c r="DL31" s="46"/>
      <c r="DM31" s="46"/>
      <c r="DN31" s="46"/>
      <c r="DO31" s="46"/>
      <c r="DP31" s="46"/>
      <c r="DQ31" s="46"/>
      <c r="DR31" s="46"/>
      <c r="DS31" s="46"/>
      <c r="DT31" s="46"/>
      <c r="DU31" s="46"/>
      <c r="DV31" s="46"/>
      <c r="DW31" s="46"/>
      <c r="DX31" s="46"/>
      <c r="DY31" s="46"/>
      <c r="DZ31" s="46"/>
      <c r="EA31" s="46"/>
      <c r="EB31" s="46"/>
      <c r="EC31" s="46"/>
      <c r="ED31" s="46"/>
      <c r="EE31" s="46"/>
      <c r="EF31" s="46"/>
      <c r="EG31" s="46"/>
      <c r="EH31" s="46"/>
      <c r="EI31" s="46"/>
      <c r="EJ31" s="46"/>
      <c r="EK31" s="46"/>
      <c r="EL31" s="46"/>
      <c r="EM31" s="46"/>
      <c r="EN31" s="46"/>
      <c r="EO31" s="46"/>
      <c r="EP31" s="46"/>
      <c r="EQ31" s="46"/>
      <c r="ER31" s="46"/>
      <c r="ES31" s="46"/>
      <c r="ET31" s="46"/>
      <c r="EU31" s="46"/>
      <c r="EV31" s="46"/>
      <c r="EW31" s="46"/>
      <c r="EX31" s="46"/>
      <c r="EY31" s="46"/>
      <c r="EZ31" s="46"/>
      <c r="FA31" s="46"/>
      <c r="FB31" s="46"/>
      <c r="FC31" s="46"/>
      <c r="FD31" s="46"/>
      <c r="FE31" s="46"/>
      <c r="FF31" s="46"/>
      <c r="FG31" s="46"/>
      <c r="FH31" s="46"/>
      <c r="FI31" s="46"/>
      <c r="FJ31" s="46"/>
      <c r="FK31" s="46"/>
      <c r="FL31" s="46"/>
      <c r="FM31" s="46"/>
      <c r="FN31" s="46"/>
      <c r="FO31" s="46"/>
      <c r="FP31" s="46"/>
      <c r="FQ31" s="46"/>
      <c r="FR31" s="46"/>
      <c r="FS31" s="46"/>
      <c r="FT31" s="46"/>
      <c r="FU31" s="46"/>
      <c r="FV31" s="46"/>
      <c r="FW31" s="46"/>
      <c r="FX31" s="46"/>
      <c r="FY31" s="46"/>
      <c r="FZ31" s="46"/>
      <c r="GA31" s="46"/>
      <c r="GB31" s="46"/>
      <c r="GC31" s="46"/>
    </row>
    <row r="32" spans="1:185" ht="30" x14ac:dyDescent="0.25">
      <c r="A32" s="694" t="s">
        <v>125</v>
      </c>
      <c r="B32" s="568">
        <f>'2 уровень'!C109</f>
        <v>118022</v>
      </c>
      <c r="C32" s="568">
        <f>'2 уровень'!D109</f>
        <v>9836</v>
      </c>
      <c r="D32" s="568">
        <f>'2 уровень'!E109</f>
        <v>11059</v>
      </c>
      <c r="E32" s="569">
        <f>'2 уровень'!F109</f>
        <v>112.43391622610817</v>
      </c>
      <c r="F32" s="570">
        <f>'2 уровень'!G109</f>
        <v>75789.078479999996</v>
      </c>
      <c r="G32" s="570">
        <f>'2 уровень'!H109</f>
        <v>6315</v>
      </c>
      <c r="H32" s="570">
        <f>'2 уровень'!I109</f>
        <v>8796.2238600000001</v>
      </c>
      <c r="I32" s="570">
        <f>'2 уровень'!J109</f>
        <v>139.29095581947743</v>
      </c>
      <c r="J32" s="10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6"/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  <c r="BV32" s="46"/>
      <c r="BW32" s="46"/>
      <c r="BX32" s="46"/>
      <c r="BY32" s="46"/>
      <c r="BZ32" s="46"/>
      <c r="CA32" s="46"/>
      <c r="CB32" s="46"/>
      <c r="CC32" s="46"/>
      <c r="CD32" s="46"/>
      <c r="CE32" s="46"/>
      <c r="CF32" s="46"/>
      <c r="CG32" s="46"/>
      <c r="CH32" s="46"/>
      <c r="CI32" s="46"/>
      <c r="CJ32" s="46"/>
      <c r="CK32" s="46"/>
      <c r="CL32" s="46"/>
      <c r="CM32" s="46"/>
      <c r="CN32" s="46"/>
      <c r="CO32" s="46"/>
      <c r="CP32" s="46"/>
      <c r="CQ32" s="46"/>
      <c r="CR32" s="46"/>
      <c r="CS32" s="46"/>
      <c r="CT32" s="46"/>
      <c r="CU32" s="46"/>
      <c r="CV32" s="46"/>
      <c r="CW32" s="46"/>
      <c r="CX32" s="46"/>
      <c r="CY32" s="46"/>
      <c r="CZ32" s="46"/>
      <c r="DA32" s="46"/>
      <c r="DB32" s="46"/>
      <c r="DC32" s="46"/>
      <c r="DD32" s="46"/>
      <c r="DE32" s="46"/>
      <c r="DF32" s="46"/>
      <c r="DG32" s="46"/>
      <c r="DH32" s="46"/>
      <c r="DI32" s="46"/>
      <c r="DJ32" s="46"/>
      <c r="DK32" s="46"/>
      <c r="DL32" s="46"/>
      <c r="DM32" s="46"/>
      <c r="DN32" s="46"/>
      <c r="DO32" s="46"/>
      <c r="DP32" s="46"/>
      <c r="DQ32" s="46"/>
      <c r="DR32" s="46"/>
      <c r="DS32" s="46"/>
      <c r="DT32" s="46"/>
      <c r="DU32" s="46"/>
      <c r="DV32" s="46"/>
      <c r="DW32" s="46"/>
      <c r="DX32" s="46"/>
      <c r="DY32" s="46"/>
      <c r="DZ32" s="46"/>
      <c r="EA32" s="46"/>
      <c r="EB32" s="46"/>
      <c r="EC32" s="46"/>
      <c r="ED32" s="46"/>
      <c r="EE32" s="46"/>
      <c r="EF32" s="46"/>
      <c r="EG32" s="46"/>
      <c r="EH32" s="46"/>
      <c r="EI32" s="46"/>
      <c r="EJ32" s="46"/>
      <c r="EK32" s="46"/>
      <c r="EL32" s="46"/>
      <c r="EM32" s="46"/>
      <c r="EN32" s="46"/>
      <c r="EO32" s="46"/>
      <c r="EP32" s="46"/>
      <c r="EQ32" s="46"/>
      <c r="ER32" s="46"/>
      <c r="ES32" s="46"/>
      <c r="ET32" s="46"/>
      <c r="EU32" s="46"/>
      <c r="EV32" s="46"/>
      <c r="EW32" s="46"/>
      <c r="EX32" s="46"/>
      <c r="EY32" s="46"/>
      <c r="EZ32" s="46"/>
      <c r="FA32" s="46"/>
      <c r="FB32" s="46"/>
      <c r="FC32" s="46"/>
      <c r="FD32" s="46"/>
      <c r="FE32" s="46"/>
      <c r="FF32" s="46"/>
      <c r="FG32" s="46"/>
      <c r="FH32" s="46"/>
      <c r="FI32" s="46"/>
      <c r="FJ32" s="46"/>
      <c r="FK32" s="46"/>
      <c r="FL32" s="46"/>
      <c r="FM32" s="46"/>
      <c r="FN32" s="46"/>
      <c r="FO32" s="46"/>
      <c r="FP32" s="46"/>
      <c r="FQ32" s="46"/>
      <c r="FR32" s="46"/>
      <c r="FS32" s="46"/>
      <c r="FT32" s="46"/>
      <c r="FU32" s="46"/>
      <c r="FV32" s="46"/>
      <c r="FW32" s="46"/>
      <c r="FX32" s="46"/>
      <c r="FY32" s="46"/>
      <c r="FZ32" s="46"/>
      <c r="GA32" s="46"/>
      <c r="GB32" s="46"/>
      <c r="GC32" s="46"/>
    </row>
    <row r="33" spans="1:185" ht="30" x14ac:dyDescent="0.25">
      <c r="A33" s="694" t="s">
        <v>126</v>
      </c>
      <c r="B33" s="568">
        <f>'2 уровень'!C110</f>
        <v>20100</v>
      </c>
      <c r="C33" s="568">
        <f>'2 уровень'!D110</f>
        <v>1675</v>
      </c>
      <c r="D33" s="568">
        <f>'2 уровень'!E110</f>
        <v>1979</v>
      </c>
      <c r="E33" s="569">
        <f>'2 уровень'!F110</f>
        <v>118.14925373134328</v>
      </c>
      <c r="F33" s="570">
        <f>'2 уровень'!G110</f>
        <v>0</v>
      </c>
      <c r="G33" s="570">
        <f>'2 уровень'!H110</f>
        <v>0</v>
      </c>
      <c r="H33" s="570">
        <f>'2 уровень'!I110</f>
        <v>1583.7287900000001</v>
      </c>
      <c r="I33" s="570">
        <f>'2 уровень'!J110</f>
        <v>0</v>
      </c>
      <c r="J33" s="106"/>
      <c r="K33" s="46"/>
      <c r="L33" s="46"/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6"/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  <c r="BV33" s="46"/>
      <c r="BW33" s="46"/>
      <c r="BX33" s="46"/>
      <c r="BY33" s="46"/>
      <c r="BZ33" s="46"/>
      <c r="CA33" s="46"/>
      <c r="CB33" s="46"/>
      <c r="CC33" s="46"/>
      <c r="CD33" s="46"/>
      <c r="CE33" s="46"/>
      <c r="CF33" s="46"/>
      <c r="CG33" s="46"/>
      <c r="CH33" s="46"/>
      <c r="CI33" s="46"/>
      <c r="CJ33" s="46"/>
      <c r="CK33" s="46"/>
      <c r="CL33" s="46"/>
      <c r="CM33" s="46"/>
      <c r="CN33" s="46"/>
      <c r="CO33" s="46"/>
      <c r="CP33" s="46"/>
      <c r="CQ33" s="46"/>
      <c r="CR33" s="46"/>
      <c r="CS33" s="46"/>
      <c r="CT33" s="46"/>
      <c r="CU33" s="46"/>
      <c r="CV33" s="46"/>
      <c r="CW33" s="46"/>
      <c r="CX33" s="46"/>
      <c r="CY33" s="46"/>
      <c r="CZ33" s="46"/>
      <c r="DA33" s="46"/>
      <c r="DB33" s="46"/>
      <c r="DC33" s="46"/>
      <c r="DD33" s="46"/>
      <c r="DE33" s="46"/>
      <c r="DF33" s="46"/>
      <c r="DG33" s="46"/>
      <c r="DH33" s="46"/>
      <c r="DI33" s="46"/>
      <c r="DJ33" s="46"/>
      <c r="DK33" s="46"/>
      <c r="DL33" s="46"/>
      <c r="DM33" s="46"/>
      <c r="DN33" s="46"/>
      <c r="DO33" s="46"/>
      <c r="DP33" s="46"/>
      <c r="DQ33" s="46"/>
      <c r="DR33" s="46"/>
      <c r="DS33" s="46"/>
      <c r="DT33" s="46"/>
      <c r="DU33" s="46"/>
      <c r="DV33" s="46"/>
      <c r="DW33" s="46"/>
      <c r="DX33" s="46"/>
      <c r="DY33" s="46"/>
      <c r="DZ33" s="46"/>
      <c r="EA33" s="46"/>
      <c r="EB33" s="46"/>
      <c r="EC33" s="46"/>
      <c r="ED33" s="46"/>
      <c r="EE33" s="46"/>
      <c r="EF33" s="46"/>
      <c r="EG33" s="46"/>
      <c r="EH33" s="46"/>
      <c r="EI33" s="46"/>
      <c r="EJ33" s="46"/>
      <c r="EK33" s="46"/>
      <c r="EL33" s="46"/>
      <c r="EM33" s="46"/>
      <c r="EN33" s="46"/>
      <c r="EO33" s="46"/>
      <c r="EP33" s="46"/>
      <c r="EQ33" s="46"/>
      <c r="ER33" s="46"/>
      <c r="ES33" s="46"/>
      <c r="ET33" s="46"/>
      <c r="EU33" s="46"/>
      <c r="EV33" s="46"/>
      <c r="EW33" s="46"/>
      <c r="EX33" s="46"/>
      <c r="EY33" s="46"/>
      <c r="EZ33" s="46"/>
      <c r="FA33" s="46"/>
      <c r="FB33" s="46"/>
      <c r="FC33" s="46"/>
      <c r="FD33" s="46"/>
      <c r="FE33" s="46"/>
      <c r="FF33" s="46"/>
      <c r="FG33" s="46"/>
      <c r="FH33" s="46"/>
      <c r="FI33" s="46"/>
      <c r="FJ33" s="46"/>
      <c r="FK33" s="46"/>
      <c r="FL33" s="46"/>
      <c r="FM33" s="46"/>
      <c r="FN33" s="46"/>
      <c r="FO33" s="46"/>
      <c r="FP33" s="46"/>
      <c r="FQ33" s="46"/>
      <c r="FR33" s="46"/>
      <c r="FS33" s="46"/>
      <c r="FT33" s="46"/>
      <c r="FU33" s="46"/>
      <c r="FV33" s="46"/>
      <c r="FW33" s="46"/>
      <c r="FX33" s="46"/>
      <c r="FY33" s="46"/>
      <c r="FZ33" s="46"/>
      <c r="GA33" s="46"/>
      <c r="GB33" s="46"/>
      <c r="GC33" s="46"/>
    </row>
    <row r="34" spans="1:185" ht="30.75" thickBot="1" x14ac:dyDescent="0.3">
      <c r="A34" s="694" t="s">
        <v>127</v>
      </c>
      <c r="B34" s="568">
        <f>'2 уровень'!C111</f>
        <v>13111</v>
      </c>
      <c r="C34" s="568">
        <f>'2 уровень'!D111</f>
        <v>1092</v>
      </c>
      <c r="D34" s="568">
        <f>'2 уровень'!E111</f>
        <v>2199</v>
      </c>
      <c r="E34" s="569">
        <f>'2 уровень'!F111</f>
        <v>201.37362637362637</v>
      </c>
      <c r="F34" s="570">
        <f>'2 уровень'!G111</f>
        <v>0</v>
      </c>
      <c r="G34" s="570">
        <f>'2 уровень'!H111</f>
        <v>0</v>
      </c>
      <c r="H34" s="570">
        <f>'2 уровень'!I111</f>
        <v>1738.6197299999999</v>
      </c>
      <c r="I34" s="570">
        <f>'2 уровень'!J111</f>
        <v>0</v>
      </c>
      <c r="J34" s="106"/>
      <c r="K34" s="46"/>
      <c r="L34" s="46"/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6"/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  <c r="BV34" s="46"/>
      <c r="BW34" s="46"/>
      <c r="BX34" s="46"/>
      <c r="BY34" s="46"/>
      <c r="BZ34" s="46"/>
      <c r="CA34" s="46"/>
      <c r="CB34" s="46"/>
      <c r="CC34" s="46"/>
      <c r="CD34" s="46"/>
      <c r="CE34" s="46"/>
      <c r="CF34" s="46"/>
      <c r="CG34" s="46"/>
      <c r="CH34" s="46"/>
      <c r="CI34" s="46"/>
      <c r="CJ34" s="46"/>
      <c r="CK34" s="46"/>
      <c r="CL34" s="46"/>
      <c r="CM34" s="46"/>
      <c r="CN34" s="46"/>
      <c r="CO34" s="46"/>
      <c r="CP34" s="46"/>
      <c r="CQ34" s="46"/>
      <c r="CR34" s="46"/>
      <c r="CS34" s="46"/>
      <c r="CT34" s="46"/>
      <c r="CU34" s="46"/>
      <c r="CV34" s="46"/>
      <c r="CW34" s="46"/>
      <c r="CX34" s="46"/>
      <c r="CY34" s="46"/>
      <c r="CZ34" s="46"/>
      <c r="DA34" s="46"/>
      <c r="DB34" s="46"/>
      <c r="DC34" s="46"/>
      <c r="DD34" s="46"/>
      <c r="DE34" s="46"/>
      <c r="DF34" s="46"/>
      <c r="DG34" s="46"/>
      <c r="DH34" s="46"/>
      <c r="DI34" s="46"/>
      <c r="DJ34" s="46"/>
      <c r="DK34" s="46"/>
      <c r="DL34" s="46"/>
      <c r="DM34" s="46"/>
      <c r="DN34" s="46"/>
      <c r="DO34" s="46"/>
      <c r="DP34" s="46"/>
      <c r="DQ34" s="46"/>
      <c r="DR34" s="46"/>
      <c r="DS34" s="46"/>
      <c r="DT34" s="46"/>
      <c r="DU34" s="46"/>
      <c r="DV34" s="46"/>
      <c r="DW34" s="46"/>
      <c r="DX34" s="46"/>
      <c r="DY34" s="46"/>
      <c r="DZ34" s="46"/>
      <c r="EA34" s="46"/>
      <c r="EB34" s="46"/>
      <c r="EC34" s="46"/>
      <c r="ED34" s="46"/>
      <c r="EE34" s="46"/>
      <c r="EF34" s="46"/>
      <c r="EG34" s="46"/>
      <c r="EH34" s="46"/>
      <c r="EI34" s="46"/>
      <c r="EJ34" s="46"/>
      <c r="EK34" s="46"/>
      <c r="EL34" s="46"/>
      <c r="EM34" s="46"/>
      <c r="EN34" s="46"/>
      <c r="EO34" s="46"/>
      <c r="EP34" s="46"/>
      <c r="EQ34" s="46"/>
      <c r="ER34" s="46"/>
      <c r="ES34" s="46"/>
      <c r="ET34" s="46"/>
      <c r="EU34" s="46"/>
      <c r="EV34" s="46"/>
      <c r="EW34" s="46"/>
      <c r="EX34" s="46"/>
      <c r="EY34" s="46"/>
      <c r="EZ34" s="46"/>
      <c r="FA34" s="46"/>
      <c r="FB34" s="46"/>
      <c r="FC34" s="46"/>
      <c r="FD34" s="46"/>
      <c r="FE34" s="46"/>
      <c r="FF34" s="46"/>
      <c r="FG34" s="46"/>
      <c r="FH34" s="46"/>
      <c r="FI34" s="46"/>
      <c r="FJ34" s="46"/>
      <c r="FK34" s="46"/>
      <c r="FL34" s="46"/>
      <c r="FM34" s="46"/>
      <c r="FN34" s="46"/>
      <c r="FO34" s="46"/>
      <c r="FP34" s="46"/>
      <c r="FQ34" s="46"/>
      <c r="FR34" s="46"/>
      <c r="FS34" s="46"/>
      <c r="FT34" s="46"/>
      <c r="FU34" s="46"/>
      <c r="FV34" s="46"/>
      <c r="FW34" s="46"/>
      <c r="FX34" s="46"/>
      <c r="FY34" s="46"/>
      <c r="FZ34" s="46"/>
      <c r="GA34" s="46"/>
      <c r="GB34" s="46"/>
      <c r="GC34" s="46"/>
    </row>
    <row r="35" spans="1:185" ht="15.75" thickBot="1" x14ac:dyDescent="0.3">
      <c r="A35" s="572" t="s">
        <v>108</v>
      </c>
      <c r="B35" s="573">
        <f>'2 уровень'!C112</f>
        <v>0</v>
      </c>
      <c r="C35" s="573">
        <f>'2 уровень'!D112</f>
        <v>0</v>
      </c>
      <c r="D35" s="573">
        <f>'2 уровень'!E112</f>
        <v>0</v>
      </c>
      <c r="E35" s="574">
        <f>'2 уровень'!F112</f>
        <v>0</v>
      </c>
      <c r="F35" s="575">
        <f>'2 уровень'!G112</f>
        <v>368734.99047703703</v>
      </c>
      <c r="G35" s="575">
        <f>'2 уровень'!H112</f>
        <v>30727</v>
      </c>
      <c r="H35" s="575">
        <f>'2 уровень'!I112</f>
        <v>25924.00375</v>
      </c>
      <c r="I35" s="575">
        <f>'2 уровень'!J112</f>
        <v>84.368808376997436</v>
      </c>
      <c r="J35" s="106"/>
      <c r="K35" s="46"/>
      <c r="L35" s="46"/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6"/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  <c r="BV35" s="46"/>
      <c r="BW35" s="46"/>
      <c r="BX35" s="46"/>
      <c r="BY35" s="46"/>
      <c r="BZ35" s="46"/>
      <c r="CA35" s="46"/>
      <c r="CB35" s="46"/>
      <c r="CC35" s="46"/>
      <c r="CD35" s="46"/>
      <c r="CE35" s="46"/>
      <c r="CF35" s="46"/>
      <c r="CG35" s="46"/>
      <c r="CH35" s="46"/>
      <c r="CI35" s="46"/>
      <c r="CJ35" s="46"/>
      <c r="CK35" s="46"/>
      <c r="CL35" s="46"/>
      <c r="CM35" s="46"/>
      <c r="CN35" s="46"/>
      <c r="CO35" s="46"/>
      <c r="CP35" s="46"/>
      <c r="CQ35" s="46"/>
      <c r="CR35" s="46"/>
      <c r="CS35" s="46"/>
      <c r="CT35" s="46"/>
      <c r="CU35" s="46"/>
      <c r="CV35" s="46"/>
      <c r="CW35" s="46"/>
      <c r="CX35" s="46"/>
      <c r="CY35" s="46"/>
      <c r="CZ35" s="46"/>
      <c r="DA35" s="46"/>
      <c r="DB35" s="46"/>
      <c r="DC35" s="46"/>
      <c r="DD35" s="46"/>
      <c r="DE35" s="46"/>
      <c r="DF35" s="46"/>
      <c r="DG35" s="46"/>
      <c r="DH35" s="46"/>
      <c r="DI35" s="46"/>
      <c r="DJ35" s="46"/>
      <c r="DK35" s="46"/>
      <c r="DL35" s="46"/>
      <c r="DM35" s="46"/>
      <c r="DN35" s="46"/>
      <c r="DO35" s="46"/>
      <c r="DP35" s="46"/>
      <c r="DQ35" s="46"/>
      <c r="DR35" s="46"/>
      <c r="DS35" s="46"/>
      <c r="DT35" s="46"/>
      <c r="DU35" s="46"/>
      <c r="DV35" s="46"/>
      <c r="DW35" s="46"/>
      <c r="DX35" s="46"/>
      <c r="DY35" s="46"/>
      <c r="DZ35" s="46"/>
      <c r="EA35" s="46"/>
      <c r="EB35" s="46"/>
      <c r="EC35" s="46"/>
      <c r="ED35" s="46"/>
      <c r="EE35" s="46"/>
      <c r="EF35" s="46"/>
      <c r="EG35" s="46"/>
      <c r="EH35" s="46"/>
      <c r="EI35" s="46"/>
      <c r="EJ35" s="46"/>
      <c r="EK35" s="46"/>
      <c r="EL35" s="46"/>
      <c r="EM35" s="46"/>
      <c r="EN35" s="46"/>
      <c r="EO35" s="46"/>
      <c r="EP35" s="46"/>
      <c r="EQ35" s="46"/>
      <c r="ER35" s="46"/>
      <c r="ES35" s="46"/>
      <c r="ET35" s="46"/>
      <c r="EU35" s="46"/>
      <c r="EV35" s="46"/>
      <c r="EW35" s="46"/>
      <c r="EX35" s="46"/>
      <c r="EY35" s="46"/>
      <c r="EZ35" s="46"/>
      <c r="FA35" s="46"/>
      <c r="FB35" s="46"/>
      <c r="FC35" s="46"/>
      <c r="FD35" s="46"/>
      <c r="FE35" s="46"/>
      <c r="FF35" s="46"/>
      <c r="FG35" s="46"/>
      <c r="FH35" s="46"/>
      <c r="FI35" s="46"/>
      <c r="FJ35" s="46"/>
      <c r="FK35" s="46"/>
      <c r="FL35" s="46"/>
      <c r="FM35" s="46"/>
      <c r="FN35" s="46"/>
      <c r="FO35" s="46"/>
      <c r="FP35" s="46"/>
      <c r="FQ35" s="46"/>
      <c r="FR35" s="46"/>
      <c r="FS35" s="46"/>
      <c r="FT35" s="46"/>
      <c r="FU35" s="46"/>
      <c r="FV35" s="46"/>
      <c r="FW35" s="46"/>
      <c r="FX35" s="46"/>
      <c r="FY35" s="46"/>
      <c r="FZ35" s="46"/>
      <c r="GA35" s="46"/>
      <c r="GB35" s="46"/>
      <c r="GC35" s="46"/>
    </row>
    <row r="36" spans="1:185" ht="15" customHeight="1" x14ac:dyDescent="0.25">
      <c r="A36" s="42" t="s">
        <v>11</v>
      </c>
      <c r="B36" s="64"/>
      <c r="C36" s="64"/>
      <c r="D36" s="64"/>
      <c r="E36" s="189"/>
      <c r="F36" s="65"/>
      <c r="G36" s="65"/>
      <c r="H36" s="65"/>
      <c r="I36" s="65"/>
      <c r="J36" s="106"/>
    </row>
    <row r="37" spans="1:185" ht="30" x14ac:dyDescent="0.25">
      <c r="A37" s="566" t="s">
        <v>122</v>
      </c>
      <c r="B37" s="563">
        <f>'2 уровень'!C130</f>
        <v>9739</v>
      </c>
      <c r="C37" s="563">
        <f>'2 уровень'!D130</f>
        <v>811</v>
      </c>
      <c r="D37" s="563">
        <f>'2 уровень'!E130</f>
        <v>426</v>
      </c>
      <c r="E37" s="564">
        <f>'2 уровень'!F130</f>
        <v>52.527743526510484</v>
      </c>
      <c r="F37" s="567">
        <f>'2 уровень'!G130</f>
        <v>24274.613384259261</v>
      </c>
      <c r="G37" s="567">
        <f>'2 уровень'!H130</f>
        <v>2023</v>
      </c>
      <c r="H37" s="567">
        <f>'2 уровень'!I130</f>
        <v>918.36267999999995</v>
      </c>
      <c r="I37" s="567">
        <f>'2 уровень'!J130</f>
        <v>45.396079090459715</v>
      </c>
      <c r="J37" s="10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  <c r="BV37" s="46"/>
      <c r="BW37" s="46"/>
      <c r="BX37" s="46"/>
      <c r="BY37" s="46"/>
      <c r="BZ37" s="46"/>
      <c r="CA37" s="46"/>
      <c r="CB37" s="46"/>
      <c r="CC37" s="46"/>
      <c r="CD37" s="46"/>
      <c r="CE37" s="46"/>
      <c r="CF37" s="46"/>
      <c r="CG37" s="46"/>
      <c r="CH37" s="46"/>
      <c r="CI37" s="46"/>
      <c r="CJ37" s="46"/>
      <c r="CK37" s="46"/>
      <c r="CL37" s="46"/>
      <c r="CM37" s="46"/>
      <c r="CN37" s="46"/>
      <c r="CO37" s="46"/>
      <c r="CP37" s="46"/>
      <c r="CQ37" s="46"/>
      <c r="CR37" s="46"/>
      <c r="CS37" s="46"/>
      <c r="CT37" s="46"/>
      <c r="CU37" s="46"/>
      <c r="CV37" s="46"/>
      <c r="CW37" s="46"/>
      <c r="CX37" s="46"/>
      <c r="CY37" s="46"/>
      <c r="CZ37" s="46"/>
      <c r="DA37" s="46"/>
      <c r="DB37" s="46"/>
      <c r="DC37" s="46"/>
      <c r="DD37" s="46"/>
      <c r="DE37" s="46"/>
      <c r="DF37" s="46"/>
      <c r="DG37" s="46"/>
      <c r="DH37" s="46"/>
      <c r="DI37" s="46"/>
      <c r="DJ37" s="46"/>
      <c r="DK37" s="46"/>
      <c r="DL37" s="46"/>
      <c r="DM37" s="46"/>
      <c r="DN37" s="46"/>
      <c r="DO37" s="46"/>
      <c r="DP37" s="46"/>
      <c r="DQ37" s="46"/>
      <c r="DR37" s="46"/>
      <c r="DS37" s="46"/>
      <c r="DT37" s="46"/>
      <c r="DU37" s="46"/>
      <c r="DV37" s="46"/>
      <c r="DW37" s="46"/>
      <c r="DX37" s="46"/>
      <c r="DY37" s="46"/>
      <c r="DZ37" s="46"/>
      <c r="EA37" s="46"/>
      <c r="EB37" s="46"/>
      <c r="EC37" s="46"/>
      <c r="ED37" s="46"/>
      <c r="EE37" s="46"/>
      <c r="EF37" s="46"/>
      <c r="EG37" s="46"/>
      <c r="EH37" s="46"/>
      <c r="EI37" s="46"/>
      <c r="EJ37" s="46"/>
      <c r="EK37" s="46"/>
      <c r="EL37" s="46"/>
      <c r="EM37" s="46"/>
      <c r="EN37" s="46"/>
      <c r="EO37" s="46"/>
      <c r="EP37" s="46"/>
      <c r="EQ37" s="46"/>
      <c r="ER37" s="46"/>
      <c r="ES37" s="46"/>
      <c r="ET37" s="46"/>
      <c r="EU37" s="46"/>
      <c r="EV37" s="46"/>
      <c r="EW37" s="46"/>
      <c r="EX37" s="46"/>
      <c r="EY37" s="46"/>
      <c r="EZ37" s="46"/>
      <c r="FA37" s="46"/>
      <c r="FB37" s="46"/>
      <c r="FC37" s="46"/>
      <c r="FD37" s="46"/>
      <c r="FE37" s="46"/>
      <c r="FF37" s="46"/>
      <c r="FG37" s="46"/>
      <c r="FH37" s="46"/>
      <c r="FI37" s="46"/>
      <c r="FJ37" s="46"/>
      <c r="FK37" s="46"/>
      <c r="FL37" s="46"/>
      <c r="FM37" s="46"/>
      <c r="FN37" s="46"/>
      <c r="FO37" s="46"/>
      <c r="FP37" s="46"/>
      <c r="FQ37" s="46"/>
      <c r="FR37" s="46"/>
      <c r="FS37" s="46"/>
      <c r="FT37" s="46"/>
      <c r="FU37" s="46"/>
      <c r="FV37" s="46"/>
      <c r="FW37" s="46"/>
      <c r="FX37" s="46"/>
      <c r="FY37" s="46"/>
      <c r="FZ37" s="46"/>
      <c r="GA37" s="46"/>
      <c r="GB37" s="46"/>
      <c r="GC37" s="46"/>
    </row>
    <row r="38" spans="1:185" ht="30" x14ac:dyDescent="0.25">
      <c r="A38" s="121" t="s">
        <v>79</v>
      </c>
      <c r="B38" s="50">
        <f>'2 уровень'!C131</f>
        <v>7286</v>
      </c>
      <c r="C38" s="50">
        <f>'2 уровень'!D131</f>
        <v>607</v>
      </c>
      <c r="D38" s="50">
        <f>'2 уровень'!E131</f>
        <v>373</v>
      </c>
      <c r="E38" s="187">
        <f>'2 уровень'!F131</f>
        <v>61.449752883031309</v>
      </c>
      <c r="F38" s="63">
        <f>'2 уровень'!G131</f>
        <v>18750.959509259261</v>
      </c>
      <c r="G38" s="63">
        <f>'2 уровень'!H131</f>
        <v>1563</v>
      </c>
      <c r="H38" s="63">
        <f>'2 уровень'!I131</f>
        <v>847.76067</v>
      </c>
      <c r="I38" s="63">
        <f>'2 уровень'!J131</f>
        <v>54.239326295585414</v>
      </c>
      <c r="J38" s="106"/>
      <c r="K38" s="46"/>
      <c r="L38" s="46"/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6"/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  <c r="BV38" s="46"/>
      <c r="BW38" s="46"/>
      <c r="BX38" s="46"/>
      <c r="BY38" s="46"/>
      <c r="BZ38" s="46"/>
      <c r="CA38" s="46"/>
      <c r="CB38" s="46"/>
      <c r="CC38" s="46"/>
      <c r="CD38" s="46"/>
      <c r="CE38" s="46"/>
      <c r="CF38" s="46"/>
      <c r="CG38" s="46"/>
      <c r="CH38" s="46"/>
      <c r="CI38" s="46"/>
      <c r="CJ38" s="46"/>
      <c r="CK38" s="46"/>
      <c r="CL38" s="46"/>
      <c r="CM38" s="46"/>
      <c r="CN38" s="46"/>
      <c r="CO38" s="46"/>
      <c r="CP38" s="46"/>
      <c r="CQ38" s="46"/>
      <c r="CR38" s="46"/>
      <c r="CS38" s="46"/>
      <c r="CT38" s="46"/>
      <c r="CU38" s="46"/>
      <c r="CV38" s="46"/>
      <c r="CW38" s="46"/>
      <c r="CX38" s="46"/>
      <c r="CY38" s="46"/>
      <c r="CZ38" s="46"/>
      <c r="DA38" s="46"/>
      <c r="DB38" s="46"/>
      <c r="DC38" s="46"/>
      <c r="DD38" s="46"/>
      <c r="DE38" s="46"/>
      <c r="DF38" s="46"/>
      <c r="DG38" s="46"/>
      <c r="DH38" s="46"/>
      <c r="DI38" s="46"/>
      <c r="DJ38" s="46"/>
      <c r="DK38" s="46"/>
      <c r="DL38" s="46"/>
      <c r="DM38" s="46"/>
      <c r="DN38" s="46"/>
      <c r="DO38" s="46"/>
      <c r="DP38" s="46"/>
      <c r="DQ38" s="46"/>
      <c r="DR38" s="46"/>
      <c r="DS38" s="46"/>
      <c r="DT38" s="46"/>
      <c r="DU38" s="46"/>
      <c r="DV38" s="46"/>
      <c r="DW38" s="46"/>
      <c r="DX38" s="46"/>
      <c r="DY38" s="46"/>
      <c r="DZ38" s="46"/>
      <c r="EA38" s="46"/>
      <c r="EB38" s="46"/>
      <c r="EC38" s="46"/>
      <c r="ED38" s="46"/>
      <c r="EE38" s="46"/>
      <c r="EF38" s="46"/>
      <c r="EG38" s="46"/>
      <c r="EH38" s="46"/>
      <c r="EI38" s="46"/>
      <c r="EJ38" s="46"/>
      <c r="EK38" s="46"/>
      <c r="EL38" s="46"/>
      <c r="EM38" s="46"/>
      <c r="EN38" s="46"/>
      <c r="EO38" s="46"/>
      <c r="EP38" s="46"/>
      <c r="EQ38" s="46"/>
      <c r="ER38" s="46"/>
      <c r="ES38" s="46"/>
      <c r="ET38" s="46"/>
      <c r="EU38" s="46"/>
      <c r="EV38" s="46"/>
      <c r="EW38" s="46"/>
      <c r="EX38" s="46"/>
      <c r="EY38" s="46"/>
      <c r="EZ38" s="46"/>
      <c r="FA38" s="46"/>
      <c r="FB38" s="46"/>
      <c r="FC38" s="46"/>
      <c r="FD38" s="46"/>
      <c r="FE38" s="46"/>
      <c r="FF38" s="46"/>
      <c r="FG38" s="46"/>
      <c r="FH38" s="46"/>
      <c r="FI38" s="46"/>
      <c r="FJ38" s="46"/>
      <c r="FK38" s="46"/>
      <c r="FL38" s="46"/>
      <c r="FM38" s="46"/>
      <c r="FN38" s="46"/>
      <c r="FO38" s="46"/>
      <c r="FP38" s="46"/>
      <c r="FQ38" s="46"/>
      <c r="FR38" s="46"/>
      <c r="FS38" s="46"/>
      <c r="FT38" s="46"/>
      <c r="FU38" s="46"/>
      <c r="FV38" s="46"/>
      <c r="FW38" s="46"/>
      <c r="FX38" s="46"/>
      <c r="FY38" s="46"/>
      <c r="FZ38" s="46"/>
      <c r="GA38" s="46"/>
      <c r="GB38" s="46"/>
      <c r="GC38" s="46"/>
    </row>
    <row r="39" spans="1:185" ht="30" x14ac:dyDescent="0.25">
      <c r="A39" s="121" t="s">
        <v>80</v>
      </c>
      <c r="B39" s="50">
        <f>'2 уровень'!C132</f>
        <v>2186</v>
      </c>
      <c r="C39" s="50">
        <f>'2 уровень'!D132</f>
        <v>182</v>
      </c>
      <c r="D39" s="50">
        <f>'2 уровень'!E132</f>
        <v>53</v>
      </c>
      <c r="E39" s="187">
        <f>'2 уровень'!F132</f>
        <v>29.120879120879124</v>
      </c>
      <c r="F39" s="63">
        <f>'2 уровень'!G132</f>
        <v>3771.5331250000004</v>
      </c>
      <c r="G39" s="63">
        <f>'2 уровень'!H132</f>
        <v>314</v>
      </c>
      <c r="H39" s="63">
        <f>'2 уровень'!I132</f>
        <v>70.602009999999993</v>
      </c>
      <c r="I39" s="63">
        <f>'2 уровень'!J132</f>
        <v>22.48471656050955</v>
      </c>
      <c r="J39" s="106"/>
      <c r="K39" s="46"/>
      <c r="L39" s="46"/>
      <c r="M39" s="46"/>
      <c r="N39" s="46"/>
      <c r="O39" s="46"/>
      <c r="P39" s="46"/>
      <c r="Q39" s="46"/>
      <c r="R39" s="46"/>
      <c r="S39" s="46"/>
      <c r="T39" s="46"/>
      <c r="U39" s="46"/>
      <c r="V39" s="46"/>
      <c r="W39" s="46"/>
      <c r="X39" s="46"/>
      <c r="Y39" s="46"/>
      <c r="Z39" s="46"/>
      <c r="AA39" s="46"/>
      <c r="AB39" s="46"/>
      <c r="AC39" s="46"/>
      <c r="AD39" s="46"/>
      <c r="AE39" s="46"/>
      <c r="AF39" s="46"/>
      <c r="AG39" s="46"/>
      <c r="AH39" s="46"/>
      <c r="AI39" s="46"/>
      <c r="AJ39" s="46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  <c r="BV39" s="46"/>
      <c r="BW39" s="46"/>
      <c r="BX39" s="46"/>
      <c r="BY39" s="46"/>
      <c r="BZ39" s="46"/>
      <c r="CA39" s="46"/>
      <c r="CB39" s="46"/>
      <c r="CC39" s="46"/>
      <c r="CD39" s="46"/>
      <c r="CE39" s="46"/>
      <c r="CF39" s="46"/>
      <c r="CG39" s="46"/>
      <c r="CH39" s="46"/>
      <c r="CI39" s="46"/>
      <c r="CJ39" s="46"/>
      <c r="CK39" s="46"/>
      <c r="CL39" s="46"/>
      <c r="CM39" s="46"/>
      <c r="CN39" s="46"/>
      <c r="CO39" s="46"/>
      <c r="CP39" s="46"/>
      <c r="CQ39" s="46"/>
      <c r="CR39" s="46"/>
      <c r="CS39" s="46"/>
      <c r="CT39" s="46"/>
      <c r="CU39" s="46"/>
      <c r="CV39" s="46"/>
      <c r="CW39" s="46"/>
      <c r="CX39" s="46"/>
      <c r="CY39" s="46"/>
      <c r="CZ39" s="46"/>
      <c r="DA39" s="46"/>
      <c r="DB39" s="46"/>
      <c r="DC39" s="46"/>
      <c r="DD39" s="46"/>
      <c r="DE39" s="46"/>
      <c r="DF39" s="46"/>
      <c r="DG39" s="46"/>
      <c r="DH39" s="46"/>
      <c r="DI39" s="46"/>
      <c r="DJ39" s="46"/>
      <c r="DK39" s="46"/>
      <c r="DL39" s="46"/>
      <c r="DM39" s="46"/>
      <c r="DN39" s="46"/>
      <c r="DO39" s="46"/>
      <c r="DP39" s="46"/>
      <c r="DQ39" s="46"/>
      <c r="DR39" s="46"/>
      <c r="DS39" s="46"/>
      <c r="DT39" s="46"/>
      <c r="DU39" s="46"/>
      <c r="DV39" s="46"/>
      <c r="DW39" s="46"/>
      <c r="DX39" s="46"/>
      <c r="DY39" s="46"/>
      <c r="DZ39" s="46"/>
      <c r="EA39" s="46"/>
      <c r="EB39" s="46"/>
      <c r="EC39" s="46"/>
      <c r="ED39" s="46"/>
      <c r="EE39" s="46"/>
      <c r="EF39" s="46"/>
      <c r="EG39" s="46"/>
      <c r="EH39" s="46"/>
      <c r="EI39" s="46"/>
      <c r="EJ39" s="46"/>
      <c r="EK39" s="46"/>
      <c r="EL39" s="46"/>
      <c r="EM39" s="46"/>
      <c r="EN39" s="46"/>
      <c r="EO39" s="46"/>
      <c r="EP39" s="46"/>
      <c r="EQ39" s="46"/>
      <c r="ER39" s="46"/>
      <c r="ES39" s="46"/>
      <c r="ET39" s="46"/>
      <c r="EU39" s="46"/>
      <c r="EV39" s="46"/>
      <c r="EW39" s="46"/>
      <c r="EX39" s="46"/>
      <c r="EY39" s="46"/>
      <c r="EZ39" s="46"/>
      <c r="FA39" s="46"/>
      <c r="FB39" s="46"/>
      <c r="FC39" s="46"/>
      <c r="FD39" s="46"/>
      <c r="FE39" s="46"/>
      <c r="FF39" s="46"/>
      <c r="FG39" s="46"/>
      <c r="FH39" s="46"/>
      <c r="FI39" s="46"/>
      <c r="FJ39" s="46"/>
      <c r="FK39" s="46"/>
      <c r="FL39" s="46"/>
      <c r="FM39" s="46"/>
      <c r="FN39" s="46"/>
      <c r="FO39" s="46"/>
      <c r="FP39" s="46"/>
      <c r="FQ39" s="46"/>
      <c r="FR39" s="46"/>
      <c r="FS39" s="46"/>
      <c r="FT39" s="46"/>
      <c r="FU39" s="46"/>
      <c r="FV39" s="46"/>
      <c r="FW39" s="46"/>
      <c r="FX39" s="46"/>
      <c r="FY39" s="46"/>
      <c r="FZ39" s="46"/>
      <c r="GA39" s="46"/>
      <c r="GB39" s="46"/>
      <c r="GC39" s="46"/>
    </row>
    <row r="40" spans="1:185" ht="45" x14ac:dyDescent="0.25">
      <c r="A40" s="121" t="s">
        <v>101</v>
      </c>
      <c r="B40" s="50">
        <f>'2 уровень'!C133</f>
        <v>47</v>
      </c>
      <c r="C40" s="50">
        <f>'2 уровень'!D133</f>
        <v>4</v>
      </c>
      <c r="D40" s="50">
        <f>'2 уровень'!E133</f>
        <v>0</v>
      </c>
      <c r="E40" s="187">
        <f>'2 уровень'!F133</f>
        <v>0</v>
      </c>
      <c r="F40" s="63">
        <f>'2 уровень'!G133</f>
        <v>308.42574999999999</v>
      </c>
      <c r="G40" s="63">
        <f>'2 уровень'!H133</f>
        <v>26</v>
      </c>
      <c r="H40" s="63">
        <f>'2 уровень'!I133</f>
        <v>0</v>
      </c>
      <c r="I40" s="63">
        <f>'2 уровень'!J133</f>
        <v>0</v>
      </c>
      <c r="J40" s="106"/>
      <c r="K40" s="46"/>
      <c r="L40" s="46"/>
      <c r="M40" s="46"/>
      <c r="N40" s="46"/>
      <c r="O40" s="46"/>
      <c r="P40" s="46"/>
      <c r="Q40" s="46"/>
      <c r="R40" s="46"/>
      <c r="S40" s="46"/>
      <c r="T40" s="46"/>
      <c r="U40" s="46"/>
      <c r="V40" s="46"/>
      <c r="W40" s="46"/>
      <c r="X40" s="46"/>
      <c r="Y40" s="46"/>
      <c r="Z40" s="46"/>
      <c r="AA40" s="46"/>
      <c r="AB40" s="46"/>
      <c r="AC40" s="46"/>
      <c r="AD40" s="46"/>
      <c r="AE40" s="46"/>
      <c r="AF40" s="46"/>
      <c r="AG40" s="46"/>
      <c r="AH40" s="46"/>
      <c r="AI40" s="46"/>
      <c r="AJ40" s="46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  <c r="BV40" s="46"/>
      <c r="BW40" s="46"/>
      <c r="BX40" s="46"/>
      <c r="BY40" s="46"/>
      <c r="BZ40" s="46"/>
      <c r="CA40" s="46"/>
      <c r="CB40" s="46"/>
      <c r="CC40" s="46"/>
      <c r="CD40" s="46"/>
      <c r="CE40" s="46"/>
      <c r="CF40" s="46"/>
      <c r="CG40" s="46"/>
      <c r="CH40" s="46"/>
      <c r="CI40" s="46"/>
      <c r="CJ40" s="46"/>
      <c r="CK40" s="46"/>
      <c r="CL40" s="46"/>
      <c r="CM40" s="46"/>
      <c r="CN40" s="46"/>
      <c r="CO40" s="46"/>
      <c r="CP40" s="46"/>
      <c r="CQ40" s="46"/>
      <c r="CR40" s="46"/>
      <c r="CS40" s="46"/>
      <c r="CT40" s="46"/>
      <c r="CU40" s="46"/>
      <c r="CV40" s="46"/>
      <c r="CW40" s="46"/>
      <c r="CX40" s="46"/>
      <c r="CY40" s="46"/>
      <c r="CZ40" s="46"/>
      <c r="DA40" s="46"/>
      <c r="DB40" s="46"/>
      <c r="DC40" s="46"/>
      <c r="DD40" s="46"/>
      <c r="DE40" s="46"/>
      <c r="DF40" s="46"/>
      <c r="DG40" s="46"/>
      <c r="DH40" s="46"/>
      <c r="DI40" s="46"/>
      <c r="DJ40" s="46"/>
      <c r="DK40" s="46"/>
      <c r="DL40" s="46"/>
      <c r="DM40" s="46"/>
      <c r="DN40" s="46"/>
      <c r="DO40" s="46"/>
      <c r="DP40" s="46"/>
      <c r="DQ40" s="46"/>
      <c r="DR40" s="46"/>
      <c r="DS40" s="46"/>
      <c r="DT40" s="46"/>
      <c r="DU40" s="46"/>
      <c r="DV40" s="46"/>
      <c r="DW40" s="46"/>
      <c r="DX40" s="46"/>
      <c r="DY40" s="46"/>
      <c r="DZ40" s="46"/>
      <c r="EA40" s="46"/>
      <c r="EB40" s="46"/>
      <c r="EC40" s="46"/>
      <c r="ED40" s="46"/>
      <c r="EE40" s="46"/>
      <c r="EF40" s="46"/>
      <c r="EG40" s="46"/>
      <c r="EH40" s="46"/>
      <c r="EI40" s="46"/>
      <c r="EJ40" s="46"/>
      <c r="EK40" s="46"/>
      <c r="EL40" s="46"/>
      <c r="EM40" s="46"/>
      <c r="EN40" s="46"/>
      <c r="EO40" s="46"/>
      <c r="EP40" s="46"/>
      <c r="EQ40" s="46"/>
      <c r="ER40" s="46"/>
      <c r="ES40" s="46"/>
      <c r="ET40" s="46"/>
      <c r="EU40" s="46"/>
      <c r="EV40" s="46"/>
      <c r="EW40" s="46"/>
      <c r="EX40" s="46"/>
      <c r="EY40" s="46"/>
      <c r="EZ40" s="46"/>
      <c r="FA40" s="46"/>
      <c r="FB40" s="46"/>
      <c r="FC40" s="46"/>
      <c r="FD40" s="46"/>
      <c r="FE40" s="46"/>
      <c r="FF40" s="46"/>
      <c r="FG40" s="46"/>
      <c r="FH40" s="46"/>
      <c r="FI40" s="46"/>
      <c r="FJ40" s="46"/>
      <c r="FK40" s="46"/>
      <c r="FL40" s="46"/>
      <c r="FM40" s="46"/>
      <c r="FN40" s="46"/>
      <c r="FO40" s="46"/>
      <c r="FP40" s="46"/>
      <c r="FQ40" s="46"/>
      <c r="FR40" s="46"/>
      <c r="FS40" s="46"/>
      <c r="FT40" s="46"/>
      <c r="FU40" s="46"/>
      <c r="FV40" s="46"/>
      <c r="FW40" s="46"/>
      <c r="FX40" s="46"/>
      <c r="FY40" s="46"/>
      <c r="FZ40" s="46"/>
      <c r="GA40" s="46"/>
      <c r="GB40" s="46"/>
      <c r="GC40" s="46"/>
    </row>
    <row r="41" spans="1:185" ht="30" x14ac:dyDescent="0.25">
      <c r="A41" s="121" t="s">
        <v>102</v>
      </c>
      <c r="B41" s="50">
        <f>'2 уровень'!C134</f>
        <v>220</v>
      </c>
      <c r="C41" s="50">
        <f>'2 уровень'!D134</f>
        <v>18</v>
      </c>
      <c r="D41" s="50">
        <f>'2 уровень'!E134</f>
        <v>0</v>
      </c>
      <c r="E41" s="187">
        <f>'2 уровень'!F134</f>
        <v>0</v>
      </c>
      <c r="F41" s="63">
        <f>'2 уровень'!G134</f>
        <v>1443.6949999999999</v>
      </c>
      <c r="G41" s="63">
        <f>'2 уровень'!H134</f>
        <v>120</v>
      </c>
      <c r="H41" s="63">
        <f>'2 уровень'!I134</f>
        <v>0</v>
      </c>
      <c r="I41" s="63">
        <f>'2 уровень'!J134</f>
        <v>0</v>
      </c>
      <c r="J41" s="106"/>
      <c r="K41" s="46"/>
      <c r="L41" s="46"/>
      <c r="M41" s="46"/>
      <c r="N41" s="46"/>
      <c r="O41" s="46"/>
      <c r="P41" s="46"/>
      <c r="Q41" s="46"/>
      <c r="R41" s="46"/>
      <c r="S41" s="46"/>
      <c r="T41" s="46"/>
      <c r="U41" s="46"/>
      <c r="V41" s="46"/>
      <c r="W41" s="46"/>
      <c r="X41" s="46"/>
      <c r="Y41" s="46"/>
      <c r="Z41" s="46"/>
      <c r="AA41" s="46"/>
      <c r="AB41" s="46"/>
      <c r="AC41" s="46"/>
      <c r="AD41" s="46"/>
      <c r="AE41" s="46"/>
      <c r="AF41" s="46"/>
      <c r="AG41" s="46"/>
      <c r="AH41" s="46"/>
      <c r="AI41" s="46"/>
      <c r="AJ41" s="46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  <c r="BV41" s="46"/>
      <c r="BW41" s="46"/>
      <c r="BX41" s="46"/>
      <c r="BY41" s="46"/>
      <c r="BZ41" s="46"/>
      <c r="CA41" s="46"/>
      <c r="CB41" s="46"/>
      <c r="CC41" s="46"/>
      <c r="CD41" s="46"/>
      <c r="CE41" s="46"/>
      <c r="CF41" s="46"/>
      <c r="CG41" s="46"/>
      <c r="CH41" s="46"/>
      <c r="CI41" s="46"/>
      <c r="CJ41" s="46"/>
      <c r="CK41" s="46"/>
      <c r="CL41" s="46"/>
      <c r="CM41" s="46"/>
      <c r="CN41" s="46"/>
      <c r="CO41" s="46"/>
      <c r="CP41" s="46"/>
      <c r="CQ41" s="46"/>
      <c r="CR41" s="46"/>
      <c r="CS41" s="46"/>
      <c r="CT41" s="46"/>
      <c r="CU41" s="46"/>
      <c r="CV41" s="46"/>
      <c r="CW41" s="46"/>
      <c r="CX41" s="46"/>
      <c r="CY41" s="46"/>
      <c r="CZ41" s="46"/>
      <c r="DA41" s="46"/>
      <c r="DB41" s="46"/>
      <c r="DC41" s="46"/>
      <c r="DD41" s="46"/>
      <c r="DE41" s="46"/>
      <c r="DF41" s="46"/>
      <c r="DG41" s="46"/>
      <c r="DH41" s="46"/>
      <c r="DI41" s="46"/>
      <c r="DJ41" s="46"/>
      <c r="DK41" s="46"/>
      <c r="DL41" s="46"/>
      <c r="DM41" s="46"/>
      <c r="DN41" s="46"/>
      <c r="DO41" s="46"/>
      <c r="DP41" s="46"/>
      <c r="DQ41" s="46"/>
      <c r="DR41" s="46"/>
      <c r="DS41" s="46"/>
      <c r="DT41" s="46"/>
      <c r="DU41" s="46"/>
      <c r="DV41" s="46"/>
      <c r="DW41" s="46"/>
      <c r="DX41" s="46"/>
      <c r="DY41" s="46"/>
      <c r="DZ41" s="46"/>
      <c r="EA41" s="46"/>
      <c r="EB41" s="46"/>
      <c r="EC41" s="46"/>
      <c r="ED41" s="46"/>
      <c r="EE41" s="46"/>
      <c r="EF41" s="46"/>
      <c r="EG41" s="46"/>
      <c r="EH41" s="46"/>
      <c r="EI41" s="46"/>
      <c r="EJ41" s="46"/>
      <c r="EK41" s="46"/>
      <c r="EL41" s="46"/>
      <c r="EM41" s="46"/>
      <c r="EN41" s="46"/>
      <c r="EO41" s="46"/>
      <c r="EP41" s="46"/>
      <c r="EQ41" s="46"/>
      <c r="ER41" s="46"/>
      <c r="ES41" s="46"/>
      <c r="ET41" s="46"/>
      <c r="EU41" s="46"/>
      <c r="EV41" s="46"/>
      <c r="EW41" s="46"/>
      <c r="EX41" s="46"/>
      <c r="EY41" s="46"/>
      <c r="EZ41" s="46"/>
      <c r="FA41" s="46"/>
      <c r="FB41" s="46"/>
      <c r="FC41" s="46"/>
      <c r="FD41" s="46"/>
      <c r="FE41" s="46"/>
      <c r="FF41" s="46"/>
      <c r="FG41" s="46"/>
      <c r="FH41" s="46"/>
      <c r="FI41" s="46"/>
      <c r="FJ41" s="46"/>
      <c r="FK41" s="46"/>
      <c r="FL41" s="46"/>
      <c r="FM41" s="46"/>
      <c r="FN41" s="46"/>
      <c r="FO41" s="46"/>
      <c r="FP41" s="46"/>
      <c r="FQ41" s="46"/>
      <c r="FR41" s="46"/>
      <c r="FS41" s="46"/>
      <c r="FT41" s="46"/>
      <c r="FU41" s="46"/>
      <c r="FV41" s="46"/>
      <c r="FW41" s="46"/>
      <c r="FX41" s="46"/>
      <c r="FY41" s="46"/>
      <c r="FZ41" s="46"/>
      <c r="GA41" s="46"/>
      <c r="GB41" s="46"/>
      <c r="GC41" s="46"/>
    </row>
    <row r="42" spans="1:185" ht="30" x14ac:dyDescent="0.25">
      <c r="A42" s="566" t="s">
        <v>114</v>
      </c>
      <c r="B42" s="563">
        <f>'2 уровень'!C135</f>
        <v>16459</v>
      </c>
      <c r="C42" s="563">
        <f>'2 уровень'!D135</f>
        <v>1372</v>
      </c>
      <c r="D42" s="563">
        <f>'2 уровень'!E135</f>
        <v>1140</v>
      </c>
      <c r="E42" s="564">
        <f>'2 уровень'!F135</f>
        <v>83.090379008746353</v>
      </c>
      <c r="F42" s="567">
        <f>'2 уровень'!G135</f>
        <v>28051.120499999997</v>
      </c>
      <c r="G42" s="567">
        <f>'2 уровень'!H135</f>
        <v>2338</v>
      </c>
      <c r="H42" s="567">
        <f>'2 уровень'!I135</f>
        <v>1156.9913299999998</v>
      </c>
      <c r="I42" s="567">
        <f>'2 уровень'!J135</f>
        <v>49.486369974337038</v>
      </c>
      <c r="J42" s="106"/>
      <c r="K42" s="46"/>
      <c r="L42" s="46"/>
      <c r="M42" s="46"/>
      <c r="N42" s="46"/>
      <c r="O42" s="46"/>
      <c r="P42" s="46"/>
      <c r="Q42" s="46"/>
      <c r="R42" s="46"/>
      <c r="S42" s="46"/>
      <c r="T42" s="46"/>
      <c r="U42" s="46"/>
      <c r="V42" s="46"/>
      <c r="W42" s="46"/>
      <c r="X42" s="46"/>
      <c r="Y42" s="46"/>
      <c r="Z42" s="46"/>
      <c r="AA42" s="46"/>
      <c r="AB42" s="46"/>
      <c r="AC42" s="46"/>
      <c r="AD42" s="46"/>
      <c r="AE42" s="46"/>
      <c r="AF42" s="46"/>
      <c r="AG42" s="46"/>
      <c r="AH42" s="46"/>
      <c r="AI42" s="46"/>
      <c r="AJ42" s="46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  <c r="BV42" s="46"/>
      <c r="BW42" s="46"/>
      <c r="BX42" s="46"/>
      <c r="BY42" s="46"/>
      <c r="BZ42" s="46"/>
      <c r="CA42" s="46"/>
      <c r="CB42" s="46"/>
      <c r="CC42" s="46"/>
      <c r="CD42" s="46"/>
      <c r="CE42" s="46"/>
      <c r="CF42" s="46"/>
      <c r="CG42" s="46"/>
      <c r="CH42" s="46"/>
      <c r="CI42" s="46"/>
      <c r="CJ42" s="46"/>
      <c r="CK42" s="46"/>
      <c r="CL42" s="46"/>
      <c r="CM42" s="46"/>
      <c r="CN42" s="46"/>
      <c r="CO42" s="46"/>
      <c r="CP42" s="46"/>
      <c r="CQ42" s="46"/>
      <c r="CR42" s="46"/>
      <c r="CS42" s="46"/>
      <c r="CT42" s="46"/>
      <c r="CU42" s="46"/>
      <c r="CV42" s="46"/>
      <c r="CW42" s="46"/>
      <c r="CX42" s="46"/>
      <c r="CY42" s="46"/>
      <c r="CZ42" s="46"/>
      <c r="DA42" s="46"/>
      <c r="DB42" s="46"/>
      <c r="DC42" s="46"/>
      <c r="DD42" s="46"/>
      <c r="DE42" s="46"/>
      <c r="DF42" s="46"/>
      <c r="DG42" s="46"/>
      <c r="DH42" s="46"/>
      <c r="DI42" s="46"/>
      <c r="DJ42" s="46"/>
      <c r="DK42" s="46"/>
      <c r="DL42" s="46"/>
      <c r="DM42" s="46"/>
      <c r="DN42" s="46"/>
      <c r="DO42" s="46"/>
      <c r="DP42" s="46"/>
      <c r="DQ42" s="46"/>
      <c r="DR42" s="46"/>
      <c r="DS42" s="46"/>
      <c r="DT42" s="46"/>
      <c r="DU42" s="46"/>
      <c r="DV42" s="46"/>
      <c r="DW42" s="46"/>
      <c r="DX42" s="46"/>
      <c r="DY42" s="46"/>
      <c r="DZ42" s="46"/>
      <c r="EA42" s="46"/>
      <c r="EB42" s="46"/>
      <c r="EC42" s="46"/>
      <c r="ED42" s="46"/>
      <c r="EE42" s="46"/>
      <c r="EF42" s="46"/>
      <c r="EG42" s="46"/>
      <c r="EH42" s="46"/>
      <c r="EI42" s="46"/>
      <c r="EJ42" s="46"/>
      <c r="EK42" s="46"/>
      <c r="EL42" s="46"/>
      <c r="EM42" s="46"/>
      <c r="EN42" s="46"/>
      <c r="EO42" s="46"/>
      <c r="EP42" s="46"/>
      <c r="EQ42" s="46"/>
      <c r="ER42" s="46"/>
      <c r="ES42" s="46"/>
      <c r="ET42" s="46"/>
      <c r="EU42" s="46"/>
      <c r="EV42" s="46"/>
      <c r="EW42" s="46"/>
      <c r="EX42" s="46"/>
      <c r="EY42" s="46"/>
      <c r="EZ42" s="46"/>
      <c r="FA42" s="46"/>
      <c r="FB42" s="46"/>
      <c r="FC42" s="46"/>
      <c r="FD42" s="46"/>
      <c r="FE42" s="46"/>
      <c r="FF42" s="46"/>
      <c r="FG42" s="46"/>
      <c r="FH42" s="46"/>
      <c r="FI42" s="46"/>
      <c r="FJ42" s="46"/>
      <c r="FK42" s="46"/>
      <c r="FL42" s="46"/>
      <c r="FM42" s="46"/>
      <c r="FN42" s="46"/>
      <c r="FO42" s="46"/>
      <c r="FP42" s="46"/>
      <c r="FQ42" s="46"/>
      <c r="FR42" s="46"/>
      <c r="FS42" s="46"/>
      <c r="FT42" s="46"/>
      <c r="FU42" s="46"/>
      <c r="FV42" s="46"/>
      <c r="FW42" s="46"/>
      <c r="FX42" s="46"/>
      <c r="FY42" s="46"/>
      <c r="FZ42" s="46"/>
      <c r="GA42" s="46"/>
      <c r="GB42" s="46"/>
      <c r="GC42" s="46"/>
    </row>
    <row r="43" spans="1:185" ht="30" x14ac:dyDescent="0.25">
      <c r="A43" s="121" t="s">
        <v>110</v>
      </c>
      <c r="B43" s="50">
        <f>'2 уровень'!C136</f>
        <v>1500</v>
      </c>
      <c r="C43" s="50">
        <f>'2 уровень'!D136</f>
        <v>125</v>
      </c>
      <c r="D43" s="50">
        <f>'2 уровень'!E136</f>
        <v>35</v>
      </c>
      <c r="E43" s="187">
        <f>'2 уровень'!F136</f>
        <v>28.000000000000004</v>
      </c>
      <c r="F43" s="63">
        <f>'2 уровень'!G136</f>
        <v>2630.8049999999998</v>
      </c>
      <c r="G43" s="63">
        <f>'2 уровень'!H136</f>
        <v>219</v>
      </c>
      <c r="H43" s="63">
        <f>'2 уровень'!I136</f>
        <v>59.732680000000002</v>
      </c>
      <c r="I43" s="63">
        <f>'2 уровень'!J136</f>
        <v>27.275196347031965</v>
      </c>
      <c r="J43" s="106"/>
      <c r="K43" s="46"/>
      <c r="L43" s="46"/>
      <c r="M43" s="46"/>
      <c r="N43" s="46"/>
      <c r="O43" s="46"/>
      <c r="P43" s="46"/>
      <c r="Q43" s="46"/>
      <c r="R43" s="46"/>
      <c r="S43" s="46"/>
      <c r="T43" s="46"/>
      <c r="U43" s="46"/>
      <c r="V43" s="46"/>
      <c r="W43" s="46"/>
      <c r="X43" s="46"/>
      <c r="Y43" s="46"/>
      <c r="Z43" s="46"/>
      <c r="AA43" s="46"/>
      <c r="AB43" s="46"/>
      <c r="AC43" s="46"/>
      <c r="AD43" s="46"/>
      <c r="AE43" s="46"/>
      <c r="AF43" s="46"/>
      <c r="AG43" s="46"/>
      <c r="AH43" s="46"/>
      <c r="AI43" s="46"/>
      <c r="AJ43" s="46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  <c r="BV43" s="46"/>
      <c r="BW43" s="46"/>
      <c r="BX43" s="46"/>
      <c r="BY43" s="46"/>
      <c r="BZ43" s="46"/>
      <c r="CA43" s="46"/>
      <c r="CB43" s="46"/>
      <c r="CC43" s="46"/>
      <c r="CD43" s="46"/>
      <c r="CE43" s="46"/>
      <c r="CF43" s="46"/>
      <c r="CG43" s="46"/>
      <c r="CH43" s="46"/>
      <c r="CI43" s="46"/>
      <c r="CJ43" s="46"/>
      <c r="CK43" s="46"/>
      <c r="CL43" s="46"/>
      <c r="CM43" s="46"/>
      <c r="CN43" s="46"/>
      <c r="CO43" s="46"/>
      <c r="CP43" s="46"/>
      <c r="CQ43" s="46"/>
      <c r="CR43" s="46"/>
      <c r="CS43" s="46"/>
      <c r="CT43" s="46"/>
      <c r="CU43" s="46"/>
      <c r="CV43" s="46"/>
      <c r="CW43" s="46"/>
      <c r="CX43" s="46"/>
      <c r="CY43" s="46"/>
      <c r="CZ43" s="46"/>
      <c r="DA43" s="46"/>
      <c r="DB43" s="46"/>
      <c r="DC43" s="46"/>
      <c r="DD43" s="46"/>
      <c r="DE43" s="46"/>
      <c r="DF43" s="46"/>
      <c r="DG43" s="46"/>
      <c r="DH43" s="46"/>
      <c r="DI43" s="46"/>
      <c r="DJ43" s="46"/>
      <c r="DK43" s="46"/>
      <c r="DL43" s="46"/>
      <c r="DM43" s="46"/>
      <c r="DN43" s="46"/>
      <c r="DO43" s="46"/>
      <c r="DP43" s="46"/>
      <c r="DQ43" s="46"/>
      <c r="DR43" s="46"/>
      <c r="DS43" s="46"/>
      <c r="DT43" s="46"/>
      <c r="DU43" s="46"/>
      <c r="DV43" s="46"/>
      <c r="DW43" s="46"/>
      <c r="DX43" s="46"/>
      <c r="DY43" s="46"/>
      <c r="DZ43" s="46"/>
      <c r="EA43" s="46"/>
      <c r="EB43" s="46"/>
      <c r="EC43" s="46"/>
      <c r="ED43" s="46"/>
      <c r="EE43" s="46"/>
      <c r="EF43" s="46"/>
      <c r="EG43" s="46"/>
      <c r="EH43" s="46"/>
      <c r="EI43" s="46"/>
      <c r="EJ43" s="46"/>
      <c r="EK43" s="46"/>
      <c r="EL43" s="46"/>
      <c r="EM43" s="46"/>
      <c r="EN43" s="46"/>
      <c r="EO43" s="46"/>
      <c r="EP43" s="46"/>
      <c r="EQ43" s="46"/>
      <c r="ER43" s="46"/>
      <c r="ES43" s="46"/>
      <c r="ET43" s="46"/>
      <c r="EU43" s="46"/>
      <c r="EV43" s="46"/>
      <c r="EW43" s="46"/>
      <c r="EX43" s="46"/>
      <c r="EY43" s="46"/>
      <c r="EZ43" s="46"/>
      <c r="FA43" s="46"/>
      <c r="FB43" s="46"/>
      <c r="FC43" s="46"/>
      <c r="FD43" s="46"/>
      <c r="FE43" s="46"/>
      <c r="FF43" s="46"/>
      <c r="FG43" s="46"/>
      <c r="FH43" s="46"/>
      <c r="FI43" s="46"/>
      <c r="FJ43" s="46"/>
      <c r="FK43" s="46"/>
      <c r="FL43" s="46"/>
      <c r="FM43" s="46"/>
      <c r="FN43" s="46"/>
      <c r="FO43" s="46"/>
      <c r="FP43" s="46"/>
      <c r="FQ43" s="46"/>
      <c r="FR43" s="46"/>
      <c r="FS43" s="46"/>
      <c r="FT43" s="46"/>
      <c r="FU43" s="46"/>
      <c r="FV43" s="46"/>
      <c r="FW43" s="46"/>
      <c r="FX43" s="46"/>
      <c r="FY43" s="46"/>
      <c r="FZ43" s="46"/>
      <c r="GA43" s="46"/>
      <c r="GB43" s="46"/>
      <c r="GC43" s="46"/>
    </row>
    <row r="44" spans="1:185" ht="60" x14ac:dyDescent="0.25">
      <c r="A44" s="121" t="s">
        <v>81</v>
      </c>
      <c r="B44" s="50">
        <f>'2 уровень'!C137</f>
        <v>10833</v>
      </c>
      <c r="C44" s="50">
        <f>'2 уровень'!D137</f>
        <v>903</v>
      </c>
      <c r="D44" s="50">
        <f>'2 уровень'!E137</f>
        <v>790</v>
      </c>
      <c r="E44" s="187">
        <f>'2 уровень'!F137</f>
        <v>87.486157253599117</v>
      </c>
      <c r="F44" s="63">
        <f>'2 уровень'!G137</f>
        <v>21248.929499999998</v>
      </c>
      <c r="G44" s="63">
        <f>'2 уровень'!H137</f>
        <v>1771</v>
      </c>
      <c r="H44" s="63">
        <f>'2 уровень'!I137</f>
        <v>770.89792</v>
      </c>
      <c r="I44" s="63">
        <f>'2 уровень'!J137</f>
        <v>43.528962168266517</v>
      </c>
      <c r="J44" s="106"/>
      <c r="K44" s="46"/>
      <c r="L44" s="46"/>
      <c r="M44" s="46"/>
      <c r="N44" s="46"/>
      <c r="O44" s="46"/>
      <c r="P44" s="46"/>
      <c r="Q44" s="46"/>
      <c r="R44" s="46"/>
      <c r="S44" s="46"/>
      <c r="T44" s="46"/>
      <c r="U44" s="46"/>
      <c r="V44" s="46"/>
      <c r="W44" s="46"/>
      <c r="X44" s="46"/>
      <c r="Y44" s="46"/>
      <c r="Z44" s="46"/>
      <c r="AA44" s="46"/>
      <c r="AB44" s="46"/>
      <c r="AC44" s="46"/>
      <c r="AD44" s="46"/>
      <c r="AE44" s="46"/>
      <c r="AF44" s="46"/>
      <c r="AG44" s="46"/>
      <c r="AH44" s="46"/>
      <c r="AI44" s="46"/>
      <c r="AJ44" s="46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  <c r="BV44" s="46"/>
      <c r="BW44" s="46"/>
      <c r="BX44" s="46"/>
      <c r="BY44" s="46"/>
      <c r="BZ44" s="46"/>
      <c r="CA44" s="46"/>
      <c r="CB44" s="46"/>
      <c r="CC44" s="46"/>
      <c r="CD44" s="46"/>
      <c r="CE44" s="46"/>
      <c r="CF44" s="46"/>
      <c r="CG44" s="46"/>
      <c r="CH44" s="46"/>
      <c r="CI44" s="46"/>
      <c r="CJ44" s="46"/>
      <c r="CK44" s="46"/>
      <c r="CL44" s="46"/>
      <c r="CM44" s="46"/>
      <c r="CN44" s="46"/>
      <c r="CO44" s="46"/>
      <c r="CP44" s="46"/>
      <c r="CQ44" s="46"/>
      <c r="CR44" s="46"/>
      <c r="CS44" s="46"/>
      <c r="CT44" s="46"/>
      <c r="CU44" s="46"/>
      <c r="CV44" s="46"/>
      <c r="CW44" s="46"/>
      <c r="CX44" s="46"/>
      <c r="CY44" s="46"/>
      <c r="CZ44" s="46"/>
      <c r="DA44" s="46"/>
      <c r="DB44" s="46"/>
      <c r="DC44" s="46"/>
      <c r="DD44" s="46"/>
      <c r="DE44" s="46"/>
      <c r="DF44" s="46"/>
      <c r="DG44" s="46"/>
      <c r="DH44" s="46"/>
      <c r="DI44" s="46"/>
      <c r="DJ44" s="46"/>
      <c r="DK44" s="46"/>
      <c r="DL44" s="46"/>
      <c r="DM44" s="46"/>
      <c r="DN44" s="46"/>
      <c r="DO44" s="46"/>
      <c r="DP44" s="46"/>
      <c r="DQ44" s="46"/>
      <c r="DR44" s="46"/>
      <c r="DS44" s="46"/>
      <c r="DT44" s="46"/>
      <c r="DU44" s="46"/>
      <c r="DV44" s="46"/>
      <c r="DW44" s="46"/>
      <c r="DX44" s="46"/>
      <c r="DY44" s="46"/>
      <c r="DZ44" s="46"/>
      <c r="EA44" s="46"/>
      <c r="EB44" s="46"/>
      <c r="EC44" s="46"/>
      <c r="ED44" s="46"/>
      <c r="EE44" s="46"/>
      <c r="EF44" s="46"/>
      <c r="EG44" s="46"/>
      <c r="EH44" s="46"/>
      <c r="EI44" s="46"/>
      <c r="EJ44" s="46"/>
      <c r="EK44" s="46"/>
      <c r="EL44" s="46"/>
      <c r="EM44" s="46"/>
      <c r="EN44" s="46"/>
      <c r="EO44" s="46"/>
      <c r="EP44" s="46"/>
      <c r="EQ44" s="46"/>
      <c r="ER44" s="46"/>
      <c r="ES44" s="46"/>
      <c r="ET44" s="46"/>
      <c r="EU44" s="46"/>
      <c r="EV44" s="46"/>
      <c r="EW44" s="46"/>
      <c r="EX44" s="46"/>
      <c r="EY44" s="46"/>
      <c r="EZ44" s="46"/>
      <c r="FA44" s="46"/>
      <c r="FB44" s="46"/>
      <c r="FC44" s="46"/>
      <c r="FD44" s="46"/>
      <c r="FE44" s="46"/>
      <c r="FF44" s="46"/>
      <c r="FG44" s="46"/>
      <c r="FH44" s="46"/>
      <c r="FI44" s="46"/>
      <c r="FJ44" s="46"/>
      <c r="FK44" s="46"/>
      <c r="FL44" s="46"/>
      <c r="FM44" s="46"/>
      <c r="FN44" s="46"/>
      <c r="FO44" s="46"/>
      <c r="FP44" s="46"/>
      <c r="FQ44" s="46"/>
      <c r="FR44" s="46"/>
      <c r="FS44" s="46"/>
      <c r="FT44" s="46"/>
      <c r="FU44" s="46"/>
      <c r="FV44" s="46"/>
      <c r="FW44" s="46"/>
      <c r="FX44" s="46"/>
      <c r="FY44" s="46"/>
      <c r="FZ44" s="46"/>
      <c r="GA44" s="46"/>
      <c r="GB44" s="46"/>
      <c r="GC44" s="46"/>
    </row>
    <row r="45" spans="1:185" ht="45" x14ac:dyDescent="0.25">
      <c r="A45" s="121" t="s">
        <v>111</v>
      </c>
      <c r="B45" s="50">
        <f>'2 уровень'!C138</f>
        <v>4126</v>
      </c>
      <c r="C45" s="50">
        <f>'2 уровень'!D138</f>
        <v>344</v>
      </c>
      <c r="D45" s="50">
        <f>'2 уровень'!E138</f>
        <v>315</v>
      </c>
      <c r="E45" s="187">
        <f>'2 уровень'!F138</f>
        <v>91.569767441860463</v>
      </c>
      <c r="F45" s="63">
        <f>'2 уровень'!G138</f>
        <v>4171.3860000000004</v>
      </c>
      <c r="G45" s="63">
        <f>'2 уровень'!H138</f>
        <v>348</v>
      </c>
      <c r="H45" s="63">
        <f>'2 уровень'!I138</f>
        <v>326.36072999999999</v>
      </c>
      <c r="I45" s="63">
        <f>'2 уровень'!J138</f>
        <v>93.781818965517232</v>
      </c>
      <c r="J45" s="10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  <c r="BV45" s="46"/>
      <c r="BW45" s="46"/>
      <c r="BX45" s="46"/>
      <c r="BY45" s="46"/>
      <c r="BZ45" s="46"/>
      <c r="CA45" s="46"/>
      <c r="CB45" s="46"/>
      <c r="CC45" s="46"/>
      <c r="CD45" s="46"/>
      <c r="CE45" s="46"/>
      <c r="CF45" s="46"/>
      <c r="CG45" s="46"/>
      <c r="CH45" s="46"/>
      <c r="CI45" s="46"/>
      <c r="CJ45" s="46"/>
      <c r="CK45" s="46"/>
      <c r="CL45" s="46"/>
      <c r="CM45" s="46"/>
      <c r="CN45" s="46"/>
      <c r="CO45" s="46"/>
      <c r="CP45" s="46"/>
      <c r="CQ45" s="46"/>
      <c r="CR45" s="46"/>
      <c r="CS45" s="46"/>
      <c r="CT45" s="46"/>
      <c r="CU45" s="46"/>
      <c r="CV45" s="46"/>
      <c r="CW45" s="46"/>
      <c r="CX45" s="46"/>
      <c r="CY45" s="46"/>
      <c r="CZ45" s="46"/>
      <c r="DA45" s="46"/>
      <c r="DB45" s="46"/>
      <c r="DC45" s="46"/>
      <c r="DD45" s="46"/>
      <c r="DE45" s="46"/>
      <c r="DF45" s="46"/>
      <c r="DG45" s="46"/>
      <c r="DH45" s="46"/>
      <c r="DI45" s="46"/>
      <c r="DJ45" s="46"/>
      <c r="DK45" s="46"/>
      <c r="DL45" s="46"/>
      <c r="DM45" s="46"/>
      <c r="DN45" s="46"/>
      <c r="DO45" s="46"/>
      <c r="DP45" s="46"/>
      <c r="DQ45" s="46"/>
      <c r="DR45" s="46"/>
      <c r="DS45" s="46"/>
      <c r="DT45" s="46"/>
      <c r="DU45" s="46"/>
      <c r="DV45" s="46"/>
      <c r="DW45" s="46"/>
      <c r="DX45" s="46"/>
      <c r="DY45" s="46"/>
      <c r="DZ45" s="46"/>
      <c r="EA45" s="46"/>
      <c r="EB45" s="46"/>
      <c r="EC45" s="46"/>
      <c r="ED45" s="46"/>
      <c r="EE45" s="46"/>
      <c r="EF45" s="46"/>
      <c r="EG45" s="46"/>
      <c r="EH45" s="46"/>
      <c r="EI45" s="46"/>
      <c r="EJ45" s="46"/>
      <c r="EK45" s="46"/>
      <c r="EL45" s="46"/>
      <c r="EM45" s="46"/>
      <c r="EN45" s="46"/>
      <c r="EO45" s="46"/>
      <c r="EP45" s="46"/>
      <c r="EQ45" s="46"/>
      <c r="ER45" s="46"/>
      <c r="ES45" s="46"/>
      <c r="ET45" s="46"/>
      <c r="EU45" s="46"/>
      <c r="EV45" s="46"/>
      <c r="EW45" s="46"/>
      <c r="EX45" s="46"/>
      <c r="EY45" s="46"/>
      <c r="EZ45" s="46"/>
      <c r="FA45" s="46"/>
      <c r="FB45" s="46"/>
      <c r="FC45" s="46"/>
      <c r="FD45" s="46"/>
      <c r="FE45" s="46"/>
      <c r="FF45" s="46"/>
      <c r="FG45" s="46"/>
      <c r="FH45" s="46"/>
      <c r="FI45" s="46"/>
      <c r="FJ45" s="46"/>
      <c r="FK45" s="46"/>
      <c r="FL45" s="46"/>
      <c r="FM45" s="46"/>
      <c r="FN45" s="46"/>
      <c r="FO45" s="46"/>
      <c r="FP45" s="46"/>
      <c r="FQ45" s="46"/>
      <c r="FR45" s="46"/>
      <c r="FS45" s="46"/>
      <c r="FT45" s="46"/>
      <c r="FU45" s="46"/>
      <c r="FV45" s="46"/>
      <c r="FW45" s="46"/>
      <c r="FX45" s="46"/>
      <c r="FY45" s="46"/>
      <c r="FZ45" s="46"/>
      <c r="GA45" s="46"/>
      <c r="GB45" s="46"/>
      <c r="GC45" s="46"/>
    </row>
    <row r="46" spans="1:185" ht="30" x14ac:dyDescent="0.25">
      <c r="A46" s="694" t="s">
        <v>125</v>
      </c>
      <c r="B46" s="568">
        <f>'2 уровень'!C139</f>
        <v>33700</v>
      </c>
      <c r="C46" s="568">
        <f>'2 уровень'!D139</f>
        <v>2808</v>
      </c>
      <c r="D46" s="568">
        <f>'2 уровень'!E139</f>
        <v>3454</v>
      </c>
      <c r="E46" s="569">
        <f>'2 уровень'!F139</f>
        <v>123.00569800569801</v>
      </c>
      <c r="F46" s="570">
        <f>'2 уровень'!G139</f>
        <v>27266.332999999999</v>
      </c>
      <c r="G46" s="570">
        <f>'2 уровень'!H139</f>
        <v>2272</v>
      </c>
      <c r="H46" s="570">
        <f>'2 уровень'!I139</f>
        <v>2788.4</v>
      </c>
      <c r="I46" s="570">
        <f>'2 уровень'!J139</f>
        <v>122.72887323943662</v>
      </c>
      <c r="J46" s="106"/>
      <c r="K46" s="46"/>
      <c r="L46" s="46"/>
      <c r="M46" s="46"/>
      <c r="N46" s="46"/>
      <c r="O46" s="46"/>
      <c r="P46" s="46"/>
      <c r="Q46" s="46"/>
      <c r="R46" s="46"/>
      <c r="S46" s="46"/>
      <c r="T46" s="46"/>
      <c r="U46" s="46"/>
      <c r="V46" s="46"/>
      <c r="W46" s="46"/>
      <c r="X46" s="46"/>
      <c r="Y46" s="46"/>
      <c r="Z46" s="46"/>
      <c r="AA46" s="46"/>
      <c r="AB46" s="46"/>
      <c r="AC46" s="46"/>
      <c r="AD46" s="46"/>
      <c r="AE46" s="46"/>
      <c r="AF46" s="46"/>
      <c r="AG46" s="46"/>
      <c r="AH46" s="46"/>
      <c r="AI46" s="46"/>
      <c r="AJ46" s="46"/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  <c r="BV46" s="46"/>
      <c r="BW46" s="46"/>
      <c r="BX46" s="46"/>
      <c r="BY46" s="46"/>
      <c r="BZ46" s="46"/>
      <c r="CA46" s="46"/>
      <c r="CB46" s="46"/>
      <c r="CC46" s="46"/>
      <c r="CD46" s="46"/>
      <c r="CE46" s="46"/>
      <c r="CF46" s="46"/>
      <c r="CG46" s="46"/>
      <c r="CH46" s="46"/>
      <c r="CI46" s="46"/>
      <c r="CJ46" s="46"/>
      <c r="CK46" s="46"/>
      <c r="CL46" s="46"/>
      <c r="CM46" s="46"/>
      <c r="CN46" s="46"/>
      <c r="CO46" s="46"/>
      <c r="CP46" s="46"/>
      <c r="CQ46" s="46"/>
      <c r="CR46" s="46"/>
      <c r="CS46" s="46"/>
      <c r="CT46" s="46"/>
      <c r="CU46" s="46"/>
      <c r="CV46" s="46"/>
      <c r="CW46" s="46"/>
      <c r="CX46" s="46"/>
      <c r="CY46" s="46"/>
      <c r="CZ46" s="46"/>
      <c r="DA46" s="46"/>
      <c r="DB46" s="46"/>
      <c r="DC46" s="46"/>
      <c r="DD46" s="46"/>
      <c r="DE46" s="46"/>
      <c r="DF46" s="46"/>
      <c r="DG46" s="46"/>
      <c r="DH46" s="46"/>
      <c r="DI46" s="46"/>
      <c r="DJ46" s="46"/>
      <c r="DK46" s="46"/>
      <c r="DL46" s="46"/>
      <c r="DM46" s="46"/>
      <c r="DN46" s="46"/>
      <c r="DO46" s="46"/>
      <c r="DP46" s="46"/>
      <c r="DQ46" s="46"/>
      <c r="DR46" s="46"/>
      <c r="DS46" s="46"/>
      <c r="DT46" s="46"/>
      <c r="DU46" s="46"/>
      <c r="DV46" s="46"/>
      <c r="DW46" s="46"/>
      <c r="DX46" s="46"/>
      <c r="DY46" s="46"/>
      <c r="DZ46" s="46"/>
      <c r="EA46" s="46"/>
      <c r="EB46" s="46"/>
      <c r="EC46" s="46"/>
      <c r="ED46" s="46"/>
      <c r="EE46" s="46"/>
      <c r="EF46" s="46"/>
      <c r="EG46" s="46"/>
      <c r="EH46" s="46"/>
      <c r="EI46" s="46"/>
      <c r="EJ46" s="46"/>
      <c r="EK46" s="46"/>
      <c r="EL46" s="46"/>
      <c r="EM46" s="46"/>
      <c r="EN46" s="46"/>
      <c r="EO46" s="46"/>
      <c r="EP46" s="46"/>
      <c r="EQ46" s="46"/>
      <c r="ER46" s="46"/>
      <c r="ES46" s="46"/>
      <c r="ET46" s="46"/>
      <c r="EU46" s="46"/>
      <c r="EV46" s="46"/>
      <c r="EW46" s="46"/>
      <c r="EX46" s="46"/>
      <c r="EY46" s="46"/>
      <c r="EZ46" s="46"/>
      <c r="FA46" s="46"/>
      <c r="FB46" s="46"/>
      <c r="FC46" s="46"/>
      <c r="FD46" s="46"/>
      <c r="FE46" s="46"/>
      <c r="FF46" s="46"/>
      <c r="FG46" s="46"/>
      <c r="FH46" s="46"/>
      <c r="FI46" s="46"/>
      <c r="FJ46" s="46"/>
      <c r="FK46" s="46"/>
      <c r="FL46" s="46"/>
      <c r="FM46" s="46"/>
      <c r="FN46" s="46"/>
      <c r="FO46" s="46"/>
      <c r="FP46" s="46"/>
      <c r="FQ46" s="46"/>
      <c r="FR46" s="46"/>
      <c r="FS46" s="46"/>
      <c r="FT46" s="46"/>
      <c r="FU46" s="46"/>
      <c r="FV46" s="46"/>
      <c r="FW46" s="46"/>
      <c r="FX46" s="46"/>
      <c r="FY46" s="46"/>
      <c r="FZ46" s="46"/>
      <c r="GA46" s="46"/>
      <c r="GB46" s="46"/>
      <c r="GC46" s="46"/>
    </row>
    <row r="47" spans="1:185" ht="30" x14ac:dyDescent="0.25">
      <c r="A47" s="694" t="s">
        <v>126</v>
      </c>
      <c r="B47" s="568">
        <f>'2 уровень'!C140</f>
        <v>2640</v>
      </c>
      <c r="C47" s="568">
        <f>'2 уровень'!D140</f>
        <v>220</v>
      </c>
      <c r="D47" s="568">
        <f>'2 уровень'!E140</f>
        <v>186</v>
      </c>
      <c r="E47" s="569">
        <f>'2 уровень'!F140</f>
        <v>84.545454545454547</v>
      </c>
      <c r="F47" s="570">
        <f>'2 уровень'!G140</f>
        <v>0</v>
      </c>
      <c r="G47" s="570">
        <f>'2 уровень'!H140</f>
        <v>0</v>
      </c>
      <c r="H47" s="570">
        <f>'2 уровень'!I140</f>
        <v>150.49074000000002</v>
      </c>
      <c r="I47" s="570">
        <f>'2 уровень'!J140</f>
        <v>0</v>
      </c>
      <c r="J47" s="10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  <c r="BV47" s="46"/>
      <c r="BW47" s="46"/>
      <c r="BX47" s="46"/>
      <c r="BY47" s="46"/>
      <c r="BZ47" s="46"/>
      <c r="CA47" s="46"/>
      <c r="CB47" s="46"/>
      <c r="CC47" s="46"/>
      <c r="CD47" s="46"/>
      <c r="CE47" s="46"/>
      <c r="CF47" s="46"/>
      <c r="CG47" s="46"/>
      <c r="CH47" s="46"/>
      <c r="CI47" s="46"/>
      <c r="CJ47" s="46"/>
      <c r="CK47" s="46"/>
      <c r="CL47" s="46"/>
      <c r="CM47" s="46"/>
      <c r="CN47" s="46"/>
      <c r="CO47" s="46"/>
      <c r="CP47" s="46"/>
      <c r="CQ47" s="46"/>
      <c r="CR47" s="46"/>
      <c r="CS47" s="46"/>
      <c r="CT47" s="46"/>
      <c r="CU47" s="46"/>
      <c r="CV47" s="46"/>
      <c r="CW47" s="46"/>
      <c r="CX47" s="46"/>
      <c r="CY47" s="46"/>
      <c r="CZ47" s="46"/>
      <c r="DA47" s="46"/>
      <c r="DB47" s="46"/>
      <c r="DC47" s="46"/>
      <c r="DD47" s="46"/>
      <c r="DE47" s="46"/>
      <c r="DF47" s="46"/>
      <c r="DG47" s="46"/>
      <c r="DH47" s="46"/>
      <c r="DI47" s="46"/>
      <c r="DJ47" s="46"/>
      <c r="DK47" s="46"/>
      <c r="DL47" s="46"/>
      <c r="DM47" s="46"/>
      <c r="DN47" s="46"/>
      <c r="DO47" s="46"/>
      <c r="DP47" s="46"/>
      <c r="DQ47" s="46"/>
      <c r="DR47" s="46"/>
      <c r="DS47" s="46"/>
      <c r="DT47" s="46"/>
      <c r="DU47" s="46"/>
      <c r="DV47" s="46"/>
      <c r="DW47" s="46"/>
      <c r="DX47" s="46"/>
      <c r="DY47" s="46"/>
      <c r="DZ47" s="46"/>
      <c r="EA47" s="46"/>
      <c r="EB47" s="46"/>
      <c r="EC47" s="46"/>
      <c r="ED47" s="46"/>
      <c r="EE47" s="46"/>
      <c r="EF47" s="46"/>
      <c r="EG47" s="46"/>
      <c r="EH47" s="46"/>
      <c r="EI47" s="46"/>
      <c r="EJ47" s="46"/>
      <c r="EK47" s="46"/>
      <c r="EL47" s="46"/>
      <c r="EM47" s="46"/>
      <c r="EN47" s="46"/>
      <c r="EO47" s="46"/>
      <c r="EP47" s="46"/>
      <c r="EQ47" s="46"/>
      <c r="ER47" s="46"/>
      <c r="ES47" s="46"/>
      <c r="ET47" s="46"/>
      <c r="EU47" s="46"/>
      <c r="EV47" s="46"/>
      <c r="EW47" s="46"/>
      <c r="EX47" s="46"/>
      <c r="EY47" s="46"/>
      <c r="EZ47" s="46"/>
      <c r="FA47" s="46"/>
      <c r="FB47" s="46"/>
      <c r="FC47" s="46"/>
      <c r="FD47" s="46"/>
      <c r="FE47" s="46"/>
      <c r="FF47" s="46"/>
      <c r="FG47" s="46"/>
      <c r="FH47" s="46"/>
      <c r="FI47" s="46"/>
      <c r="FJ47" s="46"/>
      <c r="FK47" s="46"/>
      <c r="FL47" s="46"/>
      <c r="FM47" s="46"/>
      <c r="FN47" s="46"/>
      <c r="FO47" s="46"/>
      <c r="FP47" s="46"/>
      <c r="FQ47" s="46"/>
      <c r="FR47" s="46"/>
      <c r="FS47" s="46"/>
      <c r="FT47" s="46"/>
      <c r="FU47" s="46"/>
      <c r="FV47" s="46"/>
      <c r="FW47" s="46"/>
      <c r="FX47" s="46"/>
      <c r="FY47" s="46"/>
      <c r="FZ47" s="46"/>
      <c r="GA47" s="46"/>
      <c r="GB47" s="46"/>
      <c r="GC47" s="46"/>
    </row>
    <row r="48" spans="1:185" ht="30.75" thickBot="1" x14ac:dyDescent="0.3">
      <c r="A48" s="694" t="s">
        <v>127</v>
      </c>
      <c r="B48" s="568">
        <f>'2 уровень'!C141</f>
        <v>3143</v>
      </c>
      <c r="C48" s="568">
        <f>'2 уровень'!D141</f>
        <v>262</v>
      </c>
      <c r="D48" s="568">
        <f>'2 уровень'!E141</f>
        <v>156</v>
      </c>
      <c r="E48" s="569">
        <f>'2 уровень'!F141</f>
        <v>59.541984732824424</v>
      </c>
      <c r="F48" s="570">
        <f>'2 уровень'!G141</f>
        <v>0</v>
      </c>
      <c r="G48" s="570">
        <f>'2 уровень'!H141</f>
        <v>0</v>
      </c>
      <c r="H48" s="570">
        <f>'2 уровень'!I141</f>
        <v>120.81782000000001</v>
      </c>
      <c r="I48" s="570">
        <f>'2 уровень'!J141</f>
        <v>0</v>
      </c>
      <c r="J48" s="10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  <c r="BV48" s="46"/>
      <c r="BW48" s="46"/>
      <c r="BX48" s="46"/>
      <c r="BY48" s="46"/>
      <c r="BZ48" s="46"/>
      <c r="CA48" s="46"/>
      <c r="CB48" s="46"/>
      <c r="CC48" s="46"/>
      <c r="CD48" s="46"/>
      <c r="CE48" s="46"/>
      <c r="CF48" s="46"/>
      <c r="CG48" s="46"/>
      <c r="CH48" s="46"/>
      <c r="CI48" s="46"/>
      <c r="CJ48" s="46"/>
      <c r="CK48" s="46"/>
      <c r="CL48" s="46"/>
      <c r="CM48" s="46"/>
      <c r="CN48" s="46"/>
      <c r="CO48" s="46"/>
      <c r="CP48" s="46"/>
      <c r="CQ48" s="46"/>
      <c r="CR48" s="46"/>
      <c r="CS48" s="46"/>
      <c r="CT48" s="46"/>
      <c r="CU48" s="46"/>
      <c r="CV48" s="46"/>
      <c r="CW48" s="46"/>
      <c r="CX48" s="46"/>
      <c r="CY48" s="46"/>
      <c r="CZ48" s="46"/>
      <c r="DA48" s="46"/>
      <c r="DB48" s="46"/>
      <c r="DC48" s="46"/>
      <c r="DD48" s="46"/>
      <c r="DE48" s="46"/>
      <c r="DF48" s="46"/>
      <c r="DG48" s="46"/>
      <c r="DH48" s="46"/>
      <c r="DI48" s="46"/>
      <c r="DJ48" s="46"/>
      <c r="DK48" s="46"/>
      <c r="DL48" s="46"/>
      <c r="DM48" s="46"/>
      <c r="DN48" s="46"/>
      <c r="DO48" s="46"/>
      <c r="DP48" s="46"/>
      <c r="DQ48" s="46"/>
      <c r="DR48" s="46"/>
      <c r="DS48" s="46"/>
      <c r="DT48" s="46"/>
      <c r="DU48" s="46"/>
      <c r="DV48" s="46"/>
      <c r="DW48" s="46"/>
      <c r="DX48" s="46"/>
      <c r="DY48" s="46"/>
      <c r="DZ48" s="46"/>
      <c r="EA48" s="46"/>
      <c r="EB48" s="46"/>
      <c r="EC48" s="46"/>
      <c r="ED48" s="46"/>
      <c r="EE48" s="46"/>
      <c r="EF48" s="46"/>
      <c r="EG48" s="46"/>
      <c r="EH48" s="46"/>
      <c r="EI48" s="46"/>
      <c r="EJ48" s="46"/>
      <c r="EK48" s="46"/>
      <c r="EL48" s="46"/>
      <c r="EM48" s="46"/>
      <c r="EN48" s="46"/>
      <c r="EO48" s="46"/>
      <c r="EP48" s="46"/>
      <c r="EQ48" s="46"/>
      <c r="ER48" s="46"/>
      <c r="ES48" s="46"/>
      <c r="ET48" s="46"/>
      <c r="EU48" s="46"/>
      <c r="EV48" s="46"/>
      <c r="EW48" s="46"/>
      <c r="EX48" s="46"/>
      <c r="EY48" s="46"/>
      <c r="EZ48" s="46"/>
      <c r="FA48" s="46"/>
      <c r="FB48" s="46"/>
      <c r="FC48" s="46"/>
      <c r="FD48" s="46"/>
      <c r="FE48" s="46"/>
      <c r="FF48" s="46"/>
      <c r="FG48" s="46"/>
      <c r="FH48" s="46"/>
      <c r="FI48" s="46"/>
      <c r="FJ48" s="46"/>
      <c r="FK48" s="46"/>
      <c r="FL48" s="46"/>
      <c r="FM48" s="46"/>
      <c r="FN48" s="46"/>
      <c r="FO48" s="46"/>
      <c r="FP48" s="46"/>
      <c r="FQ48" s="46"/>
      <c r="FR48" s="46"/>
      <c r="FS48" s="46"/>
      <c r="FT48" s="46"/>
      <c r="FU48" s="46"/>
      <c r="FV48" s="46"/>
      <c r="FW48" s="46"/>
      <c r="FX48" s="46"/>
      <c r="FY48" s="46"/>
      <c r="FZ48" s="46"/>
      <c r="GA48" s="46"/>
      <c r="GB48" s="46"/>
      <c r="GC48" s="46"/>
    </row>
    <row r="49" spans="1:185" ht="15.75" thickBot="1" x14ac:dyDescent="0.3">
      <c r="A49" s="572" t="s">
        <v>108</v>
      </c>
      <c r="B49" s="573">
        <f>'2 уровень'!C142</f>
        <v>0</v>
      </c>
      <c r="C49" s="573">
        <f>'2 уровень'!D142</f>
        <v>0</v>
      </c>
      <c r="D49" s="573">
        <f>'2 уровень'!E142</f>
        <v>0</v>
      </c>
      <c r="E49" s="574">
        <f>'2 уровень'!F142</f>
        <v>0</v>
      </c>
      <c r="F49" s="575">
        <f>'2 уровень'!G142</f>
        <v>79592.066884259257</v>
      </c>
      <c r="G49" s="575">
        <f>'2 уровень'!H142</f>
        <v>6633</v>
      </c>
      <c r="H49" s="575">
        <f>'2 уровень'!I142</f>
        <v>4863.7540100000006</v>
      </c>
      <c r="I49" s="575">
        <f>'2 уровень'!J142</f>
        <v>73.326609528117004</v>
      </c>
      <c r="J49" s="10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  <c r="BV49" s="46"/>
      <c r="BW49" s="46"/>
      <c r="BX49" s="46"/>
      <c r="BY49" s="46"/>
      <c r="BZ49" s="46"/>
      <c r="CA49" s="46"/>
      <c r="CB49" s="46"/>
      <c r="CC49" s="46"/>
      <c r="CD49" s="46"/>
      <c r="CE49" s="46"/>
      <c r="CF49" s="46"/>
      <c r="CG49" s="46"/>
      <c r="CH49" s="46"/>
      <c r="CI49" s="46"/>
      <c r="CJ49" s="46"/>
      <c r="CK49" s="46"/>
      <c r="CL49" s="46"/>
      <c r="CM49" s="46"/>
      <c r="CN49" s="46"/>
      <c r="CO49" s="46"/>
      <c r="CP49" s="46"/>
      <c r="CQ49" s="46"/>
      <c r="CR49" s="46"/>
      <c r="CS49" s="46"/>
      <c r="CT49" s="46"/>
      <c r="CU49" s="46"/>
      <c r="CV49" s="46"/>
      <c r="CW49" s="46"/>
      <c r="CX49" s="46"/>
      <c r="CY49" s="46"/>
      <c r="CZ49" s="46"/>
      <c r="DA49" s="46"/>
      <c r="DB49" s="46"/>
      <c r="DC49" s="46"/>
      <c r="DD49" s="46"/>
      <c r="DE49" s="46"/>
      <c r="DF49" s="46"/>
      <c r="DG49" s="46"/>
      <c r="DH49" s="46"/>
      <c r="DI49" s="46"/>
      <c r="DJ49" s="46"/>
      <c r="DK49" s="46"/>
      <c r="DL49" s="46"/>
      <c r="DM49" s="46"/>
      <c r="DN49" s="46"/>
      <c r="DO49" s="46"/>
      <c r="DP49" s="46"/>
      <c r="DQ49" s="46"/>
      <c r="DR49" s="46"/>
      <c r="DS49" s="46"/>
      <c r="DT49" s="46"/>
      <c r="DU49" s="46"/>
      <c r="DV49" s="46"/>
      <c r="DW49" s="46"/>
      <c r="DX49" s="46"/>
      <c r="DY49" s="46"/>
      <c r="DZ49" s="46"/>
      <c r="EA49" s="46"/>
      <c r="EB49" s="46"/>
      <c r="EC49" s="46"/>
      <c r="ED49" s="46"/>
      <c r="EE49" s="46"/>
      <c r="EF49" s="46"/>
      <c r="EG49" s="46"/>
      <c r="EH49" s="46"/>
      <c r="EI49" s="46"/>
      <c r="EJ49" s="46"/>
      <c r="EK49" s="46"/>
      <c r="EL49" s="46"/>
      <c r="EM49" s="46"/>
      <c r="EN49" s="46"/>
      <c r="EO49" s="46"/>
      <c r="EP49" s="46"/>
      <c r="EQ49" s="46"/>
      <c r="ER49" s="46"/>
      <c r="ES49" s="46"/>
      <c r="ET49" s="46"/>
      <c r="EU49" s="46"/>
      <c r="EV49" s="46"/>
      <c r="EW49" s="46"/>
      <c r="EX49" s="46"/>
      <c r="EY49" s="46"/>
      <c r="EZ49" s="46"/>
      <c r="FA49" s="46"/>
      <c r="FB49" s="46"/>
      <c r="FC49" s="46"/>
      <c r="FD49" s="46"/>
      <c r="FE49" s="46"/>
      <c r="FF49" s="46"/>
      <c r="FG49" s="46"/>
      <c r="FH49" s="46"/>
      <c r="FI49" s="46"/>
      <c r="FJ49" s="46"/>
      <c r="FK49" s="46"/>
      <c r="FL49" s="46"/>
      <c r="FM49" s="46"/>
      <c r="FN49" s="46"/>
      <c r="FO49" s="46"/>
      <c r="FP49" s="46"/>
      <c r="FQ49" s="46"/>
      <c r="FR49" s="46"/>
      <c r="FS49" s="46"/>
      <c r="FT49" s="46"/>
      <c r="FU49" s="46"/>
      <c r="FV49" s="46"/>
      <c r="FW49" s="46"/>
      <c r="FX49" s="46"/>
      <c r="FY49" s="46"/>
      <c r="FZ49" s="46"/>
      <c r="GA49" s="46"/>
      <c r="GB49" s="46"/>
      <c r="GC49" s="46"/>
    </row>
    <row r="50" spans="1:185" ht="15" customHeight="1" x14ac:dyDescent="0.25">
      <c r="A50" s="99" t="s">
        <v>18</v>
      </c>
      <c r="B50" s="100"/>
      <c r="C50" s="100"/>
      <c r="D50" s="100"/>
      <c r="E50" s="190"/>
      <c r="F50" s="101"/>
      <c r="G50" s="101"/>
      <c r="H50" s="101"/>
      <c r="I50" s="101"/>
      <c r="J50" s="10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  <c r="BV50" s="46"/>
      <c r="BW50" s="46"/>
      <c r="BX50" s="46"/>
      <c r="BY50" s="46"/>
      <c r="BZ50" s="46"/>
      <c r="CA50" s="46"/>
      <c r="CB50" s="46"/>
      <c r="CC50" s="46"/>
      <c r="CD50" s="46"/>
      <c r="CE50" s="46"/>
      <c r="CF50" s="46"/>
      <c r="CG50" s="46"/>
      <c r="CH50" s="46"/>
      <c r="CI50" s="46"/>
      <c r="CJ50" s="46"/>
      <c r="CK50" s="46"/>
      <c r="CL50" s="46"/>
      <c r="CM50" s="46"/>
      <c r="CN50" s="46"/>
      <c r="CO50" s="46"/>
      <c r="CP50" s="46"/>
      <c r="CQ50" s="46"/>
      <c r="CR50" s="46"/>
      <c r="CS50" s="46"/>
      <c r="CT50" s="46"/>
      <c r="CU50" s="46"/>
      <c r="CV50" s="46"/>
      <c r="CW50" s="46"/>
      <c r="CX50" s="46"/>
      <c r="CY50" s="46"/>
      <c r="CZ50" s="46"/>
      <c r="DA50" s="46"/>
      <c r="DB50" s="46"/>
      <c r="DC50" s="46"/>
      <c r="DD50" s="46"/>
      <c r="DE50" s="46"/>
      <c r="DF50" s="46"/>
      <c r="DG50" s="46"/>
      <c r="DH50" s="46"/>
      <c r="DI50" s="46"/>
      <c r="DJ50" s="46"/>
      <c r="DK50" s="46"/>
      <c r="DL50" s="46"/>
      <c r="DM50" s="46"/>
      <c r="DN50" s="46"/>
      <c r="DO50" s="46"/>
      <c r="DP50" s="46"/>
      <c r="DQ50" s="46"/>
      <c r="DR50" s="46"/>
      <c r="DS50" s="46"/>
      <c r="DT50" s="46"/>
      <c r="DU50" s="46"/>
      <c r="DV50" s="46"/>
      <c r="DW50" s="46"/>
      <c r="DX50" s="46"/>
      <c r="DY50" s="46"/>
      <c r="DZ50" s="46"/>
      <c r="EA50" s="46"/>
      <c r="EB50" s="46"/>
      <c r="EC50" s="46"/>
      <c r="ED50" s="46"/>
      <c r="EE50" s="46"/>
      <c r="EF50" s="46"/>
      <c r="EG50" s="46"/>
      <c r="EH50" s="46"/>
      <c r="EI50" s="46"/>
      <c r="EJ50" s="46"/>
      <c r="EK50" s="46"/>
      <c r="EL50" s="46"/>
      <c r="EM50" s="46"/>
      <c r="EN50" s="46"/>
      <c r="EO50" s="46"/>
      <c r="EP50" s="46"/>
      <c r="EQ50" s="46"/>
      <c r="ER50" s="46"/>
      <c r="ES50" s="46"/>
      <c r="ET50" s="46"/>
      <c r="EU50" s="46"/>
      <c r="EV50" s="46"/>
      <c r="EW50" s="46"/>
      <c r="EX50" s="46"/>
      <c r="EY50" s="46"/>
      <c r="EZ50" s="46"/>
      <c r="FA50" s="46"/>
      <c r="FB50" s="46"/>
      <c r="FC50" s="46"/>
      <c r="FD50" s="46"/>
      <c r="FE50" s="46"/>
      <c r="FF50" s="46"/>
      <c r="FG50" s="46"/>
      <c r="FH50" s="46"/>
      <c r="FI50" s="46"/>
      <c r="FJ50" s="46"/>
      <c r="FK50" s="46"/>
      <c r="FL50" s="46"/>
      <c r="FM50" s="46"/>
      <c r="FN50" s="46"/>
      <c r="FO50" s="46"/>
      <c r="FP50" s="46"/>
      <c r="FQ50" s="46"/>
      <c r="FR50" s="46"/>
      <c r="FS50" s="46"/>
      <c r="FT50" s="46"/>
      <c r="FU50" s="46"/>
      <c r="FV50" s="46"/>
      <c r="FW50" s="46"/>
      <c r="FX50" s="46"/>
      <c r="FY50" s="46"/>
      <c r="FZ50" s="46"/>
      <c r="GA50" s="46"/>
      <c r="GB50" s="46"/>
      <c r="GC50" s="46"/>
    </row>
    <row r="51" spans="1:185" ht="30" x14ac:dyDescent="0.25">
      <c r="A51" s="566" t="s">
        <v>122</v>
      </c>
      <c r="B51" s="604">
        <f>'Аян '!B21</f>
        <v>349</v>
      </c>
      <c r="C51" s="604">
        <f>'Аян '!C21</f>
        <v>29</v>
      </c>
      <c r="D51" s="604">
        <f>'Аян '!D21</f>
        <v>8</v>
      </c>
      <c r="E51" s="605">
        <f>'Аян '!E21</f>
        <v>27.586206896551722</v>
      </c>
      <c r="F51" s="567">
        <f>'Аян '!F21</f>
        <v>1251.8484912962963</v>
      </c>
      <c r="G51" s="567">
        <f>'Аян '!G21</f>
        <v>105</v>
      </c>
      <c r="H51" s="567">
        <f>'Аян '!H21</f>
        <v>23.494530000000001</v>
      </c>
      <c r="I51" s="567">
        <f>'Аян '!I21</f>
        <v>22.375742857142857</v>
      </c>
      <c r="J51" s="106"/>
    </row>
    <row r="52" spans="1:185" ht="30" x14ac:dyDescent="0.25">
      <c r="A52" s="121" t="s">
        <v>79</v>
      </c>
      <c r="B52" s="57">
        <f>'Аян '!B22</f>
        <v>248</v>
      </c>
      <c r="C52" s="57">
        <f>'Аян '!C22</f>
        <v>21</v>
      </c>
      <c r="D52" s="57">
        <f>'Аян '!D22</f>
        <v>6</v>
      </c>
      <c r="E52" s="191">
        <f>'Аян '!E22</f>
        <v>28.571428571428569</v>
      </c>
      <c r="F52" s="63">
        <f>'Аян '!F22</f>
        <v>847.19137629629631</v>
      </c>
      <c r="G52" s="63">
        <f>'Аян '!G22</f>
        <v>71</v>
      </c>
      <c r="H52" s="63">
        <f>'Аян '!H22</f>
        <v>18.248090000000001</v>
      </c>
      <c r="I52" s="63">
        <f>'Аян '!I22</f>
        <v>25.701535211267608</v>
      </c>
      <c r="J52" s="106"/>
    </row>
    <row r="53" spans="1:185" ht="30" x14ac:dyDescent="0.25">
      <c r="A53" s="121" t="s">
        <v>80</v>
      </c>
      <c r="B53" s="57">
        <f>'Аян '!B23</f>
        <v>74</v>
      </c>
      <c r="C53" s="57">
        <f>'Аян '!C23</f>
        <v>6</v>
      </c>
      <c r="D53" s="57">
        <f>'Аян '!D23</f>
        <v>2</v>
      </c>
      <c r="E53" s="191">
        <f>'Аян '!E23</f>
        <v>33.333333333333329</v>
      </c>
      <c r="F53" s="63">
        <f>'Аян '!F23</f>
        <v>169.47091499999999</v>
      </c>
      <c r="G53" s="63">
        <f>'Аян '!G23</f>
        <v>14</v>
      </c>
      <c r="H53" s="63">
        <f>'Аян '!H23</f>
        <v>5.2464399999999998</v>
      </c>
      <c r="I53" s="63">
        <f>'Аян '!I23</f>
        <v>37.47457142857143</v>
      </c>
      <c r="J53" s="106"/>
    </row>
    <row r="54" spans="1:185" ht="45" x14ac:dyDescent="0.25">
      <c r="A54" s="121" t="s">
        <v>101</v>
      </c>
      <c r="B54" s="57">
        <f>'Аян '!B24</f>
        <v>0</v>
      </c>
      <c r="C54" s="57">
        <f>'Аян '!C24</f>
        <v>0</v>
      </c>
      <c r="D54" s="57">
        <f>'Аян '!D24</f>
        <v>0</v>
      </c>
      <c r="E54" s="191" t="e">
        <f>'Аян '!E24</f>
        <v>#DIV/0!</v>
      </c>
      <c r="F54" s="63">
        <f>'Аян '!F24</f>
        <v>0</v>
      </c>
      <c r="G54" s="63">
        <f>'Аян '!G24</f>
        <v>0</v>
      </c>
      <c r="H54" s="63">
        <f>'Аян '!H24</f>
        <v>0</v>
      </c>
      <c r="I54" s="63" t="e">
        <f>'Аян '!I24</f>
        <v>#DIV/0!</v>
      </c>
      <c r="J54" s="106"/>
    </row>
    <row r="55" spans="1:185" ht="30" x14ac:dyDescent="0.25">
      <c r="A55" s="121" t="s">
        <v>102</v>
      </c>
      <c r="B55" s="57">
        <f>'Аян '!B25</f>
        <v>27</v>
      </c>
      <c r="C55" s="57">
        <f>'Аян '!C25</f>
        <v>2</v>
      </c>
      <c r="D55" s="57">
        <f>'Аян '!D25</f>
        <v>0</v>
      </c>
      <c r="E55" s="191">
        <f>'Аян '!E25</f>
        <v>0</v>
      </c>
      <c r="F55" s="63">
        <f>'Аян '!F25</f>
        <v>235.18620000000001</v>
      </c>
      <c r="G55" s="63">
        <f>'Аян '!G25</f>
        <v>20</v>
      </c>
      <c r="H55" s="63">
        <f>'Аян '!H25</f>
        <v>0</v>
      </c>
      <c r="I55" s="63">
        <f>'Аян '!I25</f>
        <v>0</v>
      </c>
      <c r="J55" s="106"/>
    </row>
    <row r="56" spans="1:185" ht="30" x14ac:dyDescent="0.25">
      <c r="A56" s="566" t="s">
        <v>114</v>
      </c>
      <c r="B56" s="604">
        <f>'Аян '!B26</f>
        <v>864</v>
      </c>
      <c r="C56" s="604">
        <f>'Аян '!C26</f>
        <v>73</v>
      </c>
      <c r="D56" s="604">
        <f>'Аян '!D26</f>
        <v>13</v>
      </c>
      <c r="E56" s="605">
        <f>'Аян '!E26</f>
        <v>17.80821917808219</v>
      </c>
      <c r="F56" s="567">
        <f>'Аян '!F26</f>
        <v>2490.4479999999999</v>
      </c>
      <c r="G56" s="567">
        <f>'Аян '!G26</f>
        <v>208</v>
      </c>
      <c r="H56" s="567">
        <f>'Аян '!H26</f>
        <v>27.666969999999999</v>
      </c>
      <c r="I56" s="567">
        <f>'Аян '!I26</f>
        <v>13.301427884615386</v>
      </c>
      <c r="J56" s="106"/>
    </row>
    <row r="57" spans="1:185" ht="30" x14ac:dyDescent="0.25">
      <c r="A57" s="121" t="s">
        <v>110</v>
      </c>
      <c r="B57" s="57">
        <f>'Аян '!B27</f>
        <v>200</v>
      </c>
      <c r="C57" s="57">
        <f>'Аян '!C27</f>
        <v>17</v>
      </c>
      <c r="D57" s="57">
        <f>'Аян '!D27</f>
        <v>11</v>
      </c>
      <c r="E57" s="191">
        <f>'Аян '!E27</f>
        <v>64.705882352941174</v>
      </c>
      <c r="F57" s="63">
        <f>'Аян '!F27</f>
        <v>460</v>
      </c>
      <c r="G57" s="63">
        <f>'Аян '!G27</f>
        <v>38</v>
      </c>
      <c r="H57" s="63">
        <f>'Аян '!H27</f>
        <v>24.13991</v>
      </c>
      <c r="I57" s="63">
        <f>'Аян '!I27</f>
        <v>63.526078947368426</v>
      </c>
      <c r="J57" s="106"/>
    </row>
    <row r="58" spans="1:185" ht="60" x14ac:dyDescent="0.25">
      <c r="A58" s="121" t="s">
        <v>81</v>
      </c>
      <c r="B58" s="57">
        <f>'Аян '!B28</f>
        <v>454</v>
      </c>
      <c r="C58" s="57">
        <f>'Аян '!C28</f>
        <v>38</v>
      </c>
      <c r="D58" s="57">
        <f>'Аян '!D28</f>
        <v>0</v>
      </c>
      <c r="E58" s="191">
        <f>'Аян '!E28</f>
        <v>0</v>
      </c>
      <c r="F58" s="63">
        <f>'Аян '!F28</f>
        <v>1639.848</v>
      </c>
      <c r="G58" s="63">
        <f>'Аян '!G28</f>
        <v>137</v>
      </c>
      <c r="H58" s="63">
        <f>'Аян '!H28</f>
        <v>0</v>
      </c>
      <c r="I58" s="63">
        <f>'Аян '!I28</f>
        <v>0</v>
      </c>
      <c r="J58" s="106"/>
    </row>
    <row r="59" spans="1:185" ht="45" x14ac:dyDescent="0.25">
      <c r="A59" s="121" t="s">
        <v>111</v>
      </c>
      <c r="B59" s="57">
        <f>'Аян '!B29</f>
        <v>210</v>
      </c>
      <c r="C59" s="57">
        <f>'Аян '!C29</f>
        <v>18</v>
      </c>
      <c r="D59" s="57">
        <f>'Аян '!D29</f>
        <v>2</v>
      </c>
      <c r="E59" s="191">
        <f>'Аян '!E29</f>
        <v>11.111111111111111</v>
      </c>
      <c r="F59" s="63">
        <f>'Аян '!F29</f>
        <v>390.6</v>
      </c>
      <c r="G59" s="63">
        <f>'Аян '!G29</f>
        <v>33</v>
      </c>
      <c r="H59" s="63">
        <f>'Аян '!H29</f>
        <v>3.5270600000000001</v>
      </c>
      <c r="I59" s="63">
        <f>'Аян '!I29</f>
        <v>10.688060606060606</v>
      </c>
      <c r="J59" s="106"/>
    </row>
    <row r="60" spans="1:185" ht="30.75" thickBot="1" x14ac:dyDescent="0.3">
      <c r="A60" s="683" t="s">
        <v>125</v>
      </c>
      <c r="B60" s="577">
        <f>'Аян '!B30</f>
        <v>1800</v>
      </c>
      <c r="C60" s="577">
        <f>'Аян '!C30</f>
        <v>150</v>
      </c>
      <c r="D60" s="577">
        <f>'Аян '!D30</f>
        <v>241</v>
      </c>
      <c r="E60" s="578">
        <f>'Аян '!E30</f>
        <v>160.66666666666666</v>
      </c>
      <c r="F60" s="570">
        <f>'Аян '!F30</f>
        <v>1933.146</v>
      </c>
      <c r="G60" s="570">
        <f>'Аян '!G30</f>
        <v>161</v>
      </c>
      <c r="H60" s="570">
        <f>'Аян '!H30</f>
        <v>256.85341</v>
      </c>
      <c r="I60" s="570">
        <f>'Аян '!I30</f>
        <v>159.53627950310559</v>
      </c>
      <c r="J60" s="106"/>
    </row>
    <row r="61" spans="1:185" ht="15.75" thickBot="1" x14ac:dyDescent="0.3">
      <c r="A61" s="572" t="s">
        <v>4</v>
      </c>
      <c r="B61" s="579">
        <f>'Аян '!B31</f>
        <v>0</v>
      </c>
      <c r="C61" s="579">
        <f>'Аян '!C31</f>
        <v>0</v>
      </c>
      <c r="D61" s="579">
        <f>'Аян '!D31</f>
        <v>0</v>
      </c>
      <c r="E61" s="580">
        <f>'Аян '!E31</f>
        <v>0</v>
      </c>
      <c r="F61" s="575">
        <f>'Аян '!F31</f>
        <v>5675.4424912962959</v>
      </c>
      <c r="G61" s="575">
        <f>'Аян '!G31</f>
        <v>474</v>
      </c>
      <c r="H61" s="575">
        <f>'Аян '!H31</f>
        <v>308.01490999999999</v>
      </c>
      <c r="I61" s="575">
        <f>'Аян '!I31</f>
        <v>64.982048523206743</v>
      </c>
      <c r="J61" s="106"/>
    </row>
    <row r="62" spans="1:185" ht="15" customHeight="1" x14ac:dyDescent="0.25">
      <c r="A62" s="99" t="s">
        <v>19</v>
      </c>
      <c r="B62" s="100"/>
      <c r="C62" s="100"/>
      <c r="D62" s="100"/>
      <c r="E62" s="190"/>
      <c r="F62" s="101"/>
      <c r="G62" s="101"/>
      <c r="H62" s="101"/>
      <c r="I62" s="101"/>
      <c r="J62" s="106"/>
    </row>
    <row r="63" spans="1:185" ht="30" x14ac:dyDescent="0.25">
      <c r="A63" s="566" t="s">
        <v>122</v>
      </c>
      <c r="B63" s="563">
        <f>'1 уровень'!C266</f>
        <v>3007</v>
      </c>
      <c r="C63" s="563">
        <f>'1 уровень'!D266</f>
        <v>251</v>
      </c>
      <c r="D63" s="563">
        <f>'1 уровень'!E266</f>
        <v>195</v>
      </c>
      <c r="E63" s="564">
        <f>'1 уровень'!F266</f>
        <v>77.689243027888438</v>
      </c>
      <c r="F63" s="567">
        <f>'1 уровень'!G266</f>
        <v>6830.3208211111114</v>
      </c>
      <c r="G63" s="567">
        <f>'1 уровень'!H266</f>
        <v>569</v>
      </c>
      <c r="H63" s="567">
        <f>'1 уровень'!I266</f>
        <v>383.76494000000002</v>
      </c>
      <c r="I63" s="567">
        <f>'1 уровень'!J266</f>
        <v>67.445507908611603</v>
      </c>
      <c r="J63" s="10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  <c r="BV63" s="46"/>
      <c r="BW63" s="46"/>
      <c r="BX63" s="46"/>
      <c r="BY63" s="46"/>
      <c r="BZ63" s="46"/>
      <c r="CA63" s="46"/>
      <c r="CB63" s="46"/>
      <c r="CC63" s="46"/>
      <c r="CD63" s="46"/>
      <c r="CE63" s="46"/>
      <c r="CF63" s="46"/>
      <c r="CG63" s="46"/>
      <c r="CH63" s="46"/>
      <c r="CI63" s="46"/>
      <c r="CJ63" s="46"/>
      <c r="CK63" s="46"/>
      <c r="CL63" s="46"/>
      <c r="CM63" s="46"/>
      <c r="CN63" s="46"/>
      <c r="CO63" s="46"/>
      <c r="CP63" s="46"/>
      <c r="CQ63" s="46"/>
      <c r="CR63" s="46"/>
      <c r="CS63" s="46"/>
      <c r="CT63" s="46"/>
      <c r="CU63" s="46"/>
      <c r="CV63" s="46"/>
      <c r="CW63" s="46"/>
      <c r="CX63" s="46"/>
      <c r="CY63" s="46"/>
      <c r="CZ63" s="46"/>
      <c r="DA63" s="46"/>
      <c r="DB63" s="46"/>
      <c r="DC63" s="46"/>
      <c r="DD63" s="46"/>
      <c r="DE63" s="46"/>
      <c r="DF63" s="46"/>
      <c r="DG63" s="46"/>
      <c r="DH63" s="46"/>
      <c r="DI63" s="46"/>
      <c r="DJ63" s="46"/>
      <c r="DK63" s="46"/>
      <c r="DL63" s="46"/>
      <c r="DM63" s="46"/>
      <c r="DN63" s="46"/>
      <c r="DO63" s="46"/>
      <c r="DP63" s="46"/>
      <c r="DQ63" s="46"/>
      <c r="DR63" s="46"/>
      <c r="DS63" s="46"/>
      <c r="DT63" s="46"/>
      <c r="DU63" s="46"/>
      <c r="DV63" s="46"/>
      <c r="DW63" s="46"/>
      <c r="DX63" s="46"/>
      <c r="DY63" s="46"/>
      <c r="DZ63" s="46"/>
      <c r="EA63" s="46"/>
      <c r="EB63" s="46"/>
      <c r="EC63" s="46"/>
      <c r="ED63" s="46"/>
      <c r="EE63" s="46"/>
      <c r="EF63" s="46"/>
      <c r="EG63" s="46"/>
      <c r="EH63" s="46"/>
      <c r="EI63" s="46"/>
      <c r="EJ63" s="46"/>
      <c r="EK63" s="46"/>
      <c r="EL63" s="46"/>
      <c r="EM63" s="46"/>
      <c r="EN63" s="46"/>
      <c r="EO63" s="46"/>
      <c r="EP63" s="46"/>
      <c r="EQ63" s="46"/>
      <c r="ER63" s="46"/>
      <c r="ES63" s="46"/>
      <c r="ET63" s="46"/>
      <c r="EU63" s="46"/>
      <c r="EV63" s="46"/>
      <c r="EW63" s="46"/>
      <c r="EX63" s="46"/>
      <c r="EY63" s="46"/>
      <c r="EZ63" s="46"/>
      <c r="FA63" s="46"/>
      <c r="FB63" s="46"/>
      <c r="FC63" s="46"/>
      <c r="FD63" s="46"/>
      <c r="FE63" s="46"/>
      <c r="FF63" s="46"/>
      <c r="FG63" s="46"/>
      <c r="FH63" s="46"/>
      <c r="FI63" s="46"/>
      <c r="FJ63" s="46"/>
      <c r="FK63" s="46"/>
      <c r="FL63" s="46"/>
      <c r="FM63" s="46"/>
      <c r="FN63" s="46"/>
      <c r="FO63" s="46"/>
      <c r="FP63" s="46"/>
      <c r="FQ63" s="46"/>
      <c r="FR63" s="46"/>
      <c r="FS63" s="46"/>
      <c r="FT63" s="46"/>
      <c r="FU63" s="46"/>
      <c r="FV63" s="46"/>
      <c r="FW63" s="46"/>
      <c r="FX63" s="46"/>
      <c r="FY63" s="46"/>
      <c r="FZ63" s="46"/>
      <c r="GA63" s="46"/>
      <c r="GB63" s="46"/>
      <c r="GC63" s="46"/>
    </row>
    <row r="64" spans="1:185" ht="30" x14ac:dyDescent="0.25">
      <c r="A64" s="121" t="s">
        <v>79</v>
      </c>
      <c r="B64" s="50">
        <f>'1 уровень'!C267</f>
        <v>2121</v>
      </c>
      <c r="C64" s="50">
        <f>'1 уровень'!D267</f>
        <v>177</v>
      </c>
      <c r="D64" s="50">
        <f>'1 уровень'!E267</f>
        <v>123</v>
      </c>
      <c r="E64" s="187">
        <f>'1 уровень'!F267</f>
        <v>69.491525423728817</v>
      </c>
      <c r="F64" s="63">
        <f>'1 уровень'!G267</f>
        <v>4548.7688711111114</v>
      </c>
      <c r="G64" s="63">
        <f>'1 уровень'!H267</f>
        <v>379</v>
      </c>
      <c r="H64" s="63">
        <f>'1 уровень'!I267</f>
        <v>273.28140000000002</v>
      </c>
      <c r="I64" s="63">
        <f>'1 уровень'!J267</f>
        <v>72.105910290237475</v>
      </c>
      <c r="J64" s="10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  <c r="BV64" s="46"/>
      <c r="BW64" s="46"/>
      <c r="BX64" s="46"/>
      <c r="BY64" s="46"/>
      <c r="BZ64" s="46"/>
      <c r="CA64" s="46"/>
      <c r="CB64" s="46"/>
      <c r="CC64" s="46"/>
      <c r="CD64" s="46"/>
      <c r="CE64" s="46"/>
      <c r="CF64" s="46"/>
      <c r="CG64" s="46"/>
      <c r="CH64" s="46"/>
      <c r="CI64" s="46"/>
      <c r="CJ64" s="46"/>
      <c r="CK64" s="46"/>
      <c r="CL64" s="46"/>
      <c r="CM64" s="46"/>
      <c r="CN64" s="46"/>
      <c r="CO64" s="46"/>
      <c r="CP64" s="46"/>
      <c r="CQ64" s="46"/>
      <c r="CR64" s="46"/>
      <c r="CS64" s="46"/>
      <c r="CT64" s="46"/>
      <c r="CU64" s="46"/>
      <c r="CV64" s="46"/>
      <c r="CW64" s="46"/>
      <c r="CX64" s="46"/>
      <c r="CY64" s="46"/>
      <c r="CZ64" s="46"/>
      <c r="DA64" s="46"/>
      <c r="DB64" s="46"/>
      <c r="DC64" s="46"/>
      <c r="DD64" s="46"/>
      <c r="DE64" s="46"/>
      <c r="DF64" s="46"/>
      <c r="DG64" s="46"/>
      <c r="DH64" s="46"/>
      <c r="DI64" s="46"/>
      <c r="DJ64" s="46"/>
      <c r="DK64" s="46"/>
      <c r="DL64" s="46"/>
      <c r="DM64" s="46"/>
      <c r="DN64" s="46"/>
      <c r="DO64" s="46"/>
      <c r="DP64" s="46"/>
      <c r="DQ64" s="46"/>
      <c r="DR64" s="46"/>
      <c r="DS64" s="46"/>
      <c r="DT64" s="46"/>
      <c r="DU64" s="46"/>
      <c r="DV64" s="46"/>
      <c r="DW64" s="46"/>
      <c r="DX64" s="46"/>
      <c r="DY64" s="46"/>
      <c r="DZ64" s="46"/>
      <c r="EA64" s="46"/>
      <c r="EB64" s="46"/>
      <c r="EC64" s="46"/>
      <c r="ED64" s="46"/>
      <c r="EE64" s="46"/>
      <c r="EF64" s="46"/>
      <c r="EG64" s="46"/>
      <c r="EH64" s="46"/>
      <c r="EI64" s="46"/>
      <c r="EJ64" s="46"/>
      <c r="EK64" s="46"/>
      <c r="EL64" s="46"/>
      <c r="EM64" s="46"/>
      <c r="EN64" s="46"/>
      <c r="EO64" s="46"/>
      <c r="EP64" s="46"/>
      <c r="EQ64" s="46"/>
      <c r="ER64" s="46"/>
      <c r="ES64" s="46"/>
      <c r="ET64" s="46"/>
      <c r="EU64" s="46"/>
      <c r="EV64" s="46"/>
      <c r="EW64" s="46"/>
      <c r="EX64" s="46"/>
      <c r="EY64" s="46"/>
      <c r="EZ64" s="46"/>
      <c r="FA64" s="46"/>
      <c r="FB64" s="46"/>
      <c r="FC64" s="46"/>
      <c r="FD64" s="46"/>
      <c r="FE64" s="46"/>
      <c r="FF64" s="46"/>
      <c r="FG64" s="46"/>
      <c r="FH64" s="46"/>
      <c r="FI64" s="46"/>
      <c r="FJ64" s="46"/>
      <c r="FK64" s="46"/>
      <c r="FL64" s="46"/>
      <c r="FM64" s="46"/>
      <c r="FN64" s="46"/>
      <c r="FO64" s="46"/>
      <c r="FP64" s="46"/>
      <c r="FQ64" s="46"/>
      <c r="FR64" s="46"/>
      <c r="FS64" s="46"/>
      <c r="FT64" s="46"/>
      <c r="FU64" s="46"/>
      <c r="FV64" s="46"/>
      <c r="FW64" s="46"/>
      <c r="FX64" s="46"/>
      <c r="FY64" s="46"/>
      <c r="FZ64" s="46"/>
      <c r="GA64" s="46"/>
      <c r="GB64" s="46"/>
      <c r="GC64" s="46"/>
    </row>
    <row r="65" spans="1:185" ht="30" x14ac:dyDescent="0.25">
      <c r="A65" s="121" t="s">
        <v>80</v>
      </c>
      <c r="B65" s="50">
        <f>'1 уровень'!C268</f>
        <v>636</v>
      </c>
      <c r="C65" s="50">
        <f>'1 уровень'!D268</f>
        <v>53</v>
      </c>
      <c r="D65" s="50">
        <f>'1 уровень'!E268</f>
        <v>72</v>
      </c>
      <c r="E65" s="187">
        <f>'1 уровень'!F268</f>
        <v>135.84905660377359</v>
      </c>
      <c r="F65" s="63">
        <f>'1 уровень'!G268</f>
        <v>914.41694999999993</v>
      </c>
      <c r="G65" s="63">
        <f>'1 уровень'!H268</f>
        <v>76</v>
      </c>
      <c r="H65" s="63">
        <f>'1 уровень'!I268</f>
        <v>110.48353999999999</v>
      </c>
      <c r="I65" s="63">
        <f>'1 уровень'!J268</f>
        <v>145.37307894736841</v>
      </c>
      <c r="J65" s="10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  <c r="BV65" s="46"/>
      <c r="BW65" s="46"/>
      <c r="BX65" s="46"/>
      <c r="BY65" s="46"/>
      <c r="BZ65" s="46"/>
      <c r="CA65" s="46"/>
      <c r="CB65" s="46"/>
      <c r="CC65" s="46"/>
      <c r="CD65" s="46"/>
      <c r="CE65" s="46"/>
      <c r="CF65" s="46"/>
      <c r="CG65" s="46"/>
      <c r="CH65" s="46"/>
      <c r="CI65" s="46"/>
      <c r="CJ65" s="46"/>
      <c r="CK65" s="46"/>
      <c r="CL65" s="46"/>
      <c r="CM65" s="46"/>
      <c r="CN65" s="46"/>
      <c r="CO65" s="46"/>
      <c r="CP65" s="46"/>
      <c r="CQ65" s="46"/>
      <c r="CR65" s="46"/>
      <c r="CS65" s="46"/>
      <c r="CT65" s="46"/>
      <c r="CU65" s="46"/>
      <c r="CV65" s="46"/>
      <c r="CW65" s="46"/>
      <c r="CX65" s="46"/>
      <c r="CY65" s="46"/>
      <c r="CZ65" s="46"/>
      <c r="DA65" s="46"/>
      <c r="DB65" s="46"/>
      <c r="DC65" s="46"/>
      <c r="DD65" s="46"/>
      <c r="DE65" s="46"/>
      <c r="DF65" s="46"/>
      <c r="DG65" s="46"/>
      <c r="DH65" s="46"/>
      <c r="DI65" s="46"/>
      <c r="DJ65" s="46"/>
      <c r="DK65" s="46"/>
      <c r="DL65" s="46"/>
      <c r="DM65" s="46"/>
      <c r="DN65" s="46"/>
      <c r="DO65" s="46"/>
      <c r="DP65" s="46"/>
      <c r="DQ65" s="46"/>
      <c r="DR65" s="46"/>
      <c r="DS65" s="46"/>
      <c r="DT65" s="46"/>
      <c r="DU65" s="46"/>
      <c r="DV65" s="46"/>
      <c r="DW65" s="46"/>
      <c r="DX65" s="46"/>
      <c r="DY65" s="46"/>
      <c r="DZ65" s="46"/>
      <c r="EA65" s="46"/>
      <c r="EB65" s="46"/>
      <c r="EC65" s="46"/>
      <c r="ED65" s="46"/>
      <c r="EE65" s="46"/>
      <c r="EF65" s="46"/>
      <c r="EG65" s="46"/>
      <c r="EH65" s="46"/>
      <c r="EI65" s="46"/>
      <c r="EJ65" s="46"/>
      <c r="EK65" s="46"/>
      <c r="EL65" s="46"/>
      <c r="EM65" s="46"/>
      <c r="EN65" s="46"/>
      <c r="EO65" s="46"/>
      <c r="EP65" s="46"/>
      <c r="EQ65" s="46"/>
      <c r="ER65" s="46"/>
      <c r="ES65" s="46"/>
      <c r="ET65" s="46"/>
      <c r="EU65" s="46"/>
      <c r="EV65" s="46"/>
      <c r="EW65" s="46"/>
      <c r="EX65" s="46"/>
      <c r="EY65" s="46"/>
      <c r="EZ65" s="46"/>
      <c r="FA65" s="46"/>
      <c r="FB65" s="46"/>
      <c r="FC65" s="46"/>
      <c r="FD65" s="46"/>
      <c r="FE65" s="46"/>
      <c r="FF65" s="46"/>
      <c r="FG65" s="46"/>
      <c r="FH65" s="46"/>
      <c r="FI65" s="46"/>
      <c r="FJ65" s="46"/>
      <c r="FK65" s="46"/>
      <c r="FL65" s="46"/>
      <c r="FM65" s="46"/>
      <c r="FN65" s="46"/>
      <c r="FO65" s="46"/>
      <c r="FP65" s="46"/>
      <c r="FQ65" s="46"/>
      <c r="FR65" s="46"/>
      <c r="FS65" s="46"/>
      <c r="FT65" s="46"/>
      <c r="FU65" s="46"/>
      <c r="FV65" s="46"/>
      <c r="FW65" s="46"/>
      <c r="FX65" s="46"/>
      <c r="FY65" s="46"/>
      <c r="FZ65" s="46"/>
      <c r="GA65" s="46"/>
      <c r="GB65" s="46"/>
      <c r="GC65" s="46"/>
    </row>
    <row r="66" spans="1:185" ht="45" x14ac:dyDescent="0.25">
      <c r="A66" s="121" t="s">
        <v>101</v>
      </c>
      <c r="B66" s="50">
        <f>'1 уровень'!C269</f>
        <v>160</v>
      </c>
      <c r="C66" s="50">
        <f>'1 уровень'!D269</f>
        <v>13</v>
      </c>
      <c r="D66" s="50">
        <f>'1 уровень'!E269</f>
        <v>0</v>
      </c>
      <c r="E66" s="187">
        <f>'1 уровень'!F269</f>
        <v>0</v>
      </c>
      <c r="F66" s="63">
        <f>'1 уровень'!G269</f>
        <v>874.96640000000002</v>
      </c>
      <c r="G66" s="63">
        <f>'1 уровень'!H269</f>
        <v>73</v>
      </c>
      <c r="H66" s="63">
        <f>'1 уровень'!I269</f>
        <v>0</v>
      </c>
      <c r="I66" s="63">
        <f>'1 уровень'!J269</f>
        <v>0</v>
      </c>
      <c r="J66" s="10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  <c r="BV66" s="46"/>
      <c r="BW66" s="46"/>
      <c r="BX66" s="46"/>
      <c r="BY66" s="46"/>
      <c r="BZ66" s="46"/>
      <c r="CA66" s="46"/>
      <c r="CB66" s="46"/>
      <c r="CC66" s="46"/>
      <c r="CD66" s="46"/>
      <c r="CE66" s="46"/>
      <c r="CF66" s="46"/>
      <c r="CG66" s="46"/>
      <c r="CH66" s="46"/>
      <c r="CI66" s="46"/>
      <c r="CJ66" s="46"/>
      <c r="CK66" s="46"/>
      <c r="CL66" s="46"/>
      <c r="CM66" s="46"/>
      <c r="CN66" s="46"/>
      <c r="CO66" s="46"/>
      <c r="CP66" s="46"/>
      <c r="CQ66" s="46"/>
      <c r="CR66" s="46"/>
      <c r="CS66" s="46"/>
      <c r="CT66" s="46"/>
      <c r="CU66" s="46"/>
      <c r="CV66" s="46"/>
      <c r="CW66" s="46"/>
      <c r="CX66" s="46"/>
      <c r="CY66" s="46"/>
      <c r="CZ66" s="46"/>
      <c r="DA66" s="46"/>
      <c r="DB66" s="46"/>
      <c r="DC66" s="46"/>
      <c r="DD66" s="46"/>
      <c r="DE66" s="46"/>
      <c r="DF66" s="46"/>
      <c r="DG66" s="46"/>
      <c r="DH66" s="46"/>
      <c r="DI66" s="46"/>
      <c r="DJ66" s="46"/>
      <c r="DK66" s="46"/>
      <c r="DL66" s="46"/>
      <c r="DM66" s="46"/>
      <c r="DN66" s="46"/>
      <c r="DO66" s="46"/>
      <c r="DP66" s="46"/>
      <c r="DQ66" s="46"/>
      <c r="DR66" s="46"/>
      <c r="DS66" s="46"/>
      <c r="DT66" s="46"/>
      <c r="DU66" s="46"/>
      <c r="DV66" s="46"/>
      <c r="DW66" s="46"/>
      <c r="DX66" s="46"/>
      <c r="DY66" s="46"/>
      <c r="DZ66" s="46"/>
      <c r="EA66" s="46"/>
      <c r="EB66" s="46"/>
      <c r="EC66" s="46"/>
      <c r="ED66" s="46"/>
      <c r="EE66" s="46"/>
      <c r="EF66" s="46"/>
      <c r="EG66" s="46"/>
      <c r="EH66" s="46"/>
      <c r="EI66" s="46"/>
      <c r="EJ66" s="46"/>
      <c r="EK66" s="46"/>
      <c r="EL66" s="46"/>
      <c r="EM66" s="46"/>
      <c r="EN66" s="46"/>
      <c r="EO66" s="46"/>
      <c r="EP66" s="46"/>
      <c r="EQ66" s="46"/>
      <c r="ER66" s="46"/>
      <c r="ES66" s="46"/>
      <c r="ET66" s="46"/>
      <c r="EU66" s="46"/>
      <c r="EV66" s="46"/>
      <c r="EW66" s="46"/>
      <c r="EX66" s="46"/>
      <c r="EY66" s="46"/>
      <c r="EZ66" s="46"/>
      <c r="FA66" s="46"/>
      <c r="FB66" s="46"/>
      <c r="FC66" s="46"/>
      <c r="FD66" s="46"/>
      <c r="FE66" s="46"/>
      <c r="FF66" s="46"/>
      <c r="FG66" s="46"/>
      <c r="FH66" s="46"/>
      <c r="FI66" s="46"/>
      <c r="FJ66" s="46"/>
      <c r="FK66" s="46"/>
      <c r="FL66" s="46"/>
      <c r="FM66" s="46"/>
      <c r="FN66" s="46"/>
      <c r="FO66" s="46"/>
      <c r="FP66" s="46"/>
      <c r="FQ66" s="46"/>
      <c r="FR66" s="46"/>
      <c r="FS66" s="46"/>
      <c r="FT66" s="46"/>
      <c r="FU66" s="46"/>
      <c r="FV66" s="46"/>
      <c r="FW66" s="46"/>
      <c r="FX66" s="46"/>
      <c r="FY66" s="46"/>
      <c r="FZ66" s="46"/>
      <c r="GA66" s="46"/>
      <c r="GB66" s="46"/>
      <c r="GC66" s="46"/>
    </row>
    <row r="67" spans="1:185" s="46" customFormat="1" ht="30" x14ac:dyDescent="0.25">
      <c r="A67" s="121" t="s">
        <v>102</v>
      </c>
      <c r="B67" s="70">
        <f>'1 уровень'!C270</f>
        <v>90</v>
      </c>
      <c r="C67" s="70">
        <f>'1 уровень'!D270</f>
        <v>8</v>
      </c>
      <c r="D67" s="70">
        <f>'1 уровень'!E270</f>
        <v>0</v>
      </c>
      <c r="E67" s="193">
        <f>'1 уровень'!F270</f>
        <v>0</v>
      </c>
      <c r="F67" s="728">
        <f>'1 уровень'!G270</f>
        <v>492.16859999999997</v>
      </c>
      <c r="G67" s="728">
        <f>'1 уровень'!H270</f>
        <v>41</v>
      </c>
      <c r="H67" s="728">
        <f>'1 уровень'!I270</f>
        <v>0</v>
      </c>
      <c r="I67" s="728">
        <f>'1 уровень'!J270</f>
        <v>0</v>
      </c>
      <c r="J67" s="106"/>
    </row>
    <row r="68" spans="1:185" ht="30" x14ac:dyDescent="0.25">
      <c r="A68" s="566" t="s">
        <v>114</v>
      </c>
      <c r="B68" s="563">
        <f>'1 уровень'!C271</f>
        <v>6470</v>
      </c>
      <c r="C68" s="563">
        <f>'1 уровень'!D271</f>
        <v>539</v>
      </c>
      <c r="D68" s="563">
        <f>'1 уровень'!E271</f>
        <v>-13</v>
      </c>
      <c r="E68" s="564">
        <f>'1 уровень'!F271</f>
        <v>-2.4118738404452689</v>
      </c>
      <c r="F68" s="567">
        <f>'1 уровень'!G271</f>
        <v>9440.93</v>
      </c>
      <c r="G68" s="567">
        <f>'1 уровень'!H271</f>
        <v>787</v>
      </c>
      <c r="H68" s="567">
        <f>'1 уровень'!I271</f>
        <v>5.41974</v>
      </c>
      <c r="I68" s="567">
        <f>'1 уровень'!J271</f>
        <v>0.68865819567979669</v>
      </c>
      <c r="J68" s="10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  <c r="BV68" s="46"/>
      <c r="BW68" s="46"/>
      <c r="BX68" s="46"/>
      <c r="BY68" s="46"/>
      <c r="BZ68" s="46"/>
      <c r="CA68" s="46"/>
      <c r="CB68" s="46"/>
      <c r="CC68" s="46"/>
      <c r="CD68" s="46"/>
      <c r="CE68" s="46"/>
      <c r="CF68" s="46"/>
      <c r="CG68" s="46"/>
      <c r="CH68" s="46"/>
      <c r="CI68" s="46"/>
      <c r="CJ68" s="46"/>
      <c r="CK68" s="46"/>
      <c r="CL68" s="46"/>
      <c r="CM68" s="46"/>
      <c r="CN68" s="46"/>
      <c r="CO68" s="46"/>
      <c r="CP68" s="46"/>
      <c r="CQ68" s="46"/>
      <c r="CR68" s="46"/>
      <c r="CS68" s="46"/>
      <c r="CT68" s="46"/>
      <c r="CU68" s="46"/>
      <c r="CV68" s="46"/>
      <c r="CW68" s="46"/>
      <c r="CX68" s="46"/>
      <c r="CY68" s="46"/>
      <c r="CZ68" s="46"/>
      <c r="DA68" s="46"/>
      <c r="DB68" s="46"/>
      <c r="DC68" s="46"/>
      <c r="DD68" s="46"/>
      <c r="DE68" s="46"/>
      <c r="DF68" s="46"/>
      <c r="DG68" s="46"/>
      <c r="DH68" s="46"/>
      <c r="DI68" s="46"/>
      <c r="DJ68" s="46"/>
      <c r="DK68" s="46"/>
      <c r="DL68" s="46"/>
      <c r="DM68" s="46"/>
      <c r="DN68" s="46"/>
      <c r="DO68" s="46"/>
      <c r="DP68" s="46"/>
      <c r="DQ68" s="46"/>
      <c r="DR68" s="46"/>
      <c r="DS68" s="46"/>
      <c r="DT68" s="46"/>
      <c r="DU68" s="46"/>
      <c r="DV68" s="46"/>
      <c r="DW68" s="46"/>
      <c r="DX68" s="46"/>
      <c r="DY68" s="46"/>
      <c r="DZ68" s="46"/>
      <c r="EA68" s="46"/>
      <c r="EB68" s="46"/>
      <c r="EC68" s="46"/>
      <c r="ED68" s="46"/>
      <c r="EE68" s="46"/>
      <c r="EF68" s="46"/>
      <c r="EG68" s="46"/>
      <c r="EH68" s="46"/>
      <c r="EI68" s="46"/>
      <c r="EJ68" s="46"/>
      <c r="EK68" s="46"/>
      <c r="EL68" s="46"/>
      <c r="EM68" s="46"/>
      <c r="EN68" s="46"/>
      <c r="EO68" s="46"/>
      <c r="EP68" s="46"/>
      <c r="EQ68" s="46"/>
      <c r="ER68" s="46"/>
      <c r="ES68" s="46"/>
      <c r="ET68" s="46"/>
      <c r="EU68" s="46"/>
      <c r="EV68" s="46"/>
      <c r="EW68" s="46"/>
      <c r="EX68" s="46"/>
      <c r="EY68" s="46"/>
      <c r="EZ68" s="46"/>
      <c r="FA68" s="46"/>
      <c r="FB68" s="46"/>
      <c r="FC68" s="46"/>
      <c r="FD68" s="46"/>
      <c r="FE68" s="46"/>
      <c r="FF68" s="46"/>
      <c r="FG68" s="46"/>
      <c r="FH68" s="46"/>
      <c r="FI68" s="46"/>
      <c r="FJ68" s="46"/>
      <c r="FK68" s="46"/>
      <c r="FL68" s="46"/>
      <c r="FM68" s="46"/>
      <c r="FN68" s="46"/>
      <c r="FO68" s="46"/>
      <c r="FP68" s="46"/>
      <c r="FQ68" s="46"/>
      <c r="FR68" s="46"/>
      <c r="FS68" s="46"/>
      <c r="FT68" s="46"/>
      <c r="FU68" s="46"/>
      <c r="FV68" s="46"/>
      <c r="FW68" s="46"/>
      <c r="FX68" s="46"/>
      <c r="FY68" s="46"/>
      <c r="FZ68" s="46"/>
      <c r="GA68" s="46"/>
      <c r="GB68" s="46"/>
      <c r="GC68" s="46"/>
    </row>
    <row r="69" spans="1:185" ht="30" x14ac:dyDescent="0.25">
      <c r="A69" s="121" t="s">
        <v>110</v>
      </c>
      <c r="B69" s="50">
        <f>'1 уровень'!C272</f>
        <v>720</v>
      </c>
      <c r="C69" s="50">
        <f>'1 уровень'!D272</f>
        <v>60</v>
      </c>
      <c r="D69" s="50">
        <f>'1 уровень'!E272</f>
        <v>-21</v>
      </c>
      <c r="E69" s="187">
        <f>'1 уровень'!F272</f>
        <v>-35</v>
      </c>
      <c r="F69" s="63">
        <f>'1 уровень'!G272</f>
        <v>1057.104</v>
      </c>
      <c r="G69" s="63">
        <f>'1 уровень'!H272</f>
        <v>88</v>
      </c>
      <c r="H69" s="63">
        <f>'1 уровень'!I272</f>
        <v>-1.5445</v>
      </c>
      <c r="I69" s="63">
        <f>'1 уровень'!J272</f>
        <v>-1.7551136363636362</v>
      </c>
      <c r="J69" s="10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  <c r="BV69" s="46"/>
      <c r="BW69" s="46"/>
      <c r="BX69" s="46"/>
      <c r="BY69" s="46"/>
      <c r="BZ69" s="46"/>
      <c r="CA69" s="46"/>
      <c r="CB69" s="46"/>
      <c r="CC69" s="46"/>
      <c r="CD69" s="46"/>
      <c r="CE69" s="46"/>
      <c r="CF69" s="46"/>
      <c r="CG69" s="46"/>
      <c r="CH69" s="46"/>
      <c r="CI69" s="46"/>
      <c r="CJ69" s="46"/>
      <c r="CK69" s="46"/>
      <c r="CL69" s="46"/>
      <c r="CM69" s="46"/>
      <c r="CN69" s="46"/>
      <c r="CO69" s="46"/>
      <c r="CP69" s="46"/>
      <c r="CQ69" s="46"/>
      <c r="CR69" s="46"/>
      <c r="CS69" s="46"/>
      <c r="CT69" s="46"/>
      <c r="CU69" s="46"/>
      <c r="CV69" s="46"/>
      <c r="CW69" s="46"/>
      <c r="CX69" s="46"/>
      <c r="CY69" s="46"/>
      <c r="CZ69" s="46"/>
      <c r="DA69" s="46"/>
      <c r="DB69" s="46"/>
      <c r="DC69" s="46"/>
      <c r="DD69" s="46"/>
      <c r="DE69" s="46"/>
      <c r="DF69" s="46"/>
      <c r="DG69" s="46"/>
      <c r="DH69" s="46"/>
      <c r="DI69" s="46"/>
      <c r="DJ69" s="46"/>
      <c r="DK69" s="46"/>
      <c r="DL69" s="46"/>
      <c r="DM69" s="46"/>
      <c r="DN69" s="46"/>
      <c r="DO69" s="46"/>
      <c r="DP69" s="46"/>
      <c r="DQ69" s="46"/>
      <c r="DR69" s="46"/>
      <c r="DS69" s="46"/>
      <c r="DT69" s="46"/>
      <c r="DU69" s="46"/>
      <c r="DV69" s="46"/>
      <c r="DW69" s="46"/>
      <c r="DX69" s="46"/>
      <c r="DY69" s="46"/>
      <c r="DZ69" s="46"/>
      <c r="EA69" s="46"/>
      <c r="EB69" s="46"/>
      <c r="EC69" s="46"/>
      <c r="ED69" s="46"/>
      <c r="EE69" s="46"/>
      <c r="EF69" s="46"/>
      <c r="EG69" s="46"/>
      <c r="EH69" s="46"/>
      <c r="EI69" s="46"/>
      <c r="EJ69" s="46"/>
      <c r="EK69" s="46"/>
      <c r="EL69" s="46"/>
      <c r="EM69" s="46"/>
      <c r="EN69" s="46"/>
      <c r="EO69" s="46"/>
      <c r="EP69" s="46"/>
      <c r="EQ69" s="46"/>
      <c r="ER69" s="46"/>
      <c r="ES69" s="46"/>
      <c r="ET69" s="46"/>
      <c r="EU69" s="46"/>
      <c r="EV69" s="46"/>
      <c r="EW69" s="46"/>
      <c r="EX69" s="46"/>
      <c r="EY69" s="46"/>
      <c r="EZ69" s="46"/>
      <c r="FA69" s="46"/>
      <c r="FB69" s="46"/>
      <c r="FC69" s="46"/>
      <c r="FD69" s="46"/>
      <c r="FE69" s="46"/>
      <c r="FF69" s="46"/>
      <c r="FG69" s="46"/>
      <c r="FH69" s="46"/>
      <c r="FI69" s="46"/>
      <c r="FJ69" s="46"/>
      <c r="FK69" s="46"/>
      <c r="FL69" s="46"/>
      <c r="FM69" s="46"/>
      <c r="FN69" s="46"/>
      <c r="FO69" s="46"/>
      <c r="FP69" s="46"/>
      <c r="FQ69" s="46"/>
      <c r="FR69" s="46"/>
      <c r="FS69" s="46"/>
      <c r="FT69" s="46"/>
      <c r="FU69" s="46"/>
      <c r="FV69" s="46"/>
      <c r="FW69" s="46"/>
      <c r="FX69" s="46"/>
      <c r="FY69" s="46"/>
      <c r="FZ69" s="46"/>
      <c r="GA69" s="46"/>
      <c r="GB69" s="46"/>
      <c r="GC69" s="46"/>
    </row>
    <row r="70" spans="1:185" ht="60" x14ac:dyDescent="0.25">
      <c r="A70" s="121" t="s">
        <v>81</v>
      </c>
      <c r="B70" s="50">
        <f>'1 уровень'!C273</f>
        <v>4200</v>
      </c>
      <c r="C70" s="50">
        <f>'1 уровень'!D273</f>
        <v>350</v>
      </c>
      <c r="D70" s="50">
        <f>'1 уровень'!E273</f>
        <v>0</v>
      </c>
      <c r="E70" s="187">
        <f>'1 уровень'!F273</f>
        <v>0</v>
      </c>
      <c r="F70" s="63">
        <f>'1 уровень'!G273</f>
        <v>7080.2759999999998</v>
      </c>
      <c r="G70" s="63">
        <f>'1 уровень'!H273</f>
        <v>590</v>
      </c>
      <c r="H70" s="63">
        <f>'1 уровень'!I273</f>
        <v>0</v>
      </c>
      <c r="I70" s="63">
        <f>'1 уровень'!J273</f>
        <v>0</v>
      </c>
      <c r="J70" s="10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  <c r="BV70" s="46"/>
      <c r="BW70" s="46"/>
      <c r="BX70" s="46"/>
      <c r="BY70" s="46"/>
      <c r="BZ70" s="46"/>
      <c r="CA70" s="46"/>
      <c r="CB70" s="46"/>
      <c r="CC70" s="46"/>
      <c r="CD70" s="46"/>
      <c r="CE70" s="46"/>
      <c r="CF70" s="46"/>
      <c r="CG70" s="46"/>
      <c r="CH70" s="46"/>
      <c r="CI70" s="46"/>
      <c r="CJ70" s="46"/>
      <c r="CK70" s="46"/>
      <c r="CL70" s="46"/>
      <c r="CM70" s="46"/>
      <c r="CN70" s="46"/>
      <c r="CO70" s="46"/>
      <c r="CP70" s="46"/>
      <c r="CQ70" s="46"/>
      <c r="CR70" s="46"/>
      <c r="CS70" s="46"/>
      <c r="CT70" s="46"/>
      <c r="CU70" s="46"/>
      <c r="CV70" s="46"/>
      <c r="CW70" s="46"/>
      <c r="CX70" s="46"/>
      <c r="CY70" s="46"/>
      <c r="CZ70" s="46"/>
      <c r="DA70" s="46"/>
      <c r="DB70" s="46"/>
      <c r="DC70" s="46"/>
      <c r="DD70" s="46"/>
      <c r="DE70" s="46"/>
      <c r="DF70" s="46"/>
      <c r="DG70" s="46"/>
      <c r="DH70" s="46"/>
      <c r="DI70" s="46"/>
      <c r="DJ70" s="46"/>
      <c r="DK70" s="46"/>
      <c r="DL70" s="46"/>
      <c r="DM70" s="46"/>
      <c r="DN70" s="46"/>
      <c r="DO70" s="46"/>
      <c r="DP70" s="46"/>
      <c r="DQ70" s="46"/>
      <c r="DR70" s="46"/>
      <c r="DS70" s="46"/>
      <c r="DT70" s="46"/>
      <c r="DU70" s="46"/>
      <c r="DV70" s="46"/>
      <c r="DW70" s="46"/>
      <c r="DX70" s="46"/>
      <c r="DY70" s="46"/>
      <c r="DZ70" s="46"/>
      <c r="EA70" s="46"/>
      <c r="EB70" s="46"/>
      <c r="EC70" s="46"/>
      <c r="ED70" s="46"/>
      <c r="EE70" s="46"/>
      <c r="EF70" s="46"/>
      <c r="EG70" s="46"/>
      <c r="EH70" s="46"/>
      <c r="EI70" s="46"/>
      <c r="EJ70" s="46"/>
      <c r="EK70" s="46"/>
      <c r="EL70" s="46"/>
      <c r="EM70" s="46"/>
      <c r="EN70" s="46"/>
      <c r="EO70" s="46"/>
      <c r="EP70" s="46"/>
      <c r="EQ70" s="46"/>
      <c r="ER70" s="46"/>
      <c r="ES70" s="46"/>
      <c r="ET70" s="46"/>
      <c r="EU70" s="46"/>
      <c r="EV70" s="46"/>
      <c r="EW70" s="46"/>
      <c r="EX70" s="46"/>
      <c r="EY70" s="46"/>
      <c r="EZ70" s="46"/>
      <c r="FA70" s="46"/>
      <c r="FB70" s="46"/>
      <c r="FC70" s="46"/>
      <c r="FD70" s="46"/>
      <c r="FE70" s="46"/>
      <c r="FF70" s="46"/>
      <c r="FG70" s="46"/>
      <c r="FH70" s="46"/>
      <c r="FI70" s="46"/>
      <c r="FJ70" s="46"/>
      <c r="FK70" s="46"/>
      <c r="FL70" s="46"/>
      <c r="FM70" s="46"/>
      <c r="FN70" s="46"/>
      <c r="FO70" s="46"/>
      <c r="FP70" s="46"/>
      <c r="FQ70" s="46"/>
      <c r="FR70" s="46"/>
      <c r="FS70" s="46"/>
      <c r="FT70" s="46"/>
      <c r="FU70" s="46"/>
      <c r="FV70" s="46"/>
      <c r="FW70" s="46"/>
      <c r="FX70" s="46"/>
      <c r="FY70" s="46"/>
      <c r="FZ70" s="46"/>
      <c r="GA70" s="46"/>
      <c r="GB70" s="46"/>
      <c r="GC70" s="46"/>
    </row>
    <row r="71" spans="1:185" ht="45" x14ac:dyDescent="0.25">
      <c r="A71" s="121" t="s">
        <v>111</v>
      </c>
      <c r="B71" s="50">
        <f>'1 уровень'!C274</f>
        <v>1550</v>
      </c>
      <c r="C71" s="50">
        <f>'1 уровень'!D274</f>
        <v>129</v>
      </c>
      <c r="D71" s="50">
        <f>'1 уровень'!E274</f>
        <v>8</v>
      </c>
      <c r="E71" s="187">
        <f>'1 уровень'!F274</f>
        <v>6.2015503875968996</v>
      </c>
      <c r="F71" s="63">
        <f>'1 уровень'!G274</f>
        <v>1303.55</v>
      </c>
      <c r="G71" s="63">
        <f>'1 уровень'!H274</f>
        <v>109</v>
      </c>
      <c r="H71" s="63">
        <f>'1 уровень'!I274</f>
        <v>6.9642400000000002</v>
      </c>
      <c r="I71" s="63">
        <f>'1 уровень'!J274</f>
        <v>6.3892110091743115</v>
      </c>
      <c r="J71" s="10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  <c r="BV71" s="46"/>
      <c r="BW71" s="46"/>
      <c r="BX71" s="46"/>
      <c r="BY71" s="46"/>
      <c r="BZ71" s="46"/>
      <c r="CA71" s="46"/>
      <c r="CB71" s="46"/>
      <c r="CC71" s="46"/>
      <c r="CD71" s="46"/>
      <c r="CE71" s="46"/>
      <c r="CF71" s="46"/>
      <c r="CG71" s="46"/>
      <c r="CH71" s="46"/>
      <c r="CI71" s="46"/>
      <c r="CJ71" s="46"/>
      <c r="CK71" s="46"/>
      <c r="CL71" s="46"/>
      <c r="CM71" s="46"/>
      <c r="CN71" s="46"/>
      <c r="CO71" s="46"/>
      <c r="CP71" s="46"/>
      <c r="CQ71" s="46"/>
      <c r="CR71" s="46"/>
      <c r="CS71" s="46"/>
      <c r="CT71" s="46"/>
      <c r="CU71" s="46"/>
      <c r="CV71" s="46"/>
      <c r="CW71" s="46"/>
      <c r="CX71" s="46"/>
      <c r="CY71" s="46"/>
      <c r="CZ71" s="46"/>
      <c r="DA71" s="46"/>
      <c r="DB71" s="46"/>
      <c r="DC71" s="46"/>
      <c r="DD71" s="46"/>
      <c r="DE71" s="46"/>
      <c r="DF71" s="46"/>
      <c r="DG71" s="46"/>
      <c r="DH71" s="46"/>
      <c r="DI71" s="46"/>
      <c r="DJ71" s="46"/>
      <c r="DK71" s="46"/>
      <c r="DL71" s="46"/>
      <c r="DM71" s="46"/>
      <c r="DN71" s="46"/>
      <c r="DO71" s="46"/>
      <c r="DP71" s="46"/>
      <c r="DQ71" s="46"/>
      <c r="DR71" s="46"/>
      <c r="DS71" s="46"/>
      <c r="DT71" s="46"/>
      <c r="DU71" s="46"/>
      <c r="DV71" s="46"/>
      <c r="DW71" s="46"/>
      <c r="DX71" s="46"/>
      <c r="DY71" s="46"/>
      <c r="DZ71" s="46"/>
      <c r="EA71" s="46"/>
      <c r="EB71" s="46"/>
      <c r="EC71" s="46"/>
      <c r="ED71" s="46"/>
      <c r="EE71" s="46"/>
      <c r="EF71" s="46"/>
      <c r="EG71" s="46"/>
      <c r="EH71" s="46"/>
      <c r="EI71" s="46"/>
      <c r="EJ71" s="46"/>
      <c r="EK71" s="46"/>
      <c r="EL71" s="46"/>
      <c r="EM71" s="46"/>
      <c r="EN71" s="46"/>
      <c r="EO71" s="46"/>
      <c r="EP71" s="46"/>
      <c r="EQ71" s="46"/>
      <c r="ER71" s="46"/>
      <c r="ES71" s="46"/>
      <c r="ET71" s="46"/>
      <c r="EU71" s="46"/>
      <c r="EV71" s="46"/>
      <c r="EW71" s="46"/>
      <c r="EX71" s="46"/>
      <c r="EY71" s="46"/>
      <c r="EZ71" s="46"/>
      <c r="FA71" s="46"/>
      <c r="FB71" s="46"/>
      <c r="FC71" s="46"/>
      <c r="FD71" s="46"/>
      <c r="FE71" s="46"/>
      <c r="FF71" s="46"/>
      <c r="FG71" s="46"/>
      <c r="FH71" s="46"/>
      <c r="FI71" s="46"/>
      <c r="FJ71" s="46"/>
      <c r="FK71" s="46"/>
      <c r="FL71" s="46"/>
      <c r="FM71" s="46"/>
      <c r="FN71" s="46"/>
      <c r="FO71" s="46"/>
      <c r="FP71" s="46"/>
      <c r="FQ71" s="46"/>
      <c r="FR71" s="46"/>
      <c r="FS71" s="46"/>
      <c r="FT71" s="46"/>
      <c r="FU71" s="46"/>
      <c r="FV71" s="46"/>
      <c r="FW71" s="46"/>
      <c r="FX71" s="46"/>
      <c r="FY71" s="46"/>
      <c r="FZ71" s="46"/>
      <c r="GA71" s="46"/>
      <c r="GB71" s="46"/>
      <c r="GC71" s="46"/>
    </row>
    <row r="72" spans="1:185" ht="30.75" thickBot="1" x14ac:dyDescent="0.3">
      <c r="A72" s="296" t="s">
        <v>125</v>
      </c>
      <c r="B72" s="568">
        <f>'1 уровень'!C275</f>
        <v>10781</v>
      </c>
      <c r="C72" s="568">
        <f>'1 уровень'!D275</f>
        <v>898</v>
      </c>
      <c r="D72" s="568">
        <f>'1 уровень'!E275</f>
        <v>516</v>
      </c>
      <c r="E72" s="569">
        <f>'1 уровень'!F275</f>
        <v>57.461024498886417</v>
      </c>
      <c r="F72" s="570">
        <f>'1 уровень'!G275</f>
        <v>7268.9814400000005</v>
      </c>
      <c r="G72" s="570">
        <f>'1 уровень'!H275</f>
        <v>606</v>
      </c>
      <c r="H72" s="570">
        <f>'1 уровень'!I275</f>
        <v>346</v>
      </c>
      <c r="I72" s="570">
        <f>'1 уровень'!J275</f>
        <v>57.095709570957098</v>
      </c>
      <c r="J72" s="10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  <c r="BV72" s="46"/>
      <c r="BW72" s="46"/>
      <c r="BX72" s="46"/>
      <c r="BY72" s="46"/>
      <c r="BZ72" s="46"/>
      <c r="CA72" s="46"/>
      <c r="CB72" s="46"/>
      <c r="CC72" s="46"/>
      <c r="CD72" s="46"/>
      <c r="CE72" s="46"/>
      <c r="CF72" s="46"/>
      <c r="CG72" s="46"/>
      <c r="CH72" s="46"/>
      <c r="CI72" s="46"/>
      <c r="CJ72" s="46"/>
      <c r="CK72" s="46"/>
      <c r="CL72" s="46"/>
      <c r="CM72" s="46"/>
      <c r="CN72" s="46"/>
      <c r="CO72" s="46"/>
      <c r="CP72" s="46"/>
      <c r="CQ72" s="46"/>
      <c r="CR72" s="46"/>
      <c r="CS72" s="46"/>
      <c r="CT72" s="46"/>
      <c r="CU72" s="46"/>
      <c r="CV72" s="46"/>
      <c r="CW72" s="46"/>
      <c r="CX72" s="46"/>
      <c r="CY72" s="46"/>
      <c r="CZ72" s="46"/>
      <c r="DA72" s="46"/>
      <c r="DB72" s="46"/>
      <c r="DC72" s="46"/>
      <c r="DD72" s="46"/>
      <c r="DE72" s="46"/>
      <c r="DF72" s="46"/>
      <c r="DG72" s="46"/>
      <c r="DH72" s="46"/>
      <c r="DI72" s="46"/>
      <c r="DJ72" s="46"/>
      <c r="DK72" s="46"/>
      <c r="DL72" s="46"/>
      <c r="DM72" s="46"/>
      <c r="DN72" s="46"/>
      <c r="DO72" s="46"/>
      <c r="DP72" s="46"/>
      <c r="DQ72" s="46"/>
      <c r="DR72" s="46"/>
      <c r="DS72" s="46"/>
      <c r="DT72" s="46"/>
      <c r="DU72" s="46"/>
      <c r="DV72" s="46"/>
      <c r="DW72" s="46"/>
      <c r="DX72" s="46"/>
      <c r="DY72" s="46"/>
      <c r="DZ72" s="46"/>
      <c r="EA72" s="46"/>
      <c r="EB72" s="46"/>
      <c r="EC72" s="46"/>
      <c r="ED72" s="46"/>
      <c r="EE72" s="46"/>
      <c r="EF72" s="46"/>
      <c r="EG72" s="46"/>
      <c r="EH72" s="46"/>
      <c r="EI72" s="46"/>
      <c r="EJ72" s="46"/>
      <c r="EK72" s="46"/>
      <c r="EL72" s="46"/>
      <c r="EM72" s="46"/>
      <c r="EN72" s="46"/>
      <c r="EO72" s="46"/>
      <c r="EP72" s="46"/>
      <c r="EQ72" s="46"/>
      <c r="ER72" s="46"/>
      <c r="ES72" s="46"/>
      <c r="ET72" s="46"/>
      <c r="EU72" s="46"/>
      <c r="EV72" s="46"/>
      <c r="EW72" s="46"/>
      <c r="EX72" s="46"/>
      <c r="EY72" s="46"/>
      <c r="EZ72" s="46"/>
      <c r="FA72" s="46"/>
      <c r="FB72" s="46"/>
      <c r="FC72" s="46"/>
      <c r="FD72" s="46"/>
      <c r="FE72" s="46"/>
      <c r="FF72" s="46"/>
      <c r="FG72" s="46"/>
      <c r="FH72" s="46"/>
      <c r="FI72" s="46"/>
      <c r="FJ72" s="46"/>
      <c r="FK72" s="46"/>
      <c r="FL72" s="46"/>
      <c r="FM72" s="46"/>
      <c r="FN72" s="46"/>
      <c r="FO72" s="46"/>
      <c r="FP72" s="46"/>
      <c r="FQ72" s="46"/>
      <c r="FR72" s="46"/>
      <c r="FS72" s="46"/>
      <c r="FT72" s="46"/>
      <c r="FU72" s="46"/>
      <c r="FV72" s="46"/>
      <c r="FW72" s="46"/>
      <c r="FX72" s="46"/>
      <c r="FY72" s="46"/>
      <c r="FZ72" s="46"/>
      <c r="GA72" s="46"/>
      <c r="GB72" s="46"/>
      <c r="GC72" s="46"/>
    </row>
    <row r="73" spans="1:185" ht="15.75" thickBot="1" x14ac:dyDescent="0.3">
      <c r="A73" s="581" t="s">
        <v>108</v>
      </c>
      <c r="B73" s="573">
        <f>'1 уровень'!C276</f>
        <v>0</v>
      </c>
      <c r="C73" s="573">
        <f>'1 уровень'!D276</f>
        <v>0</v>
      </c>
      <c r="D73" s="573">
        <f>'1 уровень'!E276</f>
        <v>0</v>
      </c>
      <c r="E73" s="574">
        <f>'1 уровень'!F276</f>
        <v>0</v>
      </c>
      <c r="F73" s="575">
        <f>'1 уровень'!G276</f>
        <v>23540.232261111112</v>
      </c>
      <c r="G73" s="575">
        <f>'1 уровень'!H276</f>
        <v>1962</v>
      </c>
      <c r="H73" s="575">
        <f>'1 уровень'!I276</f>
        <v>735.18468000000007</v>
      </c>
      <c r="I73" s="575">
        <f>'1 уровень'!J276</f>
        <v>37.471186544342508</v>
      </c>
      <c r="J73" s="10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  <c r="BV73" s="46"/>
      <c r="BW73" s="46"/>
      <c r="BX73" s="46"/>
      <c r="BY73" s="46"/>
      <c r="BZ73" s="46"/>
      <c r="CA73" s="46"/>
      <c r="CB73" s="46"/>
      <c r="CC73" s="46"/>
      <c r="CD73" s="46"/>
      <c r="CE73" s="46"/>
      <c r="CF73" s="46"/>
      <c r="CG73" s="46"/>
      <c r="CH73" s="46"/>
      <c r="CI73" s="46"/>
      <c r="CJ73" s="46"/>
      <c r="CK73" s="46"/>
      <c r="CL73" s="46"/>
      <c r="CM73" s="46"/>
      <c r="CN73" s="46"/>
      <c r="CO73" s="46"/>
      <c r="CP73" s="46"/>
      <c r="CQ73" s="46"/>
      <c r="CR73" s="46"/>
      <c r="CS73" s="46"/>
      <c r="CT73" s="46"/>
      <c r="CU73" s="46"/>
      <c r="CV73" s="46"/>
      <c r="CW73" s="46"/>
      <c r="CX73" s="46"/>
      <c r="CY73" s="46"/>
      <c r="CZ73" s="46"/>
      <c r="DA73" s="46"/>
      <c r="DB73" s="46"/>
      <c r="DC73" s="46"/>
      <c r="DD73" s="46"/>
      <c r="DE73" s="46"/>
      <c r="DF73" s="46"/>
      <c r="DG73" s="46"/>
      <c r="DH73" s="46"/>
      <c r="DI73" s="46"/>
      <c r="DJ73" s="46"/>
      <c r="DK73" s="46"/>
      <c r="DL73" s="46"/>
      <c r="DM73" s="46"/>
      <c r="DN73" s="46"/>
      <c r="DO73" s="46"/>
      <c r="DP73" s="46"/>
      <c r="DQ73" s="46"/>
      <c r="DR73" s="46"/>
      <c r="DS73" s="46"/>
      <c r="DT73" s="46"/>
      <c r="DU73" s="46"/>
      <c r="DV73" s="46"/>
      <c r="DW73" s="46"/>
      <c r="DX73" s="46"/>
      <c r="DY73" s="46"/>
      <c r="DZ73" s="46"/>
      <c r="EA73" s="46"/>
      <c r="EB73" s="46"/>
      <c r="EC73" s="46"/>
      <c r="ED73" s="46"/>
      <c r="EE73" s="46"/>
      <c r="EF73" s="46"/>
      <c r="EG73" s="46"/>
      <c r="EH73" s="46"/>
      <c r="EI73" s="46"/>
      <c r="EJ73" s="46"/>
      <c r="EK73" s="46"/>
      <c r="EL73" s="46"/>
      <c r="EM73" s="46"/>
      <c r="EN73" s="46"/>
      <c r="EO73" s="46"/>
      <c r="EP73" s="46"/>
      <c r="EQ73" s="46"/>
      <c r="ER73" s="46"/>
      <c r="ES73" s="46"/>
      <c r="ET73" s="46"/>
      <c r="EU73" s="46"/>
      <c r="EV73" s="46"/>
      <c r="EW73" s="46"/>
      <c r="EX73" s="46"/>
      <c r="EY73" s="46"/>
      <c r="EZ73" s="46"/>
      <c r="FA73" s="46"/>
      <c r="FB73" s="46"/>
      <c r="FC73" s="46"/>
      <c r="FD73" s="46"/>
      <c r="FE73" s="46"/>
      <c r="FF73" s="46"/>
      <c r="FG73" s="46"/>
      <c r="FH73" s="46"/>
      <c r="FI73" s="46"/>
      <c r="FJ73" s="46"/>
      <c r="FK73" s="46"/>
      <c r="FL73" s="46"/>
      <c r="FM73" s="46"/>
      <c r="FN73" s="46"/>
      <c r="FO73" s="46"/>
      <c r="FP73" s="46"/>
      <c r="FQ73" s="46"/>
      <c r="FR73" s="46"/>
      <c r="FS73" s="46"/>
      <c r="FT73" s="46"/>
      <c r="FU73" s="46"/>
      <c r="FV73" s="46"/>
      <c r="FW73" s="46"/>
      <c r="FX73" s="46"/>
      <c r="FY73" s="46"/>
      <c r="FZ73" s="46"/>
      <c r="GA73" s="46"/>
      <c r="GB73" s="46"/>
      <c r="GC73" s="46"/>
    </row>
    <row r="74" spans="1:185" s="46" customFormat="1" ht="15" customHeight="1" x14ac:dyDescent="0.2">
      <c r="A74" s="228" t="s">
        <v>20</v>
      </c>
      <c r="B74" s="255"/>
      <c r="C74" s="255"/>
      <c r="D74" s="716"/>
      <c r="E74" s="256"/>
      <c r="F74" s="201"/>
      <c r="G74" s="201"/>
      <c r="H74" s="720"/>
      <c r="I74" s="201"/>
      <c r="J74" s="106"/>
    </row>
    <row r="75" spans="1:185" ht="30" x14ac:dyDescent="0.25">
      <c r="A75" s="566" t="s">
        <v>122</v>
      </c>
      <c r="B75" s="563">
        <f>'2 уровень'!C168</f>
        <v>5135</v>
      </c>
      <c r="C75" s="563">
        <f>'2 уровень'!D168</f>
        <v>428</v>
      </c>
      <c r="D75" s="563">
        <f>'2 уровень'!E168</f>
        <v>446</v>
      </c>
      <c r="E75" s="564">
        <f>'2 уровень'!F168</f>
        <v>104.20560747663552</v>
      </c>
      <c r="F75" s="567">
        <f>'2 уровень'!G168</f>
        <v>13172.413828703706</v>
      </c>
      <c r="G75" s="567">
        <f>'2 уровень'!H168</f>
        <v>1099</v>
      </c>
      <c r="H75" s="567">
        <f>'2 уровень'!I168</f>
        <v>1105.413</v>
      </c>
      <c r="I75" s="567">
        <f>'2 уровень'!J168</f>
        <v>100.58353048225659</v>
      </c>
      <c r="J75" s="10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  <c r="BV75" s="46"/>
      <c r="BW75" s="46"/>
      <c r="BX75" s="46"/>
      <c r="BY75" s="46"/>
      <c r="BZ75" s="46"/>
      <c r="CA75" s="46"/>
      <c r="CB75" s="46"/>
      <c r="CC75" s="46"/>
      <c r="CD75" s="46"/>
      <c r="CE75" s="46"/>
      <c r="CF75" s="46"/>
      <c r="CG75" s="46"/>
      <c r="CH75" s="46"/>
      <c r="CI75" s="46"/>
      <c r="CJ75" s="46"/>
      <c r="CK75" s="46"/>
      <c r="CL75" s="46"/>
      <c r="CM75" s="46"/>
      <c r="CN75" s="46"/>
      <c r="CO75" s="46"/>
      <c r="CP75" s="46"/>
      <c r="CQ75" s="46"/>
      <c r="CR75" s="46"/>
      <c r="CS75" s="46"/>
      <c r="CT75" s="46"/>
      <c r="CU75" s="46"/>
      <c r="CV75" s="46"/>
      <c r="CW75" s="46"/>
      <c r="CX75" s="46"/>
      <c r="CY75" s="46"/>
      <c r="CZ75" s="46"/>
      <c r="DA75" s="46"/>
      <c r="DB75" s="46"/>
      <c r="DC75" s="46"/>
      <c r="DD75" s="46"/>
      <c r="DE75" s="46"/>
      <c r="DF75" s="46"/>
      <c r="DG75" s="46"/>
      <c r="DH75" s="46"/>
      <c r="DI75" s="46"/>
      <c r="DJ75" s="46"/>
      <c r="DK75" s="46"/>
      <c r="DL75" s="46"/>
      <c r="DM75" s="46"/>
      <c r="DN75" s="46"/>
      <c r="DO75" s="46"/>
      <c r="DP75" s="46"/>
      <c r="DQ75" s="46"/>
      <c r="DR75" s="46"/>
      <c r="DS75" s="46"/>
      <c r="DT75" s="46"/>
      <c r="DU75" s="46"/>
      <c r="DV75" s="46"/>
      <c r="DW75" s="46"/>
      <c r="DX75" s="46"/>
      <c r="DY75" s="46"/>
      <c r="DZ75" s="46"/>
      <c r="EA75" s="46"/>
      <c r="EB75" s="46"/>
      <c r="EC75" s="46"/>
      <c r="ED75" s="46"/>
      <c r="EE75" s="46"/>
      <c r="EF75" s="46"/>
      <c r="EG75" s="46"/>
      <c r="EH75" s="46"/>
      <c r="EI75" s="46"/>
      <c r="EJ75" s="46"/>
      <c r="EK75" s="46"/>
      <c r="EL75" s="46"/>
      <c r="EM75" s="46"/>
      <c r="EN75" s="46"/>
      <c r="EO75" s="46"/>
      <c r="EP75" s="46"/>
      <c r="EQ75" s="46"/>
      <c r="ER75" s="46"/>
      <c r="ES75" s="46"/>
      <c r="ET75" s="46"/>
      <c r="EU75" s="46"/>
      <c r="EV75" s="46"/>
      <c r="EW75" s="46"/>
      <c r="EX75" s="46"/>
      <c r="EY75" s="46"/>
      <c r="EZ75" s="46"/>
      <c r="FA75" s="46"/>
      <c r="FB75" s="46"/>
      <c r="FC75" s="46"/>
      <c r="FD75" s="46"/>
      <c r="FE75" s="46"/>
      <c r="FF75" s="46"/>
      <c r="FG75" s="46"/>
      <c r="FH75" s="46"/>
      <c r="FI75" s="46"/>
      <c r="FJ75" s="46"/>
      <c r="FK75" s="46"/>
      <c r="FL75" s="46"/>
      <c r="FM75" s="46"/>
      <c r="FN75" s="46"/>
      <c r="FO75" s="46"/>
      <c r="FP75" s="46"/>
      <c r="FQ75" s="46"/>
      <c r="FR75" s="46"/>
      <c r="FS75" s="46"/>
      <c r="FT75" s="46"/>
      <c r="FU75" s="46"/>
      <c r="FV75" s="46"/>
      <c r="FW75" s="46"/>
      <c r="FX75" s="46"/>
      <c r="FY75" s="46"/>
      <c r="FZ75" s="46"/>
      <c r="GA75" s="46"/>
      <c r="GB75" s="46"/>
      <c r="GC75" s="46"/>
    </row>
    <row r="76" spans="1:185" ht="30" x14ac:dyDescent="0.25">
      <c r="A76" s="121" t="s">
        <v>79</v>
      </c>
      <c r="B76" s="258">
        <f>'2 уровень'!C169</f>
        <v>3773</v>
      </c>
      <c r="C76" s="258">
        <f>'2 уровень'!D169</f>
        <v>315</v>
      </c>
      <c r="D76" s="50">
        <f>'2 уровень'!E169</f>
        <v>348</v>
      </c>
      <c r="E76" s="259">
        <f>'2 уровень'!F169</f>
        <v>110.47619047619048</v>
      </c>
      <c r="F76" s="200">
        <f>'2 уровень'!G169</f>
        <v>9710.0425787037038</v>
      </c>
      <c r="G76" s="200">
        <f>'2 уровень'!H169</f>
        <v>810</v>
      </c>
      <c r="H76" s="63">
        <f>'2 уровень'!I169</f>
        <v>859.19796999999994</v>
      </c>
      <c r="I76" s="200">
        <f>'2 уровень'!J169</f>
        <v>106.07382345679011</v>
      </c>
      <c r="J76" s="10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  <c r="BV76" s="46"/>
      <c r="BW76" s="46"/>
      <c r="BX76" s="46"/>
      <c r="BY76" s="46"/>
      <c r="BZ76" s="46"/>
      <c r="CA76" s="46"/>
      <c r="CB76" s="46"/>
      <c r="CC76" s="46"/>
      <c r="CD76" s="46"/>
      <c r="CE76" s="46"/>
      <c r="CF76" s="46"/>
      <c r="CG76" s="46"/>
      <c r="CH76" s="46"/>
      <c r="CI76" s="46"/>
      <c r="CJ76" s="46"/>
      <c r="CK76" s="46"/>
      <c r="CL76" s="46"/>
      <c r="CM76" s="46"/>
      <c r="CN76" s="46"/>
      <c r="CO76" s="46"/>
      <c r="CP76" s="46"/>
      <c r="CQ76" s="46"/>
      <c r="CR76" s="46"/>
      <c r="CS76" s="46"/>
      <c r="CT76" s="46"/>
      <c r="CU76" s="46"/>
      <c r="CV76" s="46"/>
      <c r="CW76" s="46"/>
      <c r="CX76" s="46"/>
      <c r="CY76" s="46"/>
      <c r="CZ76" s="46"/>
      <c r="DA76" s="46"/>
      <c r="DB76" s="46"/>
      <c r="DC76" s="46"/>
      <c r="DD76" s="46"/>
      <c r="DE76" s="46"/>
      <c r="DF76" s="46"/>
      <c r="DG76" s="46"/>
      <c r="DH76" s="46"/>
      <c r="DI76" s="46"/>
      <c r="DJ76" s="46"/>
      <c r="DK76" s="46"/>
      <c r="DL76" s="46"/>
      <c r="DM76" s="46"/>
      <c r="DN76" s="46"/>
      <c r="DO76" s="46"/>
      <c r="DP76" s="46"/>
      <c r="DQ76" s="46"/>
      <c r="DR76" s="46"/>
      <c r="DS76" s="46"/>
      <c r="DT76" s="46"/>
      <c r="DU76" s="46"/>
      <c r="DV76" s="46"/>
      <c r="DW76" s="46"/>
      <c r="DX76" s="46"/>
      <c r="DY76" s="46"/>
      <c r="DZ76" s="46"/>
      <c r="EA76" s="46"/>
      <c r="EB76" s="46"/>
      <c r="EC76" s="46"/>
      <c r="ED76" s="46"/>
      <c r="EE76" s="46"/>
      <c r="EF76" s="46"/>
      <c r="EG76" s="46"/>
      <c r="EH76" s="46"/>
      <c r="EI76" s="46"/>
      <c r="EJ76" s="46"/>
      <c r="EK76" s="46"/>
      <c r="EL76" s="46"/>
      <c r="EM76" s="46"/>
      <c r="EN76" s="46"/>
      <c r="EO76" s="46"/>
      <c r="EP76" s="46"/>
      <c r="EQ76" s="46"/>
      <c r="ER76" s="46"/>
      <c r="ES76" s="46"/>
      <c r="ET76" s="46"/>
      <c r="EU76" s="46"/>
      <c r="EV76" s="46"/>
      <c r="EW76" s="46"/>
      <c r="EX76" s="46"/>
      <c r="EY76" s="46"/>
      <c r="EZ76" s="46"/>
      <c r="FA76" s="46"/>
      <c r="FB76" s="46"/>
      <c r="FC76" s="46"/>
      <c r="FD76" s="46"/>
      <c r="FE76" s="46"/>
      <c r="FF76" s="46"/>
      <c r="FG76" s="46"/>
      <c r="FH76" s="46"/>
      <c r="FI76" s="46"/>
      <c r="FJ76" s="46"/>
      <c r="FK76" s="46"/>
      <c r="FL76" s="46"/>
      <c r="FM76" s="46"/>
      <c r="FN76" s="46"/>
      <c r="FO76" s="46"/>
      <c r="FP76" s="46"/>
      <c r="FQ76" s="46"/>
      <c r="FR76" s="46"/>
      <c r="FS76" s="46"/>
      <c r="FT76" s="46"/>
      <c r="FU76" s="46"/>
      <c r="FV76" s="46"/>
      <c r="FW76" s="46"/>
      <c r="FX76" s="46"/>
      <c r="FY76" s="46"/>
      <c r="FZ76" s="46"/>
      <c r="GA76" s="46"/>
      <c r="GB76" s="46"/>
      <c r="GC76" s="46"/>
    </row>
    <row r="77" spans="1:185" ht="30" x14ac:dyDescent="0.25">
      <c r="A77" s="121" t="s">
        <v>80</v>
      </c>
      <c r="B77" s="258">
        <f>'2 уровень'!C170</f>
        <v>1132</v>
      </c>
      <c r="C77" s="258">
        <f>'2 уровень'!D170</f>
        <v>94</v>
      </c>
      <c r="D77" s="50">
        <f>'2 уровень'!E170</f>
        <v>83</v>
      </c>
      <c r="E77" s="259">
        <f>'2 уровень'!F170</f>
        <v>88.297872340425528</v>
      </c>
      <c r="F77" s="200">
        <f>'2 уровень'!G170</f>
        <v>1953.05375</v>
      </c>
      <c r="G77" s="200">
        <f>'2 уровень'!H170</f>
        <v>163</v>
      </c>
      <c r="H77" s="63">
        <f>'2 уровень'!I170</f>
        <v>152.36018000000001</v>
      </c>
      <c r="I77" s="200">
        <f>'2 уровень'!J170</f>
        <v>93.472503067484666</v>
      </c>
      <c r="J77" s="10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  <c r="BV77" s="46"/>
      <c r="BW77" s="46"/>
      <c r="BX77" s="46"/>
      <c r="BY77" s="46"/>
      <c r="BZ77" s="46"/>
      <c r="CA77" s="46"/>
      <c r="CB77" s="46"/>
      <c r="CC77" s="46"/>
      <c r="CD77" s="46"/>
      <c r="CE77" s="46"/>
      <c r="CF77" s="46"/>
      <c r="CG77" s="46"/>
      <c r="CH77" s="46"/>
      <c r="CI77" s="46"/>
      <c r="CJ77" s="46"/>
      <c r="CK77" s="46"/>
      <c r="CL77" s="46"/>
      <c r="CM77" s="46"/>
      <c r="CN77" s="46"/>
      <c r="CO77" s="46"/>
      <c r="CP77" s="46"/>
      <c r="CQ77" s="46"/>
      <c r="CR77" s="46"/>
      <c r="CS77" s="46"/>
      <c r="CT77" s="46"/>
      <c r="CU77" s="46"/>
      <c r="CV77" s="46"/>
      <c r="CW77" s="46"/>
      <c r="CX77" s="46"/>
      <c r="CY77" s="46"/>
      <c r="CZ77" s="46"/>
      <c r="DA77" s="46"/>
      <c r="DB77" s="46"/>
      <c r="DC77" s="46"/>
      <c r="DD77" s="46"/>
      <c r="DE77" s="46"/>
      <c r="DF77" s="46"/>
      <c r="DG77" s="46"/>
      <c r="DH77" s="46"/>
      <c r="DI77" s="46"/>
      <c r="DJ77" s="46"/>
      <c r="DK77" s="46"/>
      <c r="DL77" s="46"/>
      <c r="DM77" s="46"/>
      <c r="DN77" s="46"/>
      <c r="DO77" s="46"/>
      <c r="DP77" s="46"/>
      <c r="DQ77" s="46"/>
      <c r="DR77" s="46"/>
      <c r="DS77" s="46"/>
      <c r="DT77" s="46"/>
      <c r="DU77" s="46"/>
      <c r="DV77" s="46"/>
      <c r="DW77" s="46"/>
      <c r="DX77" s="46"/>
      <c r="DY77" s="46"/>
      <c r="DZ77" s="46"/>
      <c r="EA77" s="46"/>
      <c r="EB77" s="46"/>
      <c r="EC77" s="46"/>
      <c r="ED77" s="46"/>
      <c r="EE77" s="46"/>
      <c r="EF77" s="46"/>
      <c r="EG77" s="46"/>
      <c r="EH77" s="46"/>
      <c r="EI77" s="46"/>
      <c r="EJ77" s="46"/>
      <c r="EK77" s="46"/>
      <c r="EL77" s="46"/>
      <c r="EM77" s="46"/>
      <c r="EN77" s="46"/>
      <c r="EO77" s="46"/>
      <c r="EP77" s="46"/>
      <c r="EQ77" s="46"/>
      <c r="ER77" s="46"/>
      <c r="ES77" s="46"/>
      <c r="ET77" s="46"/>
      <c r="EU77" s="46"/>
      <c r="EV77" s="46"/>
      <c r="EW77" s="46"/>
      <c r="EX77" s="46"/>
      <c r="EY77" s="46"/>
      <c r="EZ77" s="46"/>
      <c r="FA77" s="46"/>
      <c r="FB77" s="46"/>
      <c r="FC77" s="46"/>
      <c r="FD77" s="46"/>
      <c r="FE77" s="46"/>
      <c r="FF77" s="46"/>
      <c r="FG77" s="46"/>
      <c r="FH77" s="46"/>
      <c r="FI77" s="46"/>
      <c r="FJ77" s="46"/>
      <c r="FK77" s="46"/>
      <c r="FL77" s="46"/>
      <c r="FM77" s="46"/>
      <c r="FN77" s="46"/>
      <c r="FO77" s="46"/>
      <c r="FP77" s="46"/>
      <c r="FQ77" s="46"/>
      <c r="FR77" s="46"/>
      <c r="FS77" s="46"/>
      <c r="FT77" s="46"/>
      <c r="FU77" s="46"/>
      <c r="FV77" s="46"/>
      <c r="FW77" s="46"/>
      <c r="FX77" s="46"/>
      <c r="FY77" s="46"/>
      <c r="FZ77" s="46"/>
      <c r="GA77" s="46"/>
      <c r="GB77" s="46"/>
      <c r="GC77" s="46"/>
    </row>
    <row r="78" spans="1:185" ht="45" x14ac:dyDescent="0.25">
      <c r="A78" s="121" t="s">
        <v>101</v>
      </c>
      <c r="B78" s="258">
        <f>'2 уровень'!C171</f>
        <v>60</v>
      </c>
      <c r="C78" s="258">
        <f>'2 уровень'!D171</f>
        <v>5</v>
      </c>
      <c r="D78" s="50">
        <f>'2 уровень'!E171</f>
        <v>0</v>
      </c>
      <c r="E78" s="259">
        <f>'2 уровень'!F171</f>
        <v>0</v>
      </c>
      <c r="F78" s="200">
        <f>'2 уровень'!G171</f>
        <v>393.73500000000001</v>
      </c>
      <c r="G78" s="200">
        <f>'2 уровень'!H171</f>
        <v>33</v>
      </c>
      <c r="H78" s="63">
        <f>'2 уровень'!I171</f>
        <v>0</v>
      </c>
      <c r="I78" s="200">
        <f>'2 уровень'!J171</f>
        <v>0</v>
      </c>
      <c r="J78" s="106"/>
      <c r="K78" s="46"/>
      <c r="L78" s="46"/>
      <c r="M78" s="46"/>
      <c r="N78" s="46"/>
      <c r="O78" s="46"/>
      <c r="P78" s="46"/>
      <c r="Q78" s="46"/>
      <c r="R78" s="46"/>
      <c r="S78" s="46"/>
      <c r="T78" s="46"/>
      <c r="U78" s="46"/>
      <c r="V78" s="46"/>
      <c r="W78" s="46"/>
      <c r="X78" s="46"/>
      <c r="Y78" s="46"/>
      <c r="Z78" s="46"/>
      <c r="AA78" s="46"/>
      <c r="AB78" s="46"/>
      <c r="AC78" s="46"/>
      <c r="AD78" s="46"/>
      <c r="AE78" s="46"/>
      <c r="AF78" s="46"/>
      <c r="AG78" s="46"/>
      <c r="AH78" s="46"/>
      <c r="AI78" s="46"/>
      <c r="AJ78" s="46"/>
      <c r="AK78" s="46"/>
      <c r="AL78" s="46"/>
      <c r="AM78" s="46"/>
      <c r="AN78" s="46"/>
      <c r="AO78" s="46"/>
      <c r="AP78" s="46"/>
      <c r="AQ78" s="46"/>
      <c r="AR78" s="46"/>
      <c r="AS78" s="46"/>
      <c r="AT78" s="46"/>
      <c r="AU78" s="46"/>
      <c r="AV78" s="46"/>
      <c r="AW78" s="46"/>
      <c r="AX78" s="46"/>
      <c r="AY78" s="46"/>
      <c r="AZ78" s="46"/>
      <c r="BA78" s="46"/>
      <c r="BB78" s="46"/>
      <c r="BC78" s="46"/>
      <c r="BD78" s="46"/>
      <c r="BE78" s="46"/>
      <c r="BF78" s="46"/>
      <c r="BG78" s="46"/>
      <c r="BH78" s="46"/>
      <c r="BI78" s="46"/>
      <c r="BJ78" s="46"/>
      <c r="BK78" s="46"/>
      <c r="BL78" s="46"/>
      <c r="BM78" s="46"/>
      <c r="BN78" s="46"/>
      <c r="BO78" s="46"/>
      <c r="BP78" s="46"/>
      <c r="BQ78" s="46"/>
      <c r="BR78" s="46"/>
      <c r="BS78" s="46"/>
      <c r="BT78" s="46"/>
      <c r="BU78" s="46"/>
      <c r="BV78" s="46"/>
      <c r="BW78" s="46"/>
      <c r="BX78" s="46"/>
      <c r="BY78" s="46"/>
      <c r="BZ78" s="46"/>
      <c r="CA78" s="46"/>
      <c r="CB78" s="46"/>
      <c r="CC78" s="46"/>
      <c r="CD78" s="46"/>
      <c r="CE78" s="46"/>
      <c r="CF78" s="46"/>
      <c r="CG78" s="46"/>
      <c r="CH78" s="46"/>
      <c r="CI78" s="46"/>
      <c r="CJ78" s="46"/>
      <c r="CK78" s="46"/>
      <c r="CL78" s="46"/>
      <c r="CM78" s="46"/>
      <c r="CN78" s="46"/>
      <c r="CO78" s="46"/>
      <c r="CP78" s="46"/>
      <c r="CQ78" s="46"/>
      <c r="CR78" s="46"/>
      <c r="CS78" s="46"/>
      <c r="CT78" s="46"/>
      <c r="CU78" s="46"/>
      <c r="CV78" s="46"/>
      <c r="CW78" s="46"/>
      <c r="CX78" s="46"/>
      <c r="CY78" s="46"/>
      <c r="CZ78" s="46"/>
      <c r="DA78" s="46"/>
      <c r="DB78" s="46"/>
      <c r="DC78" s="46"/>
      <c r="DD78" s="46"/>
      <c r="DE78" s="46"/>
      <c r="DF78" s="46"/>
      <c r="DG78" s="46"/>
      <c r="DH78" s="46"/>
      <c r="DI78" s="46"/>
      <c r="DJ78" s="46"/>
      <c r="DK78" s="46"/>
      <c r="DL78" s="46"/>
      <c r="DM78" s="46"/>
      <c r="DN78" s="46"/>
      <c r="DO78" s="46"/>
      <c r="DP78" s="46"/>
      <c r="DQ78" s="46"/>
      <c r="DR78" s="46"/>
      <c r="DS78" s="46"/>
      <c r="DT78" s="46"/>
      <c r="DU78" s="46"/>
      <c r="DV78" s="46"/>
      <c r="DW78" s="46"/>
      <c r="DX78" s="46"/>
      <c r="DY78" s="46"/>
      <c r="DZ78" s="46"/>
      <c r="EA78" s="46"/>
      <c r="EB78" s="46"/>
      <c r="EC78" s="46"/>
      <c r="ED78" s="46"/>
      <c r="EE78" s="46"/>
      <c r="EF78" s="46"/>
      <c r="EG78" s="46"/>
      <c r="EH78" s="46"/>
      <c r="EI78" s="46"/>
      <c r="EJ78" s="46"/>
      <c r="EK78" s="46"/>
      <c r="EL78" s="46"/>
      <c r="EM78" s="46"/>
      <c r="EN78" s="46"/>
      <c r="EO78" s="46"/>
      <c r="EP78" s="46"/>
      <c r="EQ78" s="46"/>
      <c r="ER78" s="46"/>
      <c r="ES78" s="46"/>
      <c r="ET78" s="46"/>
      <c r="EU78" s="46"/>
      <c r="EV78" s="46"/>
      <c r="EW78" s="46"/>
      <c r="EX78" s="46"/>
      <c r="EY78" s="46"/>
      <c r="EZ78" s="46"/>
      <c r="FA78" s="46"/>
      <c r="FB78" s="46"/>
      <c r="FC78" s="46"/>
      <c r="FD78" s="46"/>
      <c r="FE78" s="46"/>
      <c r="FF78" s="46"/>
      <c r="FG78" s="46"/>
      <c r="FH78" s="46"/>
      <c r="FI78" s="46"/>
      <c r="FJ78" s="46"/>
      <c r="FK78" s="46"/>
      <c r="FL78" s="46"/>
      <c r="FM78" s="46"/>
      <c r="FN78" s="46"/>
      <c r="FO78" s="46"/>
      <c r="FP78" s="46"/>
      <c r="FQ78" s="46"/>
      <c r="FR78" s="46"/>
      <c r="FS78" s="46"/>
      <c r="FT78" s="46"/>
      <c r="FU78" s="46"/>
      <c r="FV78" s="46"/>
      <c r="FW78" s="46"/>
      <c r="FX78" s="46"/>
      <c r="FY78" s="46"/>
      <c r="FZ78" s="46"/>
      <c r="GA78" s="46"/>
      <c r="GB78" s="46"/>
      <c r="GC78" s="46"/>
    </row>
    <row r="79" spans="1:185" ht="30" x14ac:dyDescent="0.25">
      <c r="A79" s="121" t="s">
        <v>102</v>
      </c>
      <c r="B79" s="258">
        <f>'2 уровень'!C172</f>
        <v>170</v>
      </c>
      <c r="C79" s="258">
        <f>'2 уровень'!D172</f>
        <v>14</v>
      </c>
      <c r="D79" s="50">
        <f>'2 уровень'!E172</f>
        <v>15</v>
      </c>
      <c r="E79" s="259">
        <f>'2 уровень'!F172</f>
        <v>107.14285714285714</v>
      </c>
      <c r="F79" s="200">
        <f>'2 уровень'!G172</f>
        <v>1115.5825</v>
      </c>
      <c r="G79" s="200">
        <f>'2 уровень'!H172</f>
        <v>93</v>
      </c>
      <c r="H79" s="63">
        <f>'2 уровень'!I172</f>
        <v>93.854849999999999</v>
      </c>
      <c r="I79" s="200">
        <f>'2 уровень'!J172</f>
        <v>100.9191935483871</v>
      </c>
      <c r="J79" s="106"/>
      <c r="K79" s="46"/>
      <c r="L79" s="46"/>
      <c r="M79" s="46"/>
      <c r="N79" s="46"/>
      <c r="O79" s="46"/>
      <c r="P79" s="46"/>
      <c r="Q79" s="46"/>
      <c r="R79" s="46"/>
      <c r="S79" s="46"/>
      <c r="T79" s="46"/>
      <c r="U79" s="46"/>
      <c r="V79" s="46"/>
      <c r="W79" s="46"/>
      <c r="X79" s="46"/>
      <c r="Y79" s="46"/>
      <c r="Z79" s="46"/>
      <c r="AA79" s="46"/>
      <c r="AB79" s="46"/>
      <c r="AC79" s="46"/>
      <c r="AD79" s="46"/>
      <c r="AE79" s="46"/>
      <c r="AF79" s="46"/>
      <c r="AG79" s="46"/>
      <c r="AH79" s="46"/>
      <c r="AI79" s="46"/>
      <c r="AJ79" s="46"/>
      <c r="AK79" s="46"/>
      <c r="AL79" s="46"/>
      <c r="AM79" s="46"/>
      <c r="AN79" s="46"/>
      <c r="AO79" s="46"/>
      <c r="AP79" s="46"/>
      <c r="AQ79" s="46"/>
      <c r="AR79" s="46"/>
      <c r="AS79" s="46"/>
      <c r="AT79" s="46"/>
      <c r="AU79" s="46"/>
      <c r="AV79" s="46"/>
      <c r="AW79" s="46"/>
      <c r="AX79" s="46"/>
      <c r="AY79" s="46"/>
      <c r="AZ79" s="46"/>
      <c r="BA79" s="46"/>
      <c r="BB79" s="46"/>
      <c r="BC79" s="46"/>
      <c r="BD79" s="46"/>
      <c r="BE79" s="46"/>
      <c r="BF79" s="46"/>
      <c r="BG79" s="46"/>
      <c r="BH79" s="46"/>
      <c r="BI79" s="46"/>
      <c r="BJ79" s="46"/>
      <c r="BK79" s="46"/>
      <c r="BL79" s="46"/>
      <c r="BM79" s="46"/>
      <c r="BN79" s="46"/>
      <c r="BO79" s="46"/>
      <c r="BP79" s="46"/>
      <c r="BQ79" s="46"/>
      <c r="BR79" s="46"/>
      <c r="BS79" s="46"/>
      <c r="BT79" s="46"/>
      <c r="BU79" s="46"/>
      <c r="BV79" s="46"/>
      <c r="BW79" s="46"/>
      <c r="BX79" s="46"/>
      <c r="BY79" s="46"/>
      <c r="BZ79" s="46"/>
      <c r="CA79" s="46"/>
      <c r="CB79" s="46"/>
      <c r="CC79" s="46"/>
      <c r="CD79" s="46"/>
      <c r="CE79" s="46"/>
      <c r="CF79" s="46"/>
      <c r="CG79" s="46"/>
      <c r="CH79" s="46"/>
      <c r="CI79" s="46"/>
      <c r="CJ79" s="46"/>
      <c r="CK79" s="46"/>
      <c r="CL79" s="46"/>
      <c r="CM79" s="46"/>
      <c r="CN79" s="46"/>
      <c r="CO79" s="46"/>
      <c r="CP79" s="46"/>
      <c r="CQ79" s="46"/>
      <c r="CR79" s="46"/>
      <c r="CS79" s="46"/>
      <c r="CT79" s="46"/>
      <c r="CU79" s="46"/>
      <c r="CV79" s="46"/>
      <c r="CW79" s="46"/>
      <c r="CX79" s="46"/>
      <c r="CY79" s="46"/>
      <c r="CZ79" s="46"/>
      <c r="DA79" s="46"/>
      <c r="DB79" s="46"/>
      <c r="DC79" s="46"/>
      <c r="DD79" s="46"/>
      <c r="DE79" s="46"/>
      <c r="DF79" s="46"/>
      <c r="DG79" s="46"/>
      <c r="DH79" s="46"/>
      <c r="DI79" s="46"/>
      <c r="DJ79" s="46"/>
      <c r="DK79" s="46"/>
      <c r="DL79" s="46"/>
      <c r="DM79" s="46"/>
      <c r="DN79" s="46"/>
      <c r="DO79" s="46"/>
      <c r="DP79" s="46"/>
      <c r="DQ79" s="46"/>
      <c r="DR79" s="46"/>
      <c r="DS79" s="46"/>
      <c r="DT79" s="46"/>
      <c r="DU79" s="46"/>
      <c r="DV79" s="46"/>
      <c r="DW79" s="46"/>
      <c r="DX79" s="46"/>
      <c r="DY79" s="46"/>
      <c r="DZ79" s="46"/>
      <c r="EA79" s="46"/>
      <c r="EB79" s="46"/>
      <c r="EC79" s="46"/>
      <c r="ED79" s="46"/>
      <c r="EE79" s="46"/>
      <c r="EF79" s="46"/>
      <c r="EG79" s="46"/>
      <c r="EH79" s="46"/>
      <c r="EI79" s="46"/>
      <c r="EJ79" s="46"/>
      <c r="EK79" s="46"/>
      <c r="EL79" s="46"/>
      <c r="EM79" s="46"/>
      <c r="EN79" s="46"/>
      <c r="EO79" s="46"/>
      <c r="EP79" s="46"/>
      <c r="EQ79" s="46"/>
      <c r="ER79" s="46"/>
      <c r="ES79" s="46"/>
      <c r="ET79" s="46"/>
      <c r="EU79" s="46"/>
      <c r="EV79" s="46"/>
      <c r="EW79" s="46"/>
      <c r="EX79" s="46"/>
      <c r="EY79" s="46"/>
      <c r="EZ79" s="46"/>
      <c r="FA79" s="46"/>
      <c r="FB79" s="46"/>
      <c r="FC79" s="46"/>
      <c r="FD79" s="46"/>
      <c r="FE79" s="46"/>
      <c r="FF79" s="46"/>
      <c r="FG79" s="46"/>
      <c r="FH79" s="46"/>
      <c r="FI79" s="46"/>
      <c r="FJ79" s="46"/>
      <c r="FK79" s="46"/>
      <c r="FL79" s="46"/>
      <c r="FM79" s="46"/>
      <c r="FN79" s="46"/>
      <c r="FO79" s="46"/>
      <c r="FP79" s="46"/>
      <c r="FQ79" s="46"/>
      <c r="FR79" s="46"/>
      <c r="FS79" s="46"/>
      <c r="FT79" s="46"/>
      <c r="FU79" s="46"/>
      <c r="FV79" s="46"/>
      <c r="FW79" s="46"/>
      <c r="FX79" s="46"/>
      <c r="FY79" s="46"/>
      <c r="FZ79" s="46"/>
      <c r="GA79" s="46"/>
      <c r="GB79" s="46"/>
      <c r="GC79" s="46"/>
    </row>
    <row r="80" spans="1:185" ht="30" x14ac:dyDescent="0.25">
      <c r="A80" s="566" t="s">
        <v>114</v>
      </c>
      <c r="B80" s="563">
        <f>'2 уровень'!C173</f>
        <v>6516</v>
      </c>
      <c r="C80" s="563">
        <f>'2 уровень'!D173</f>
        <v>544</v>
      </c>
      <c r="D80" s="563">
        <f>'2 уровень'!E173</f>
        <v>326</v>
      </c>
      <c r="E80" s="564">
        <f>'2 уровень'!F173</f>
        <v>61.859582542694504</v>
      </c>
      <c r="F80" s="567">
        <f>'2 уровень'!G173</f>
        <v>11970.886999999999</v>
      </c>
      <c r="G80" s="567">
        <f>'2 уровень'!H173</f>
        <v>997</v>
      </c>
      <c r="H80" s="567">
        <f>'2 уровень'!I173</f>
        <v>578.73819000000003</v>
      </c>
      <c r="I80" s="567">
        <f>'2 уровень'!J173</f>
        <v>58.047962888666007</v>
      </c>
      <c r="J80" s="106"/>
      <c r="K80" s="46"/>
      <c r="L80" s="46"/>
      <c r="M80" s="46"/>
      <c r="N80" s="46"/>
      <c r="O80" s="46"/>
      <c r="P80" s="46"/>
      <c r="Q80" s="46"/>
      <c r="R80" s="46"/>
      <c r="S80" s="46"/>
      <c r="T80" s="46"/>
      <c r="U80" s="46"/>
      <c r="V80" s="46"/>
      <c r="W80" s="46"/>
      <c r="X80" s="46"/>
      <c r="Y80" s="46"/>
      <c r="Z80" s="46"/>
      <c r="AA80" s="46"/>
      <c r="AB80" s="46"/>
      <c r="AC80" s="46"/>
      <c r="AD80" s="46"/>
      <c r="AE80" s="46"/>
      <c r="AF80" s="46"/>
      <c r="AG80" s="46"/>
      <c r="AH80" s="46"/>
      <c r="AI80" s="46"/>
      <c r="AJ80" s="46"/>
      <c r="AK80" s="46"/>
      <c r="AL80" s="46"/>
      <c r="AM80" s="46"/>
      <c r="AN80" s="46"/>
      <c r="AO80" s="46"/>
      <c r="AP80" s="46"/>
      <c r="AQ80" s="46"/>
      <c r="AR80" s="46"/>
      <c r="AS80" s="46"/>
      <c r="AT80" s="46"/>
      <c r="AU80" s="46"/>
      <c r="AV80" s="46"/>
      <c r="AW80" s="46"/>
      <c r="AX80" s="46"/>
      <c r="AY80" s="46"/>
      <c r="AZ80" s="46"/>
      <c r="BA80" s="46"/>
      <c r="BB80" s="46"/>
      <c r="BC80" s="46"/>
      <c r="BD80" s="46"/>
      <c r="BE80" s="46"/>
      <c r="BF80" s="46"/>
      <c r="BG80" s="46"/>
      <c r="BH80" s="46"/>
      <c r="BI80" s="46"/>
      <c r="BJ80" s="46"/>
      <c r="BK80" s="46"/>
      <c r="BL80" s="46"/>
      <c r="BM80" s="46"/>
      <c r="BN80" s="46"/>
      <c r="BO80" s="46"/>
      <c r="BP80" s="46"/>
      <c r="BQ80" s="46"/>
      <c r="BR80" s="46"/>
      <c r="BS80" s="46"/>
      <c r="BT80" s="46"/>
      <c r="BU80" s="46"/>
      <c r="BV80" s="46"/>
      <c r="BW80" s="46"/>
      <c r="BX80" s="46"/>
      <c r="BY80" s="46"/>
      <c r="BZ80" s="46"/>
      <c r="CA80" s="46"/>
      <c r="CB80" s="46"/>
      <c r="CC80" s="46"/>
      <c r="CD80" s="46"/>
      <c r="CE80" s="46"/>
      <c r="CF80" s="46"/>
      <c r="CG80" s="46"/>
      <c r="CH80" s="46"/>
      <c r="CI80" s="46"/>
      <c r="CJ80" s="46"/>
      <c r="CK80" s="46"/>
      <c r="CL80" s="46"/>
      <c r="CM80" s="46"/>
      <c r="CN80" s="46"/>
      <c r="CO80" s="46"/>
      <c r="CP80" s="46"/>
      <c r="CQ80" s="46"/>
      <c r="CR80" s="46"/>
      <c r="CS80" s="46"/>
      <c r="CT80" s="46"/>
      <c r="CU80" s="46"/>
      <c r="CV80" s="46"/>
      <c r="CW80" s="46"/>
      <c r="CX80" s="46"/>
      <c r="CY80" s="46"/>
      <c r="CZ80" s="46"/>
      <c r="DA80" s="46"/>
      <c r="DB80" s="46"/>
      <c r="DC80" s="46"/>
      <c r="DD80" s="46"/>
      <c r="DE80" s="46"/>
      <c r="DF80" s="46"/>
      <c r="DG80" s="46"/>
      <c r="DH80" s="46"/>
      <c r="DI80" s="46"/>
      <c r="DJ80" s="46"/>
      <c r="DK80" s="46"/>
      <c r="DL80" s="46"/>
      <c r="DM80" s="46"/>
      <c r="DN80" s="46"/>
      <c r="DO80" s="46"/>
      <c r="DP80" s="46"/>
      <c r="DQ80" s="46"/>
      <c r="DR80" s="46"/>
      <c r="DS80" s="46"/>
      <c r="DT80" s="46"/>
      <c r="DU80" s="46"/>
      <c r="DV80" s="46"/>
      <c r="DW80" s="46"/>
      <c r="DX80" s="46"/>
      <c r="DY80" s="46"/>
      <c r="DZ80" s="46"/>
      <c r="EA80" s="46"/>
      <c r="EB80" s="46"/>
      <c r="EC80" s="46"/>
      <c r="ED80" s="46"/>
      <c r="EE80" s="46"/>
      <c r="EF80" s="46"/>
      <c r="EG80" s="46"/>
      <c r="EH80" s="46"/>
      <c r="EI80" s="46"/>
      <c r="EJ80" s="46"/>
      <c r="EK80" s="46"/>
      <c r="EL80" s="46"/>
      <c r="EM80" s="46"/>
      <c r="EN80" s="46"/>
      <c r="EO80" s="46"/>
      <c r="EP80" s="46"/>
      <c r="EQ80" s="46"/>
      <c r="ER80" s="46"/>
      <c r="ES80" s="46"/>
      <c r="ET80" s="46"/>
      <c r="EU80" s="46"/>
      <c r="EV80" s="46"/>
      <c r="EW80" s="46"/>
      <c r="EX80" s="46"/>
      <c r="EY80" s="46"/>
      <c r="EZ80" s="46"/>
      <c r="FA80" s="46"/>
      <c r="FB80" s="46"/>
      <c r="FC80" s="46"/>
      <c r="FD80" s="46"/>
      <c r="FE80" s="46"/>
      <c r="FF80" s="46"/>
      <c r="FG80" s="46"/>
      <c r="FH80" s="46"/>
      <c r="FI80" s="46"/>
      <c r="FJ80" s="46"/>
      <c r="FK80" s="46"/>
      <c r="FL80" s="46"/>
      <c r="FM80" s="46"/>
      <c r="FN80" s="46"/>
      <c r="FO80" s="46"/>
      <c r="FP80" s="46"/>
      <c r="FQ80" s="46"/>
      <c r="FR80" s="46"/>
      <c r="FS80" s="46"/>
      <c r="FT80" s="46"/>
      <c r="FU80" s="46"/>
      <c r="FV80" s="46"/>
      <c r="FW80" s="46"/>
      <c r="FX80" s="46"/>
      <c r="FY80" s="46"/>
      <c r="FZ80" s="46"/>
      <c r="GA80" s="46"/>
      <c r="GB80" s="46"/>
      <c r="GC80" s="46"/>
    </row>
    <row r="81" spans="1:185" ht="30" x14ac:dyDescent="0.25">
      <c r="A81" s="121" t="s">
        <v>110</v>
      </c>
      <c r="B81" s="258">
        <f>'2 уровень'!C174</f>
        <v>1000</v>
      </c>
      <c r="C81" s="258">
        <f>'2 уровень'!D174</f>
        <v>84</v>
      </c>
      <c r="D81" s="50">
        <f>'2 уровень'!E174</f>
        <v>65</v>
      </c>
      <c r="E81" s="259">
        <f>'2 уровень'!F174</f>
        <v>97.014925373134332</v>
      </c>
      <c r="F81" s="200">
        <f>'2 уровень'!G174</f>
        <v>1753.87</v>
      </c>
      <c r="G81" s="200">
        <f>'2 уровень'!H174</f>
        <v>146</v>
      </c>
      <c r="H81" s="63">
        <f>'2 уровень'!I174</f>
        <v>116.06809</v>
      </c>
      <c r="I81" s="200">
        <f>'2 уровень'!J174</f>
        <v>79.498691780821915</v>
      </c>
      <c r="J81" s="10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46"/>
      <c r="AS81" s="46"/>
      <c r="AT81" s="46"/>
      <c r="AU81" s="46"/>
      <c r="AV81" s="46"/>
      <c r="AW81" s="46"/>
      <c r="AX81" s="46"/>
      <c r="AY81" s="46"/>
      <c r="AZ81" s="46"/>
      <c r="BA81" s="46"/>
      <c r="BB81" s="46"/>
      <c r="BC81" s="46"/>
      <c r="BD81" s="46"/>
      <c r="BE81" s="46"/>
      <c r="BF81" s="46"/>
      <c r="BG81" s="46"/>
      <c r="BH81" s="46"/>
      <c r="BI81" s="46"/>
      <c r="BJ81" s="46"/>
      <c r="BK81" s="46"/>
      <c r="BL81" s="46"/>
      <c r="BM81" s="46"/>
      <c r="BN81" s="46"/>
      <c r="BO81" s="46"/>
      <c r="BP81" s="46"/>
      <c r="BQ81" s="46"/>
      <c r="BR81" s="46"/>
      <c r="BS81" s="46"/>
      <c r="BT81" s="46"/>
      <c r="BU81" s="46"/>
      <c r="BV81" s="46"/>
      <c r="BW81" s="46"/>
      <c r="BX81" s="46"/>
      <c r="BY81" s="46"/>
      <c r="BZ81" s="46"/>
      <c r="CA81" s="46"/>
      <c r="CB81" s="46"/>
      <c r="CC81" s="46"/>
      <c r="CD81" s="46"/>
      <c r="CE81" s="46"/>
      <c r="CF81" s="46"/>
      <c r="CG81" s="46"/>
      <c r="CH81" s="46"/>
      <c r="CI81" s="46"/>
      <c r="CJ81" s="46"/>
      <c r="CK81" s="46"/>
      <c r="CL81" s="46"/>
      <c r="CM81" s="46"/>
      <c r="CN81" s="46"/>
      <c r="CO81" s="46"/>
      <c r="CP81" s="46"/>
      <c r="CQ81" s="46"/>
      <c r="CR81" s="46"/>
      <c r="CS81" s="46"/>
      <c r="CT81" s="46"/>
      <c r="CU81" s="46"/>
      <c r="CV81" s="46"/>
      <c r="CW81" s="46"/>
      <c r="CX81" s="46"/>
      <c r="CY81" s="46"/>
      <c r="CZ81" s="46"/>
      <c r="DA81" s="46"/>
      <c r="DB81" s="46"/>
      <c r="DC81" s="46"/>
      <c r="DD81" s="46"/>
      <c r="DE81" s="46"/>
      <c r="DF81" s="46"/>
      <c r="DG81" s="46"/>
      <c r="DH81" s="46"/>
      <c r="DI81" s="46"/>
      <c r="DJ81" s="46"/>
      <c r="DK81" s="46"/>
      <c r="DL81" s="46"/>
      <c r="DM81" s="46"/>
      <c r="DN81" s="46"/>
      <c r="DO81" s="46"/>
      <c r="DP81" s="46"/>
      <c r="DQ81" s="46"/>
      <c r="DR81" s="46"/>
      <c r="DS81" s="46"/>
      <c r="DT81" s="46"/>
      <c r="DU81" s="46"/>
      <c r="DV81" s="46"/>
      <c r="DW81" s="46"/>
      <c r="DX81" s="46"/>
      <c r="DY81" s="46"/>
      <c r="DZ81" s="46"/>
      <c r="EA81" s="46"/>
      <c r="EB81" s="46"/>
      <c r="EC81" s="46"/>
      <c r="ED81" s="46"/>
      <c r="EE81" s="46"/>
      <c r="EF81" s="46"/>
      <c r="EG81" s="46"/>
      <c r="EH81" s="46"/>
      <c r="EI81" s="46"/>
      <c r="EJ81" s="46"/>
      <c r="EK81" s="46"/>
      <c r="EL81" s="46"/>
      <c r="EM81" s="46"/>
      <c r="EN81" s="46"/>
      <c r="EO81" s="46"/>
      <c r="EP81" s="46"/>
      <c r="EQ81" s="46"/>
      <c r="ER81" s="46"/>
      <c r="ES81" s="46"/>
      <c r="ET81" s="46"/>
      <c r="EU81" s="46"/>
      <c r="EV81" s="46"/>
      <c r="EW81" s="46"/>
      <c r="EX81" s="46"/>
      <c r="EY81" s="46"/>
      <c r="EZ81" s="46"/>
      <c r="FA81" s="46"/>
      <c r="FB81" s="46"/>
      <c r="FC81" s="46"/>
      <c r="FD81" s="46"/>
      <c r="FE81" s="46"/>
      <c r="FF81" s="46"/>
      <c r="FG81" s="46"/>
      <c r="FH81" s="46"/>
      <c r="FI81" s="46"/>
      <c r="FJ81" s="46"/>
      <c r="FK81" s="46"/>
      <c r="FL81" s="46"/>
      <c r="FM81" s="46"/>
      <c r="FN81" s="46"/>
      <c r="FO81" s="46"/>
      <c r="FP81" s="46"/>
      <c r="FQ81" s="46"/>
      <c r="FR81" s="46"/>
      <c r="FS81" s="46"/>
      <c r="FT81" s="46"/>
      <c r="FU81" s="46"/>
      <c r="FV81" s="46"/>
      <c r="FW81" s="46"/>
      <c r="FX81" s="46"/>
      <c r="FY81" s="46"/>
      <c r="FZ81" s="46"/>
      <c r="GA81" s="46"/>
      <c r="GB81" s="46"/>
      <c r="GC81" s="46"/>
    </row>
    <row r="82" spans="1:185" ht="60" x14ac:dyDescent="0.25">
      <c r="A82" s="121" t="s">
        <v>81</v>
      </c>
      <c r="B82" s="258">
        <f>'2 уровень'!C175</f>
        <v>4882</v>
      </c>
      <c r="C82" s="258">
        <f>'2 уровень'!D175</f>
        <v>407</v>
      </c>
      <c r="D82" s="50">
        <f>'2 уровень'!E175</f>
        <v>152</v>
      </c>
      <c r="E82" s="259">
        <f>'2 уровень'!F175</f>
        <v>37.346437346437341</v>
      </c>
      <c r="F82" s="200">
        <f>'2 уровень'!G175</f>
        <v>9576.0429999999997</v>
      </c>
      <c r="G82" s="200">
        <f>'2 уровень'!H175</f>
        <v>798</v>
      </c>
      <c r="H82" s="63">
        <f>'2 уровень'!I175</f>
        <v>352.55495000000002</v>
      </c>
      <c r="I82" s="200">
        <f>'2 уровень'!J175</f>
        <v>44.179818295739345</v>
      </c>
      <c r="J82" s="106"/>
      <c r="K82" s="46"/>
      <c r="L82" s="46"/>
      <c r="M82" s="46"/>
      <c r="N82" s="46"/>
      <c r="O82" s="46"/>
      <c r="P82" s="46"/>
      <c r="Q82" s="46"/>
      <c r="R82" s="46"/>
      <c r="S82" s="46"/>
      <c r="T82" s="46"/>
      <c r="U82" s="46"/>
      <c r="V82" s="46"/>
      <c r="W82" s="46"/>
      <c r="X82" s="46"/>
      <c r="Y82" s="46"/>
      <c r="Z82" s="46"/>
      <c r="AA82" s="46"/>
      <c r="AB82" s="46"/>
      <c r="AC82" s="46"/>
      <c r="AD82" s="46"/>
      <c r="AE82" s="46"/>
      <c r="AF82" s="46"/>
      <c r="AG82" s="46"/>
      <c r="AH82" s="46"/>
      <c r="AI82" s="46"/>
      <c r="AJ82" s="46"/>
      <c r="AK82" s="46"/>
      <c r="AL82" s="46"/>
      <c r="AM82" s="46"/>
      <c r="AN82" s="46"/>
      <c r="AO82" s="46"/>
      <c r="AP82" s="46"/>
      <c r="AQ82" s="46"/>
      <c r="AR82" s="46"/>
      <c r="AS82" s="46"/>
      <c r="AT82" s="46"/>
      <c r="AU82" s="46"/>
      <c r="AV82" s="46"/>
      <c r="AW82" s="46"/>
      <c r="AX82" s="46"/>
      <c r="AY82" s="46"/>
      <c r="AZ82" s="46"/>
      <c r="BA82" s="46"/>
      <c r="BB82" s="46"/>
      <c r="BC82" s="46"/>
      <c r="BD82" s="46"/>
      <c r="BE82" s="46"/>
      <c r="BF82" s="46"/>
      <c r="BG82" s="46"/>
      <c r="BH82" s="46"/>
      <c r="BI82" s="46"/>
      <c r="BJ82" s="46"/>
      <c r="BK82" s="46"/>
      <c r="BL82" s="46"/>
      <c r="BM82" s="46"/>
      <c r="BN82" s="46"/>
      <c r="BO82" s="46"/>
      <c r="BP82" s="46"/>
      <c r="BQ82" s="46"/>
      <c r="BR82" s="46"/>
      <c r="BS82" s="46"/>
      <c r="BT82" s="46"/>
      <c r="BU82" s="46"/>
      <c r="BV82" s="46"/>
      <c r="BW82" s="46"/>
      <c r="BX82" s="46"/>
      <c r="BY82" s="46"/>
      <c r="BZ82" s="46"/>
      <c r="CA82" s="46"/>
      <c r="CB82" s="46"/>
      <c r="CC82" s="46"/>
      <c r="CD82" s="46"/>
      <c r="CE82" s="46"/>
      <c r="CF82" s="46"/>
      <c r="CG82" s="46"/>
      <c r="CH82" s="46"/>
      <c r="CI82" s="46"/>
      <c r="CJ82" s="46"/>
      <c r="CK82" s="46"/>
      <c r="CL82" s="46"/>
      <c r="CM82" s="46"/>
      <c r="CN82" s="46"/>
      <c r="CO82" s="46"/>
      <c r="CP82" s="46"/>
      <c r="CQ82" s="46"/>
      <c r="CR82" s="46"/>
      <c r="CS82" s="46"/>
      <c r="CT82" s="46"/>
      <c r="CU82" s="46"/>
      <c r="CV82" s="46"/>
      <c r="CW82" s="46"/>
      <c r="CX82" s="46"/>
      <c r="CY82" s="46"/>
      <c r="CZ82" s="46"/>
      <c r="DA82" s="46"/>
      <c r="DB82" s="46"/>
      <c r="DC82" s="46"/>
      <c r="DD82" s="46"/>
      <c r="DE82" s="46"/>
      <c r="DF82" s="46"/>
      <c r="DG82" s="46"/>
      <c r="DH82" s="46"/>
      <c r="DI82" s="46"/>
      <c r="DJ82" s="46"/>
      <c r="DK82" s="46"/>
      <c r="DL82" s="46"/>
      <c r="DM82" s="46"/>
      <c r="DN82" s="46"/>
      <c r="DO82" s="46"/>
      <c r="DP82" s="46"/>
      <c r="DQ82" s="46"/>
      <c r="DR82" s="46"/>
      <c r="DS82" s="46"/>
      <c r="DT82" s="46"/>
      <c r="DU82" s="46"/>
      <c r="DV82" s="46"/>
      <c r="DW82" s="46"/>
      <c r="DX82" s="46"/>
      <c r="DY82" s="46"/>
      <c r="DZ82" s="46"/>
      <c r="EA82" s="46"/>
      <c r="EB82" s="46"/>
      <c r="EC82" s="46"/>
      <c r="ED82" s="46"/>
      <c r="EE82" s="46"/>
      <c r="EF82" s="46"/>
      <c r="EG82" s="46"/>
      <c r="EH82" s="46"/>
      <c r="EI82" s="46"/>
      <c r="EJ82" s="46"/>
      <c r="EK82" s="46"/>
      <c r="EL82" s="46"/>
      <c r="EM82" s="46"/>
      <c r="EN82" s="46"/>
      <c r="EO82" s="46"/>
      <c r="EP82" s="46"/>
      <c r="EQ82" s="46"/>
      <c r="ER82" s="46"/>
      <c r="ES82" s="46"/>
      <c r="ET82" s="46"/>
      <c r="EU82" s="46"/>
      <c r="EV82" s="46"/>
      <c r="EW82" s="46"/>
      <c r="EX82" s="46"/>
      <c r="EY82" s="46"/>
      <c r="EZ82" s="46"/>
      <c r="FA82" s="46"/>
      <c r="FB82" s="46"/>
      <c r="FC82" s="46"/>
      <c r="FD82" s="46"/>
      <c r="FE82" s="46"/>
      <c r="FF82" s="46"/>
      <c r="FG82" s="46"/>
      <c r="FH82" s="46"/>
      <c r="FI82" s="46"/>
      <c r="FJ82" s="46"/>
      <c r="FK82" s="46"/>
      <c r="FL82" s="46"/>
      <c r="FM82" s="46"/>
      <c r="FN82" s="46"/>
      <c r="FO82" s="46"/>
      <c r="FP82" s="46"/>
      <c r="FQ82" s="46"/>
      <c r="FR82" s="46"/>
      <c r="FS82" s="46"/>
      <c r="FT82" s="46"/>
      <c r="FU82" s="46"/>
      <c r="FV82" s="46"/>
      <c r="FW82" s="46"/>
      <c r="FX82" s="46"/>
      <c r="FY82" s="46"/>
      <c r="FZ82" s="46"/>
      <c r="GA82" s="46"/>
      <c r="GB82" s="46"/>
      <c r="GC82" s="46"/>
    </row>
    <row r="83" spans="1:185" ht="45" x14ac:dyDescent="0.25">
      <c r="A83" s="121" t="s">
        <v>111</v>
      </c>
      <c r="B83" s="258">
        <f>'2 уровень'!C176</f>
        <v>634</v>
      </c>
      <c r="C83" s="258">
        <f>'2 уровень'!D176</f>
        <v>53</v>
      </c>
      <c r="D83" s="50">
        <f>'2 уровень'!E176</f>
        <v>109</v>
      </c>
      <c r="E83" s="259">
        <f>'2 уровень'!F176</f>
        <v>205.66037735849059</v>
      </c>
      <c r="F83" s="200">
        <f>'2 уровень'!G176</f>
        <v>640.97400000000005</v>
      </c>
      <c r="G83" s="200">
        <f>'2 уровень'!H176</f>
        <v>53</v>
      </c>
      <c r="H83" s="63">
        <f>'2 уровень'!I176</f>
        <v>110.11515</v>
      </c>
      <c r="I83" s="200">
        <f>'2 уровень'!J176</f>
        <v>207.76443396226415</v>
      </c>
      <c r="J83" s="106"/>
      <c r="K83" s="46"/>
      <c r="L83" s="46"/>
      <c r="M83" s="46"/>
      <c r="N83" s="46"/>
      <c r="O83" s="46"/>
      <c r="P83" s="46"/>
      <c r="Q83" s="46"/>
      <c r="R83" s="46"/>
      <c r="S83" s="46"/>
      <c r="T83" s="46"/>
      <c r="U83" s="46"/>
      <c r="V83" s="46"/>
      <c r="W83" s="46"/>
      <c r="X83" s="46"/>
      <c r="Y83" s="46"/>
      <c r="Z83" s="46"/>
      <c r="AA83" s="46"/>
      <c r="AB83" s="46"/>
      <c r="AC83" s="46"/>
      <c r="AD83" s="46"/>
      <c r="AE83" s="46"/>
      <c r="AF83" s="46"/>
      <c r="AG83" s="46"/>
      <c r="AH83" s="46"/>
      <c r="AI83" s="46"/>
      <c r="AJ83" s="46"/>
      <c r="AK83" s="46"/>
      <c r="AL83" s="46"/>
      <c r="AM83" s="46"/>
      <c r="AN83" s="46"/>
      <c r="AO83" s="46"/>
      <c r="AP83" s="46"/>
      <c r="AQ83" s="46"/>
      <c r="AR83" s="46"/>
      <c r="AS83" s="46"/>
      <c r="AT83" s="46"/>
      <c r="AU83" s="46"/>
      <c r="AV83" s="46"/>
      <c r="AW83" s="46"/>
      <c r="AX83" s="46"/>
      <c r="AY83" s="46"/>
      <c r="AZ83" s="46"/>
      <c r="BA83" s="46"/>
      <c r="BB83" s="46"/>
      <c r="BC83" s="46"/>
      <c r="BD83" s="46"/>
      <c r="BE83" s="46"/>
      <c r="BF83" s="46"/>
      <c r="BG83" s="46"/>
      <c r="BH83" s="46"/>
      <c r="BI83" s="46"/>
      <c r="BJ83" s="46"/>
      <c r="BK83" s="46"/>
      <c r="BL83" s="46"/>
      <c r="BM83" s="46"/>
      <c r="BN83" s="46"/>
      <c r="BO83" s="46"/>
      <c r="BP83" s="46"/>
      <c r="BQ83" s="46"/>
      <c r="BR83" s="46"/>
      <c r="BS83" s="46"/>
      <c r="BT83" s="46"/>
      <c r="BU83" s="46"/>
      <c r="BV83" s="46"/>
      <c r="BW83" s="46"/>
      <c r="BX83" s="46"/>
      <c r="BY83" s="46"/>
      <c r="BZ83" s="46"/>
      <c r="CA83" s="46"/>
      <c r="CB83" s="46"/>
      <c r="CC83" s="46"/>
      <c r="CD83" s="46"/>
      <c r="CE83" s="46"/>
      <c r="CF83" s="46"/>
      <c r="CG83" s="46"/>
      <c r="CH83" s="46"/>
      <c r="CI83" s="46"/>
      <c r="CJ83" s="46"/>
      <c r="CK83" s="46"/>
      <c r="CL83" s="46"/>
      <c r="CM83" s="46"/>
      <c r="CN83" s="46"/>
      <c r="CO83" s="46"/>
      <c r="CP83" s="46"/>
      <c r="CQ83" s="46"/>
      <c r="CR83" s="46"/>
      <c r="CS83" s="46"/>
      <c r="CT83" s="46"/>
      <c r="CU83" s="46"/>
      <c r="CV83" s="46"/>
      <c r="CW83" s="46"/>
      <c r="CX83" s="46"/>
      <c r="CY83" s="46"/>
      <c r="CZ83" s="46"/>
      <c r="DA83" s="46"/>
      <c r="DB83" s="46"/>
      <c r="DC83" s="46"/>
      <c r="DD83" s="46"/>
      <c r="DE83" s="46"/>
      <c r="DF83" s="46"/>
      <c r="DG83" s="46"/>
      <c r="DH83" s="46"/>
      <c r="DI83" s="46"/>
      <c r="DJ83" s="46"/>
      <c r="DK83" s="46"/>
      <c r="DL83" s="46"/>
      <c r="DM83" s="46"/>
      <c r="DN83" s="46"/>
      <c r="DO83" s="46"/>
      <c r="DP83" s="46"/>
      <c r="DQ83" s="46"/>
      <c r="DR83" s="46"/>
      <c r="DS83" s="46"/>
      <c r="DT83" s="46"/>
      <c r="DU83" s="46"/>
      <c r="DV83" s="46"/>
      <c r="DW83" s="46"/>
      <c r="DX83" s="46"/>
      <c r="DY83" s="46"/>
      <c r="DZ83" s="46"/>
      <c r="EA83" s="46"/>
      <c r="EB83" s="46"/>
      <c r="EC83" s="46"/>
      <c r="ED83" s="46"/>
      <c r="EE83" s="46"/>
      <c r="EF83" s="46"/>
      <c r="EG83" s="46"/>
      <c r="EH83" s="46"/>
      <c r="EI83" s="46"/>
      <c r="EJ83" s="46"/>
      <c r="EK83" s="46"/>
      <c r="EL83" s="46"/>
      <c r="EM83" s="46"/>
      <c r="EN83" s="46"/>
      <c r="EO83" s="46"/>
      <c r="EP83" s="46"/>
      <c r="EQ83" s="46"/>
      <c r="ER83" s="46"/>
      <c r="ES83" s="46"/>
      <c r="ET83" s="46"/>
      <c r="EU83" s="46"/>
      <c r="EV83" s="46"/>
      <c r="EW83" s="46"/>
      <c r="EX83" s="46"/>
      <c r="EY83" s="46"/>
      <c r="EZ83" s="46"/>
      <c r="FA83" s="46"/>
      <c r="FB83" s="46"/>
      <c r="FC83" s="46"/>
      <c r="FD83" s="46"/>
      <c r="FE83" s="46"/>
      <c r="FF83" s="46"/>
      <c r="FG83" s="46"/>
      <c r="FH83" s="46"/>
      <c r="FI83" s="46"/>
      <c r="FJ83" s="46"/>
      <c r="FK83" s="46"/>
      <c r="FL83" s="46"/>
      <c r="FM83" s="46"/>
      <c r="FN83" s="46"/>
      <c r="FO83" s="46"/>
      <c r="FP83" s="46"/>
      <c r="FQ83" s="46"/>
      <c r="FR83" s="46"/>
      <c r="FS83" s="46"/>
      <c r="FT83" s="46"/>
      <c r="FU83" s="46"/>
      <c r="FV83" s="46"/>
      <c r="FW83" s="46"/>
      <c r="FX83" s="46"/>
      <c r="FY83" s="46"/>
      <c r="FZ83" s="46"/>
      <c r="GA83" s="46"/>
      <c r="GB83" s="46"/>
      <c r="GC83" s="46"/>
    </row>
    <row r="84" spans="1:185" ht="30" x14ac:dyDescent="0.25">
      <c r="A84" s="683" t="s">
        <v>125</v>
      </c>
      <c r="B84" s="582">
        <f>'2 уровень'!C177</f>
        <v>7100</v>
      </c>
      <c r="C84" s="582">
        <f>'2 уровень'!D177</f>
        <v>591</v>
      </c>
      <c r="D84" s="568">
        <f>'2 уровень'!E177</f>
        <v>570</v>
      </c>
      <c r="E84" s="583">
        <f>'2 уровень'!F177</f>
        <v>96.062992125984252</v>
      </c>
      <c r="F84" s="571">
        <f>'2 уровень'!G177</f>
        <v>5744.5389999999998</v>
      </c>
      <c r="G84" s="571">
        <f>'2 уровень'!H177</f>
        <v>478</v>
      </c>
      <c r="H84" s="570">
        <f>'2 уровень'!I177</f>
        <v>450.3</v>
      </c>
      <c r="I84" s="571">
        <f>'2 уровень'!J177</f>
        <v>94.205020920502093</v>
      </c>
      <c r="J84" s="106"/>
      <c r="K84" s="46"/>
      <c r="L84" s="46"/>
      <c r="M84" s="46"/>
      <c r="N84" s="46"/>
      <c r="O84" s="46"/>
      <c r="P84" s="46"/>
      <c r="Q84" s="46"/>
      <c r="R84" s="46"/>
      <c r="S84" s="46"/>
      <c r="T84" s="46"/>
      <c r="U84" s="46"/>
      <c r="V84" s="46"/>
      <c r="W84" s="46"/>
      <c r="X84" s="46"/>
      <c r="Y84" s="46"/>
      <c r="Z84" s="46"/>
      <c r="AA84" s="46"/>
      <c r="AB84" s="46"/>
      <c r="AC84" s="46"/>
      <c r="AD84" s="46"/>
      <c r="AE84" s="46"/>
      <c r="AF84" s="46"/>
      <c r="AG84" s="46"/>
      <c r="AH84" s="46"/>
      <c r="AI84" s="46"/>
      <c r="AJ84" s="46"/>
      <c r="AK84" s="46"/>
      <c r="AL84" s="46"/>
      <c r="AM84" s="46"/>
      <c r="AN84" s="46"/>
      <c r="AO84" s="46"/>
      <c r="AP84" s="46"/>
      <c r="AQ84" s="46"/>
      <c r="AR84" s="46"/>
      <c r="AS84" s="46"/>
      <c r="AT84" s="46"/>
      <c r="AU84" s="46"/>
      <c r="AV84" s="46"/>
      <c r="AW84" s="46"/>
      <c r="AX84" s="46"/>
      <c r="AY84" s="46"/>
      <c r="AZ84" s="46"/>
      <c r="BA84" s="46"/>
      <c r="BB84" s="46"/>
      <c r="BC84" s="46"/>
      <c r="BD84" s="46"/>
      <c r="BE84" s="46"/>
      <c r="BF84" s="46"/>
      <c r="BG84" s="46"/>
      <c r="BH84" s="46"/>
      <c r="BI84" s="46"/>
      <c r="BJ84" s="46"/>
      <c r="BK84" s="46"/>
      <c r="BL84" s="46"/>
      <c r="BM84" s="46"/>
      <c r="BN84" s="46"/>
      <c r="BO84" s="46"/>
      <c r="BP84" s="46"/>
      <c r="BQ84" s="46"/>
      <c r="BR84" s="46"/>
      <c r="BS84" s="46"/>
      <c r="BT84" s="46"/>
      <c r="BU84" s="46"/>
      <c r="BV84" s="46"/>
      <c r="BW84" s="46"/>
      <c r="BX84" s="46"/>
      <c r="BY84" s="46"/>
      <c r="BZ84" s="46"/>
      <c r="CA84" s="46"/>
      <c r="CB84" s="46"/>
      <c r="CC84" s="46"/>
      <c r="CD84" s="46"/>
      <c r="CE84" s="46"/>
      <c r="CF84" s="46"/>
      <c r="CG84" s="46"/>
      <c r="CH84" s="46"/>
      <c r="CI84" s="46"/>
      <c r="CJ84" s="46"/>
      <c r="CK84" s="46"/>
      <c r="CL84" s="46"/>
      <c r="CM84" s="46"/>
      <c r="CN84" s="46"/>
      <c r="CO84" s="46"/>
      <c r="CP84" s="46"/>
      <c r="CQ84" s="46"/>
      <c r="CR84" s="46"/>
      <c r="CS84" s="46"/>
      <c r="CT84" s="46"/>
      <c r="CU84" s="46"/>
      <c r="CV84" s="46"/>
      <c r="CW84" s="46"/>
      <c r="CX84" s="46"/>
      <c r="CY84" s="46"/>
      <c r="CZ84" s="46"/>
      <c r="DA84" s="46"/>
      <c r="DB84" s="46"/>
      <c r="DC84" s="46"/>
      <c r="DD84" s="46"/>
      <c r="DE84" s="46"/>
      <c r="DF84" s="46"/>
      <c r="DG84" s="46"/>
      <c r="DH84" s="46"/>
      <c r="DI84" s="46"/>
      <c r="DJ84" s="46"/>
      <c r="DK84" s="46"/>
      <c r="DL84" s="46"/>
      <c r="DM84" s="46"/>
      <c r="DN84" s="46"/>
      <c r="DO84" s="46"/>
      <c r="DP84" s="46"/>
      <c r="DQ84" s="46"/>
      <c r="DR84" s="46"/>
      <c r="DS84" s="46"/>
      <c r="DT84" s="46"/>
      <c r="DU84" s="46"/>
      <c r="DV84" s="46"/>
      <c r="DW84" s="46"/>
      <c r="DX84" s="46"/>
      <c r="DY84" s="46"/>
      <c r="DZ84" s="46"/>
      <c r="EA84" s="46"/>
      <c r="EB84" s="46"/>
      <c r="EC84" s="46"/>
      <c r="ED84" s="46"/>
      <c r="EE84" s="46"/>
      <c r="EF84" s="46"/>
      <c r="EG84" s="46"/>
      <c r="EH84" s="46"/>
      <c r="EI84" s="46"/>
      <c r="EJ84" s="46"/>
      <c r="EK84" s="46"/>
      <c r="EL84" s="46"/>
      <c r="EM84" s="46"/>
      <c r="EN84" s="46"/>
      <c r="EO84" s="46"/>
      <c r="EP84" s="46"/>
      <c r="EQ84" s="46"/>
      <c r="ER84" s="46"/>
      <c r="ES84" s="46"/>
      <c r="ET84" s="46"/>
      <c r="EU84" s="46"/>
      <c r="EV84" s="46"/>
      <c r="EW84" s="46"/>
      <c r="EX84" s="46"/>
      <c r="EY84" s="46"/>
      <c r="EZ84" s="46"/>
      <c r="FA84" s="46"/>
      <c r="FB84" s="46"/>
      <c r="FC84" s="46"/>
      <c r="FD84" s="46"/>
      <c r="FE84" s="46"/>
      <c r="FF84" s="46"/>
      <c r="FG84" s="46"/>
      <c r="FH84" s="46"/>
      <c r="FI84" s="46"/>
      <c r="FJ84" s="46"/>
      <c r="FK84" s="46"/>
      <c r="FL84" s="46"/>
      <c r="FM84" s="46"/>
      <c r="FN84" s="46"/>
      <c r="FO84" s="46"/>
      <c r="FP84" s="46"/>
      <c r="FQ84" s="46"/>
      <c r="FR84" s="46"/>
      <c r="FS84" s="46"/>
      <c r="FT84" s="46"/>
      <c r="FU84" s="46"/>
      <c r="FV84" s="46"/>
      <c r="FW84" s="46"/>
      <c r="FX84" s="46"/>
      <c r="FY84" s="46"/>
      <c r="FZ84" s="46"/>
      <c r="GA84" s="46"/>
      <c r="GB84" s="46"/>
      <c r="GC84" s="46"/>
    </row>
    <row r="85" spans="1:185" ht="30" x14ac:dyDescent="0.25">
      <c r="A85" s="700" t="s">
        <v>126</v>
      </c>
      <c r="B85" s="582">
        <f>'2 уровень'!C178</f>
        <v>700</v>
      </c>
      <c r="C85" s="582">
        <f>'2 уровень'!D178</f>
        <v>58</v>
      </c>
      <c r="D85" s="568">
        <f>'2 уровень'!E178</f>
        <v>71</v>
      </c>
      <c r="E85" s="583">
        <f>'2 уровень'!F178</f>
        <v>122.41379310344827</v>
      </c>
      <c r="F85" s="571">
        <f>'2 уровень'!G178</f>
        <v>0</v>
      </c>
      <c r="G85" s="571">
        <f>'2 уровень'!H178</f>
        <v>0</v>
      </c>
      <c r="H85" s="570">
        <f>'2 уровень'!I178</f>
        <v>56.993830000000003</v>
      </c>
      <c r="I85" s="571">
        <f>'2 уровень'!J178</f>
        <v>0</v>
      </c>
      <c r="J85" s="106"/>
      <c r="K85" s="46"/>
      <c r="L85" s="46"/>
      <c r="M85" s="46"/>
      <c r="N85" s="46"/>
      <c r="O85" s="46"/>
      <c r="P85" s="46"/>
      <c r="Q85" s="46"/>
      <c r="R85" s="46"/>
      <c r="S85" s="46"/>
      <c r="T85" s="46"/>
      <c r="U85" s="46"/>
      <c r="V85" s="46"/>
      <c r="W85" s="46"/>
      <c r="X85" s="46"/>
      <c r="Y85" s="46"/>
      <c r="Z85" s="46"/>
      <c r="AA85" s="46"/>
      <c r="AB85" s="46"/>
      <c r="AC85" s="46"/>
      <c r="AD85" s="46"/>
      <c r="AE85" s="46"/>
      <c r="AF85" s="46"/>
      <c r="AG85" s="46"/>
      <c r="AH85" s="46"/>
      <c r="AI85" s="46"/>
      <c r="AJ85" s="46"/>
      <c r="AK85" s="46"/>
      <c r="AL85" s="46"/>
      <c r="AM85" s="46"/>
      <c r="AN85" s="46"/>
      <c r="AO85" s="46"/>
      <c r="AP85" s="46"/>
      <c r="AQ85" s="46"/>
      <c r="AR85" s="46"/>
      <c r="AS85" s="46"/>
      <c r="AT85" s="46"/>
      <c r="AU85" s="46"/>
      <c r="AV85" s="46"/>
      <c r="AW85" s="46"/>
      <c r="AX85" s="46"/>
      <c r="AY85" s="46"/>
      <c r="AZ85" s="46"/>
      <c r="BA85" s="46"/>
      <c r="BB85" s="46"/>
      <c r="BC85" s="46"/>
      <c r="BD85" s="46"/>
      <c r="BE85" s="46"/>
      <c r="BF85" s="46"/>
      <c r="BG85" s="46"/>
      <c r="BH85" s="46"/>
      <c r="BI85" s="46"/>
      <c r="BJ85" s="46"/>
      <c r="BK85" s="46"/>
      <c r="BL85" s="46"/>
      <c r="BM85" s="46"/>
      <c r="BN85" s="46"/>
      <c r="BO85" s="46"/>
      <c r="BP85" s="46"/>
      <c r="BQ85" s="46"/>
      <c r="BR85" s="46"/>
      <c r="BS85" s="46"/>
      <c r="BT85" s="46"/>
      <c r="BU85" s="46"/>
      <c r="BV85" s="46"/>
      <c r="BW85" s="46"/>
      <c r="BX85" s="46"/>
      <c r="BY85" s="46"/>
      <c r="BZ85" s="46"/>
      <c r="CA85" s="46"/>
      <c r="CB85" s="46"/>
      <c r="CC85" s="46"/>
      <c r="CD85" s="46"/>
      <c r="CE85" s="46"/>
      <c r="CF85" s="46"/>
      <c r="CG85" s="46"/>
      <c r="CH85" s="46"/>
      <c r="CI85" s="46"/>
      <c r="CJ85" s="46"/>
      <c r="CK85" s="46"/>
      <c r="CL85" s="46"/>
      <c r="CM85" s="46"/>
      <c r="CN85" s="46"/>
      <c r="CO85" s="46"/>
      <c r="CP85" s="46"/>
      <c r="CQ85" s="46"/>
      <c r="CR85" s="46"/>
      <c r="CS85" s="46"/>
      <c r="CT85" s="46"/>
      <c r="CU85" s="46"/>
      <c r="CV85" s="46"/>
      <c r="CW85" s="46"/>
      <c r="CX85" s="46"/>
      <c r="CY85" s="46"/>
      <c r="CZ85" s="46"/>
      <c r="DA85" s="46"/>
      <c r="DB85" s="46"/>
      <c r="DC85" s="46"/>
      <c r="DD85" s="46"/>
      <c r="DE85" s="46"/>
      <c r="DF85" s="46"/>
      <c r="DG85" s="46"/>
      <c r="DH85" s="46"/>
      <c r="DI85" s="46"/>
      <c r="DJ85" s="46"/>
      <c r="DK85" s="46"/>
      <c r="DL85" s="46"/>
      <c r="DM85" s="46"/>
      <c r="DN85" s="46"/>
      <c r="DO85" s="46"/>
      <c r="DP85" s="46"/>
      <c r="DQ85" s="46"/>
      <c r="DR85" s="46"/>
      <c r="DS85" s="46"/>
      <c r="DT85" s="46"/>
      <c r="DU85" s="46"/>
      <c r="DV85" s="46"/>
      <c r="DW85" s="46"/>
      <c r="DX85" s="46"/>
      <c r="DY85" s="46"/>
      <c r="DZ85" s="46"/>
      <c r="EA85" s="46"/>
      <c r="EB85" s="46"/>
      <c r="EC85" s="46"/>
      <c r="ED85" s="46"/>
      <c r="EE85" s="46"/>
      <c r="EF85" s="46"/>
      <c r="EG85" s="46"/>
      <c r="EH85" s="46"/>
      <c r="EI85" s="46"/>
      <c r="EJ85" s="46"/>
      <c r="EK85" s="46"/>
      <c r="EL85" s="46"/>
      <c r="EM85" s="46"/>
      <c r="EN85" s="46"/>
      <c r="EO85" s="46"/>
      <c r="EP85" s="46"/>
      <c r="EQ85" s="46"/>
      <c r="ER85" s="46"/>
      <c r="ES85" s="46"/>
      <c r="ET85" s="46"/>
      <c r="EU85" s="46"/>
      <c r="EV85" s="46"/>
      <c r="EW85" s="46"/>
      <c r="EX85" s="46"/>
      <c r="EY85" s="46"/>
      <c r="EZ85" s="46"/>
      <c r="FA85" s="46"/>
      <c r="FB85" s="46"/>
      <c r="FC85" s="46"/>
      <c r="FD85" s="46"/>
      <c r="FE85" s="46"/>
      <c r="FF85" s="46"/>
      <c r="FG85" s="46"/>
      <c r="FH85" s="46"/>
      <c r="FI85" s="46"/>
      <c r="FJ85" s="46"/>
      <c r="FK85" s="46"/>
      <c r="FL85" s="46"/>
      <c r="FM85" s="46"/>
      <c r="FN85" s="46"/>
      <c r="FO85" s="46"/>
      <c r="FP85" s="46"/>
      <c r="FQ85" s="46"/>
      <c r="FR85" s="46"/>
      <c r="FS85" s="46"/>
      <c r="FT85" s="46"/>
      <c r="FU85" s="46"/>
      <c r="FV85" s="46"/>
      <c r="FW85" s="46"/>
      <c r="FX85" s="46"/>
      <c r="FY85" s="46"/>
      <c r="FZ85" s="46"/>
      <c r="GA85" s="46"/>
      <c r="GB85" s="46"/>
      <c r="GC85" s="46"/>
    </row>
    <row r="86" spans="1:185" ht="30.75" thickBot="1" x14ac:dyDescent="0.3">
      <c r="A86" s="683" t="s">
        <v>127</v>
      </c>
      <c r="B86" s="582">
        <f>'2 уровень'!C179</f>
        <v>300</v>
      </c>
      <c r="C86" s="582">
        <f>'2 уровень'!D179</f>
        <v>25</v>
      </c>
      <c r="D86" s="568">
        <f>'2 уровень'!E179</f>
        <v>19</v>
      </c>
      <c r="E86" s="583">
        <f>'2 уровень'!F179</f>
        <v>0</v>
      </c>
      <c r="F86" s="571">
        <f>'2 уровень'!G179</f>
        <v>0</v>
      </c>
      <c r="G86" s="571">
        <f>'2 уровень'!H179</f>
        <v>0</v>
      </c>
      <c r="H86" s="570">
        <f>'2 уровень'!I179</f>
        <v>15.372710000000001</v>
      </c>
      <c r="I86" s="571">
        <f>'2 уровень'!J179</f>
        <v>0</v>
      </c>
      <c r="J86" s="106"/>
      <c r="K86" s="46"/>
      <c r="L86" s="46"/>
      <c r="M86" s="46"/>
      <c r="N86" s="46"/>
      <c r="O86" s="46"/>
      <c r="P86" s="46"/>
      <c r="Q86" s="46"/>
      <c r="R86" s="46"/>
      <c r="S86" s="46"/>
      <c r="T86" s="46"/>
      <c r="U86" s="46"/>
      <c r="V86" s="46"/>
      <c r="W86" s="46"/>
      <c r="X86" s="46"/>
      <c r="Y86" s="46"/>
      <c r="Z86" s="46"/>
      <c r="AA86" s="46"/>
      <c r="AB86" s="46"/>
      <c r="AC86" s="46"/>
      <c r="AD86" s="46"/>
      <c r="AE86" s="46"/>
      <c r="AF86" s="46"/>
      <c r="AG86" s="46"/>
      <c r="AH86" s="46"/>
      <c r="AI86" s="46"/>
      <c r="AJ86" s="46"/>
      <c r="AK86" s="46"/>
      <c r="AL86" s="46"/>
      <c r="AM86" s="46"/>
      <c r="AN86" s="46"/>
      <c r="AO86" s="46"/>
      <c r="AP86" s="46"/>
      <c r="AQ86" s="46"/>
      <c r="AR86" s="46"/>
      <c r="AS86" s="46"/>
      <c r="AT86" s="46"/>
      <c r="AU86" s="46"/>
      <c r="AV86" s="46"/>
      <c r="AW86" s="46"/>
      <c r="AX86" s="46"/>
      <c r="AY86" s="46"/>
      <c r="AZ86" s="46"/>
      <c r="BA86" s="46"/>
      <c r="BB86" s="46"/>
      <c r="BC86" s="46"/>
      <c r="BD86" s="46"/>
      <c r="BE86" s="46"/>
      <c r="BF86" s="46"/>
      <c r="BG86" s="46"/>
      <c r="BH86" s="46"/>
      <c r="BI86" s="46"/>
      <c r="BJ86" s="46"/>
      <c r="BK86" s="46"/>
      <c r="BL86" s="46"/>
      <c r="BM86" s="46"/>
      <c r="BN86" s="46"/>
      <c r="BO86" s="46"/>
      <c r="BP86" s="46"/>
      <c r="BQ86" s="46"/>
      <c r="BR86" s="46"/>
      <c r="BS86" s="46"/>
      <c r="BT86" s="46"/>
      <c r="BU86" s="46"/>
      <c r="BV86" s="46"/>
      <c r="BW86" s="46"/>
      <c r="BX86" s="46"/>
      <c r="BY86" s="46"/>
      <c r="BZ86" s="46"/>
      <c r="CA86" s="46"/>
      <c r="CB86" s="46"/>
      <c r="CC86" s="46"/>
      <c r="CD86" s="46"/>
      <c r="CE86" s="46"/>
      <c r="CF86" s="46"/>
      <c r="CG86" s="46"/>
      <c r="CH86" s="46"/>
      <c r="CI86" s="46"/>
      <c r="CJ86" s="46"/>
      <c r="CK86" s="46"/>
      <c r="CL86" s="46"/>
      <c r="CM86" s="46"/>
      <c r="CN86" s="46"/>
      <c r="CO86" s="46"/>
      <c r="CP86" s="46"/>
      <c r="CQ86" s="46"/>
      <c r="CR86" s="46"/>
      <c r="CS86" s="46"/>
      <c r="CT86" s="46"/>
      <c r="CU86" s="46"/>
      <c r="CV86" s="46"/>
      <c r="CW86" s="46"/>
      <c r="CX86" s="46"/>
      <c r="CY86" s="46"/>
      <c r="CZ86" s="46"/>
      <c r="DA86" s="46"/>
      <c r="DB86" s="46"/>
      <c r="DC86" s="46"/>
      <c r="DD86" s="46"/>
      <c r="DE86" s="46"/>
      <c r="DF86" s="46"/>
      <c r="DG86" s="46"/>
      <c r="DH86" s="46"/>
      <c r="DI86" s="46"/>
      <c r="DJ86" s="46"/>
      <c r="DK86" s="46"/>
      <c r="DL86" s="46"/>
      <c r="DM86" s="46"/>
      <c r="DN86" s="46"/>
      <c r="DO86" s="46"/>
      <c r="DP86" s="46"/>
      <c r="DQ86" s="46"/>
      <c r="DR86" s="46"/>
      <c r="DS86" s="46"/>
      <c r="DT86" s="46"/>
      <c r="DU86" s="46"/>
      <c r="DV86" s="46"/>
      <c r="DW86" s="46"/>
      <c r="DX86" s="46"/>
      <c r="DY86" s="46"/>
      <c r="DZ86" s="46"/>
      <c r="EA86" s="46"/>
      <c r="EB86" s="46"/>
      <c r="EC86" s="46"/>
      <c r="ED86" s="46"/>
      <c r="EE86" s="46"/>
      <c r="EF86" s="46"/>
      <c r="EG86" s="46"/>
      <c r="EH86" s="46"/>
      <c r="EI86" s="46"/>
      <c r="EJ86" s="46"/>
      <c r="EK86" s="46"/>
      <c r="EL86" s="46"/>
      <c r="EM86" s="46"/>
      <c r="EN86" s="46"/>
      <c r="EO86" s="46"/>
      <c r="EP86" s="46"/>
      <c r="EQ86" s="46"/>
      <c r="ER86" s="46"/>
      <c r="ES86" s="46"/>
      <c r="ET86" s="46"/>
      <c r="EU86" s="46"/>
      <c r="EV86" s="46"/>
      <c r="EW86" s="46"/>
      <c r="EX86" s="46"/>
      <c r="EY86" s="46"/>
      <c r="EZ86" s="46"/>
      <c r="FA86" s="46"/>
      <c r="FB86" s="46"/>
      <c r="FC86" s="46"/>
      <c r="FD86" s="46"/>
      <c r="FE86" s="46"/>
      <c r="FF86" s="46"/>
      <c r="FG86" s="46"/>
      <c r="FH86" s="46"/>
      <c r="FI86" s="46"/>
      <c r="FJ86" s="46"/>
      <c r="FK86" s="46"/>
      <c r="FL86" s="46"/>
      <c r="FM86" s="46"/>
      <c r="FN86" s="46"/>
      <c r="FO86" s="46"/>
      <c r="FP86" s="46"/>
      <c r="FQ86" s="46"/>
      <c r="FR86" s="46"/>
      <c r="FS86" s="46"/>
      <c r="FT86" s="46"/>
      <c r="FU86" s="46"/>
      <c r="FV86" s="46"/>
      <c r="FW86" s="46"/>
      <c r="FX86" s="46"/>
      <c r="FY86" s="46"/>
      <c r="FZ86" s="46"/>
      <c r="GA86" s="46"/>
      <c r="GB86" s="46"/>
      <c r="GC86" s="46"/>
    </row>
    <row r="87" spans="1:185" ht="15.75" thickBot="1" x14ac:dyDescent="0.3">
      <c r="A87" s="572" t="s">
        <v>4</v>
      </c>
      <c r="B87" s="584">
        <f>'2 уровень'!C180</f>
        <v>0</v>
      </c>
      <c r="C87" s="584">
        <f>'2 уровень'!D180</f>
        <v>0</v>
      </c>
      <c r="D87" s="573">
        <f>'2 уровень'!E180</f>
        <v>0</v>
      </c>
      <c r="E87" s="585">
        <f>'2 уровень'!F180</f>
        <v>0</v>
      </c>
      <c r="F87" s="576">
        <f>'2 уровень'!G180</f>
        <v>30887.839828703705</v>
      </c>
      <c r="G87" s="576">
        <f>'2 уровень'!H180</f>
        <v>2574</v>
      </c>
      <c r="H87" s="575">
        <f>'2 уровень'!I180</f>
        <v>2134.4511899999998</v>
      </c>
      <c r="I87" s="576">
        <f>'2 уровень'!J180</f>
        <v>82.923511655011652</v>
      </c>
      <c r="J87" s="106"/>
      <c r="K87" s="46"/>
      <c r="L87" s="46"/>
      <c r="M87" s="46"/>
      <c r="N87" s="46"/>
      <c r="O87" s="46"/>
      <c r="P87" s="46"/>
      <c r="Q87" s="46"/>
      <c r="R87" s="46"/>
      <c r="S87" s="46"/>
      <c r="T87" s="46"/>
      <c r="U87" s="46"/>
      <c r="V87" s="46"/>
      <c r="W87" s="46"/>
      <c r="X87" s="46"/>
      <c r="Y87" s="46"/>
      <c r="Z87" s="46"/>
      <c r="AA87" s="46"/>
      <c r="AB87" s="46"/>
      <c r="AC87" s="46"/>
      <c r="AD87" s="46"/>
      <c r="AE87" s="46"/>
      <c r="AF87" s="46"/>
      <c r="AG87" s="46"/>
      <c r="AH87" s="46"/>
      <c r="AI87" s="46"/>
      <c r="AJ87" s="46"/>
      <c r="AK87" s="46"/>
      <c r="AL87" s="46"/>
      <c r="AM87" s="46"/>
      <c r="AN87" s="46"/>
      <c r="AO87" s="46"/>
      <c r="AP87" s="46"/>
      <c r="AQ87" s="46"/>
      <c r="AR87" s="46"/>
      <c r="AS87" s="46"/>
      <c r="AT87" s="46"/>
      <c r="AU87" s="46"/>
      <c r="AV87" s="46"/>
      <c r="AW87" s="46"/>
      <c r="AX87" s="46"/>
      <c r="AY87" s="46"/>
      <c r="AZ87" s="46"/>
      <c r="BA87" s="46"/>
      <c r="BB87" s="46"/>
      <c r="BC87" s="46"/>
      <c r="BD87" s="46"/>
      <c r="BE87" s="46"/>
      <c r="BF87" s="46"/>
      <c r="BG87" s="46"/>
      <c r="BH87" s="46"/>
      <c r="BI87" s="46"/>
      <c r="BJ87" s="46"/>
      <c r="BK87" s="46"/>
      <c r="BL87" s="46"/>
      <c r="BM87" s="46"/>
      <c r="BN87" s="46"/>
      <c r="BO87" s="46"/>
      <c r="BP87" s="46"/>
      <c r="BQ87" s="46"/>
      <c r="BR87" s="46"/>
      <c r="BS87" s="46"/>
      <c r="BT87" s="46"/>
      <c r="BU87" s="46"/>
      <c r="BV87" s="46"/>
      <c r="BW87" s="46"/>
      <c r="BX87" s="46"/>
      <c r="BY87" s="46"/>
      <c r="BZ87" s="46"/>
      <c r="CA87" s="46"/>
      <c r="CB87" s="46"/>
      <c r="CC87" s="46"/>
      <c r="CD87" s="46"/>
      <c r="CE87" s="46"/>
      <c r="CF87" s="46"/>
      <c r="CG87" s="46"/>
      <c r="CH87" s="46"/>
      <c r="CI87" s="46"/>
      <c r="CJ87" s="46"/>
      <c r="CK87" s="46"/>
      <c r="CL87" s="46"/>
      <c r="CM87" s="46"/>
      <c r="CN87" s="46"/>
      <c r="CO87" s="46"/>
      <c r="CP87" s="46"/>
      <c r="CQ87" s="46"/>
      <c r="CR87" s="46"/>
      <c r="CS87" s="46"/>
      <c r="CT87" s="46"/>
      <c r="CU87" s="46"/>
      <c r="CV87" s="46"/>
      <c r="CW87" s="46"/>
      <c r="CX87" s="46"/>
      <c r="CY87" s="46"/>
      <c r="CZ87" s="46"/>
      <c r="DA87" s="46"/>
      <c r="DB87" s="46"/>
      <c r="DC87" s="46"/>
      <c r="DD87" s="46"/>
      <c r="DE87" s="46"/>
      <c r="DF87" s="46"/>
      <c r="DG87" s="46"/>
      <c r="DH87" s="46"/>
      <c r="DI87" s="46"/>
      <c r="DJ87" s="46"/>
      <c r="DK87" s="46"/>
      <c r="DL87" s="46"/>
      <c r="DM87" s="46"/>
      <c r="DN87" s="46"/>
      <c r="DO87" s="46"/>
      <c r="DP87" s="46"/>
      <c r="DQ87" s="46"/>
      <c r="DR87" s="46"/>
      <c r="DS87" s="46"/>
      <c r="DT87" s="46"/>
      <c r="DU87" s="46"/>
      <c r="DV87" s="46"/>
      <c r="DW87" s="46"/>
      <c r="DX87" s="46"/>
      <c r="DY87" s="46"/>
      <c r="DZ87" s="46"/>
      <c r="EA87" s="46"/>
      <c r="EB87" s="46"/>
      <c r="EC87" s="46"/>
      <c r="ED87" s="46"/>
      <c r="EE87" s="46"/>
      <c r="EF87" s="46"/>
      <c r="EG87" s="46"/>
      <c r="EH87" s="46"/>
      <c r="EI87" s="46"/>
      <c r="EJ87" s="46"/>
      <c r="EK87" s="46"/>
      <c r="EL87" s="46"/>
      <c r="EM87" s="46"/>
      <c r="EN87" s="46"/>
      <c r="EO87" s="46"/>
      <c r="EP87" s="46"/>
      <c r="EQ87" s="46"/>
      <c r="ER87" s="46"/>
      <c r="ES87" s="46"/>
      <c r="ET87" s="46"/>
      <c r="EU87" s="46"/>
      <c r="EV87" s="46"/>
      <c r="EW87" s="46"/>
      <c r="EX87" s="46"/>
      <c r="EY87" s="46"/>
      <c r="EZ87" s="46"/>
      <c r="FA87" s="46"/>
      <c r="FB87" s="46"/>
      <c r="FC87" s="46"/>
      <c r="FD87" s="46"/>
      <c r="FE87" s="46"/>
      <c r="FF87" s="46"/>
      <c r="FG87" s="46"/>
      <c r="FH87" s="46"/>
      <c r="FI87" s="46"/>
      <c r="FJ87" s="46"/>
      <c r="FK87" s="46"/>
      <c r="FL87" s="46"/>
      <c r="FM87" s="46"/>
      <c r="FN87" s="46"/>
      <c r="FO87" s="46"/>
      <c r="FP87" s="46"/>
      <c r="FQ87" s="46"/>
      <c r="FR87" s="46"/>
      <c r="FS87" s="46"/>
      <c r="FT87" s="46"/>
      <c r="FU87" s="46"/>
      <c r="FV87" s="46"/>
      <c r="FW87" s="46"/>
      <c r="FX87" s="46"/>
      <c r="FY87" s="46"/>
      <c r="FZ87" s="46"/>
      <c r="GA87" s="46"/>
      <c r="GB87" s="46"/>
      <c r="GC87" s="46"/>
    </row>
    <row r="88" spans="1:185" s="46" customFormat="1" ht="15" customHeight="1" x14ac:dyDescent="0.25">
      <c r="A88" s="228" t="s">
        <v>21</v>
      </c>
      <c r="B88" s="255"/>
      <c r="C88" s="255"/>
      <c r="D88" s="716"/>
      <c r="E88" s="256"/>
      <c r="F88" s="201"/>
      <c r="G88" s="201"/>
      <c r="H88" s="720"/>
      <c r="I88" s="201"/>
      <c r="J88" s="106"/>
      <c r="K88" s="45"/>
      <c r="L88" s="45"/>
      <c r="M88" s="45"/>
      <c r="N88" s="45"/>
      <c r="O88" s="45"/>
      <c r="P88" s="45"/>
      <c r="Q88" s="45"/>
      <c r="R88" s="45"/>
      <c r="S88" s="45"/>
      <c r="T88" s="45"/>
      <c r="U88" s="45"/>
      <c r="V88" s="45"/>
      <c r="W88" s="45"/>
      <c r="X88" s="45"/>
      <c r="Y88" s="45"/>
      <c r="Z88" s="45"/>
      <c r="AA88" s="45"/>
      <c r="AB88" s="45"/>
      <c r="AC88" s="45"/>
      <c r="AD88" s="45"/>
      <c r="AE88" s="45"/>
      <c r="AF88" s="45"/>
      <c r="AG88" s="45"/>
      <c r="AH88" s="45"/>
      <c r="AI88" s="45"/>
      <c r="AJ88" s="45"/>
      <c r="AK88" s="45"/>
      <c r="AL88" s="45"/>
      <c r="AM88" s="45"/>
      <c r="AN88" s="45"/>
      <c r="AO88" s="45"/>
      <c r="AP88" s="45"/>
      <c r="AQ88" s="45"/>
      <c r="AR88" s="45"/>
      <c r="AS88" s="45"/>
      <c r="AT88" s="45"/>
      <c r="AU88" s="45"/>
      <c r="AV88" s="45"/>
      <c r="AW88" s="45"/>
      <c r="AX88" s="45"/>
      <c r="AY88" s="45"/>
      <c r="AZ88" s="45"/>
      <c r="BA88" s="45"/>
      <c r="BB88" s="45"/>
      <c r="BC88" s="45"/>
      <c r="BD88" s="45"/>
      <c r="BE88" s="45"/>
      <c r="BF88" s="45"/>
      <c r="BG88" s="45"/>
      <c r="BH88" s="45"/>
      <c r="BI88" s="45"/>
      <c r="BJ88" s="45"/>
      <c r="BK88" s="45"/>
      <c r="BL88" s="45"/>
      <c r="BM88" s="45"/>
      <c r="BN88" s="45"/>
      <c r="BO88" s="45"/>
      <c r="BP88" s="45"/>
      <c r="BQ88" s="45"/>
      <c r="BR88" s="45"/>
      <c r="BS88" s="45"/>
      <c r="BT88" s="45"/>
      <c r="BU88" s="45"/>
      <c r="BV88" s="45"/>
      <c r="BW88" s="45"/>
      <c r="BX88" s="45"/>
      <c r="BY88" s="45"/>
      <c r="BZ88" s="45"/>
      <c r="CA88" s="45"/>
      <c r="CB88" s="45"/>
      <c r="CC88" s="45"/>
      <c r="CD88" s="45"/>
      <c r="CE88" s="45"/>
      <c r="CF88" s="45"/>
      <c r="CG88" s="45"/>
      <c r="CH88" s="45"/>
      <c r="CI88" s="45"/>
      <c r="CJ88" s="45"/>
      <c r="CK88" s="45"/>
      <c r="CL88" s="45"/>
      <c r="CM88" s="45"/>
      <c r="CN88" s="45"/>
      <c r="CO88" s="45"/>
      <c r="CP88" s="45"/>
      <c r="CQ88" s="45"/>
      <c r="CR88" s="45"/>
      <c r="CS88" s="45"/>
      <c r="CT88" s="45"/>
      <c r="CU88" s="45"/>
      <c r="CV88" s="45"/>
      <c r="CW88" s="45"/>
      <c r="CX88" s="45"/>
      <c r="CY88" s="45"/>
      <c r="CZ88" s="45"/>
      <c r="DA88" s="45"/>
      <c r="DB88" s="45"/>
      <c r="DC88" s="45"/>
      <c r="DD88" s="45"/>
      <c r="DE88" s="45"/>
      <c r="DF88" s="45"/>
      <c r="DG88" s="45"/>
      <c r="DH88" s="45"/>
      <c r="DI88" s="45"/>
      <c r="DJ88" s="45"/>
      <c r="DK88" s="45"/>
      <c r="DL88" s="45"/>
      <c r="DM88" s="45"/>
      <c r="DN88" s="45"/>
      <c r="DO88" s="45"/>
      <c r="DP88" s="45"/>
      <c r="DQ88" s="45"/>
      <c r="DR88" s="45"/>
      <c r="DS88" s="45"/>
      <c r="DT88" s="45"/>
      <c r="DU88" s="45"/>
      <c r="DV88" s="45"/>
      <c r="DW88" s="45"/>
      <c r="DX88" s="45"/>
      <c r="DY88" s="45"/>
      <c r="DZ88" s="45"/>
      <c r="EA88" s="45"/>
      <c r="EB88" s="45"/>
      <c r="EC88" s="45"/>
      <c r="ED88" s="45"/>
      <c r="EE88" s="45"/>
      <c r="EF88" s="45"/>
      <c r="EG88" s="45"/>
      <c r="EH88" s="45"/>
      <c r="EI88" s="45"/>
      <c r="EJ88" s="45"/>
      <c r="EK88" s="45"/>
      <c r="EL88" s="45"/>
      <c r="EM88" s="45"/>
      <c r="EN88" s="45"/>
      <c r="EO88" s="45"/>
      <c r="EP88" s="45"/>
      <c r="EQ88" s="45"/>
      <c r="ER88" s="45"/>
      <c r="ES88" s="45"/>
      <c r="ET88" s="45"/>
      <c r="EU88" s="45"/>
      <c r="EV88" s="45"/>
      <c r="EW88" s="45"/>
      <c r="EX88" s="45"/>
      <c r="EY88" s="45"/>
      <c r="EZ88" s="45"/>
      <c r="FA88" s="45"/>
      <c r="FB88" s="45"/>
      <c r="FC88" s="45"/>
      <c r="FD88" s="45"/>
      <c r="FE88" s="45"/>
      <c r="FF88" s="45"/>
      <c r="FG88" s="45"/>
      <c r="FH88" s="45"/>
      <c r="FI88" s="45"/>
      <c r="FJ88" s="45"/>
      <c r="FK88" s="45"/>
      <c r="FL88" s="45"/>
      <c r="FM88" s="45"/>
      <c r="FN88" s="45"/>
      <c r="FO88" s="45"/>
      <c r="FP88" s="45"/>
      <c r="FQ88" s="45"/>
      <c r="FR88" s="45"/>
      <c r="FS88" s="45"/>
      <c r="FT88" s="45"/>
      <c r="FU88" s="45"/>
      <c r="FV88" s="45"/>
      <c r="FW88" s="45"/>
      <c r="FX88" s="45"/>
      <c r="FY88" s="45"/>
      <c r="FZ88" s="45"/>
      <c r="GA88" s="45"/>
      <c r="GB88" s="45"/>
      <c r="GC88" s="45"/>
    </row>
    <row r="89" spans="1:185" s="46" customFormat="1" ht="53.25" customHeight="1" x14ac:dyDescent="0.25">
      <c r="A89" s="566" t="s">
        <v>122</v>
      </c>
      <c r="B89" s="601">
        <f>'2 уровень'!C196</f>
        <v>4118</v>
      </c>
      <c r="C89" s="601">
        <f>'2 уровень'!D196</f>
        <v>343</v>
      </c>
      <c r="D89" s="601">
        <f>'2 уровень'!E196</f>
        <v>290</v>
      </c>
      <c r="E89" s="602">
        <f>'2 уровень'!F196</f>
        <v>84.548104956268219</v>
      </c>
      <c r="F89" s="603">
        <f>'2 уровень'!G196</f>
        <v>10319.259641203704</v>
      </c>
      <c r="G89" s="603">
        <f>'2 уровень'!H196</f>
        <v>860</v>
      </c>
      <c r="H89" s="603">
        <f>'2 уровень'!I196</f>
        <v>559.93218999999999</v>
      </c>
      <c r="I89" s="603">
        <f>'2 уровень'!J196</f>
        <v>65.10839418604651</v>
      </c>
      <c r="J89" s="106"/>
      <c r="K89" s="45"/>
      <c r="L89" s="45"/>
      <c r="M89" s="45"/>
      <c r="N89" s="45"/>
      <c r="O89" s="45"/>
      <c r="P89" s="45"/>
      <c r="Q89" s="45"/>
      <c r="R89" s="45"/>
      <c r="S89" s="45"/>
      <c r="T89" s="45"/>
      <c r="U89" s="45"/>
      <c r="V89" s="45"/>
      <c r="W89" s="45"/>
      <c r="X89" s="45"/>
      <c r="Y89" s="45"/>
      <c r="Z89" s="45"/>
      <c r="AA89" s="45"/>
      <c r="AB89" s="45"/>
      <c r="AC89" s="45"/>
      <c r="AD89" s="45"/>
      <c r="AE89" s="45"/>
      <c r="AF89" s="45"/>
      <c r="AG89" s="45"/>
      <c r="AH89" s="45"/>
      <c r="AI89" s="45"/>
      <c r="AJ89" s="45"/>
      <c r="AK89" s="45"/>
      <c r="AL89" s="45"/>
      <c r="AM89" s="45"/>
      <c r="AN89" s="45"/>
      <c r="AO89" s="45"/>
      <c r="AP89" s="45"/>
      <c r="AQ89" s="45"/>
      <c r="AR89" s="45"/>
      <c r="AS89" s="45"/>
      <c r="AT89" s="45"/>
      <c r="AU89" s="45"/>
      <c r="AV89" s="45"/>
      <c r="AW89" s="45"/>
      <c r="AX89" s="45"/>
      <c r="AY89" s="45"/>
      <c r="AZ89" s="45"/>
      <c r="BA89" s="45"/>
      <c r="BB89" s="45"/>
      <c r="BC89" s="45"/>
      <c r="BD89" s="45"/>
      <c r="BE89" s="45"/>
      <c r="BF89" s="45"/>
      <c r="BG89" s="45"/>
      <c r="BH89" s="45"/>
      <c r="BI89" s="45"/>
      <c r="BJ89" s="45"/>
      <c r="BK89" s="45"/>
      <c r="BL89" s="45"/>
      <c r="BM89" s="45"/>
      <c r="BN89" s="45"/>
      <c r="BO89" s="45"/>
      <c r="BP89" s="45"/>
      <c r="BQ89" s="45"/>
      <c r="BR89" s="45"/>
      <c r="BS89" s="45"/>
      <c r="BT89" s="45"/>
      <c r="BU89" s="45"/>
      <c r="BV89" s="45"/>
      <c r="BW89" s="45"/>
      <c r="BX89" s="45"/>
      <c r="BY89" s="45"/>
      <c r="BZ89" s="45"/>
      <c r="CA89" s="45"/>
      <c r="CB89" s="45"/>
      <c r="CC89" s="45"/>
      <c r="CD89" s="45"/>
      <c r="CE89" s="45"/>
      <c r="CF89" s="45"/>
      <c r="CG89" s="45"/>
      <c r="CH89" s="45"/>
      <c r="CI89" s="45"/>
      <c r="CJ89" s="45"/>
      <c r="CK89" s="45"/>
      <c r="CL89" s="45"/>
      <c r="CM89" s="45"/>
      <c r="CN89" s="45"/>
      <c r="CO89" s="45"/>
      <c r="CP89" s="45"/>
      <c r="CQ89" s="45"/>
      <c r="CR89" s="45"/>
      <c r="CS89" s="45"/>
      <c r="CT89" s="45"/>
      <c r="CU89" s="45"/>
      <c r="CV89" s="45"/>
      <c r="CW89" s="45"/>
      <c r="CX89" s="45"/>
      <c r="CY89" s="45"/>
      <c r="CZ89" s="45"/>
      <c r="DA89" s="45"/>
      <c r="DB89" s="45"/>
      <c r="DC89" s="45"/>
      <c r="DD89" s="45"/>
      <c r="DE89" s="45"/>
      <c r="DF89" s="45"/>
      <c r="DG89" s="45"/>
      <c r="DH89" s="45"/>
      <c r="DI89" s="45"/>
      <c r="DJ89" s="45"/>
      <c r="DK89" s="45"/>
      <c r="DL89" s="45"/>
      <c r="DM89" s="45"/>
      <c r="DN89" s="45"/>
      <c r="DO89" s="45"/>
      <c r="DP89" s="45"/>
      <c r="DQ89" s="45"/>
      <c r="DR89" s="45"/>
      <c r="DS89" s="45"/>
      <c r="DT89" s="45"/>
      <c r="DU89" s="45"/>
      <c r="DV89" s="45"/>
      <c r="DW89" s="45"/>
      <c r="DX89" s="45"/>
      <c r="DY89" s="45"/>
      <c r="DZ89" s="45"/>
      <c r="EA89" s="45"/>
      <c r="EB89" s="45"/>
      <c r="EC89" s="45"/>
      <c r="ED89" s="45"/>
      <c r="EE89" s="45"/>
      <c r="EF89" s="45"/>
      <c r="EG89" s="45"/>
      <c r="EH89" s="45"/>
      <c r="EI89" s="45"/>
      <c r="EJ89" s="45"/>
      <c r="EK89" s="45"/>
      <c r="EL89" s="45"/>
      <c r="EM89" s="45"/>
      <c r="EN89" s="45"/>
      <c r="EO89" s="45"/>
      <c r="EP89" s="45"/>
      <c r="EQ89" s="45"/>
      <c r="ER89" s="45"/>
      <c r="ES89" s="45"/>
      <c r="ET89" s="45"/>
      <c r="EU89" s="45"/>
      <c r="EV89" s="45"/>
      <c r="EW89" s="45"/>
      <c r="EX89" s="45"/>
      <c r="EY89" s="45"/>
      <c r="EZ89" s="45"/>
      <c r="FA89" s="45"/>
      <c r="FB89" s="45"/>
      <c r="FC89" s="45"/>
      <c r="FD89" s="45"/>
      <c r="FE89" s="45"/>
      <c r="FF89" s="45"/>
      <c r="FG89" s="45"/>
      <c r="FH89" s="45"/>
      <c r="FI89" s="45"/>
      <c r="FJ89" s="45"/>
      <c r="FK89" s="45"/>
      <c r="FL89" s="45"/>
      <c r="FM89" s="45"/>
      <c r="FN89" s="45"/>
      <c r="FO89" s="45"/>
      <c r="FP89" s="45"/>
      <c r="FQ89" s="45"/>
      <c r="FR89" s="45"/>
      <c r="FS89" s="45"/>
      <c r="FT89" s="45"/>
      <c r="FU89" s="45"/>
      <c r="FV89" s="45"/>
      <c r="FW89" s="45"/>
      <c r="FX89" s="45"/>
      <c r="FY89" s="45"/>
      <c r="FZ89" s="45"/>
      <c r="GA89" s="45"/>
      <c r="GB89" s="45"/>
      <c r="GC89" s="45"/>
    </row>
    <row r="90" spans="1:185" s="46" customFormat="1" ht="38.1" customHeight="1" x14ac:dyDescent="0.25">
      <c r="A90" s="121" t="s">
        <v>79</v>
      </c>
      <c r="B90" s="283">
        <f>'2 уровень'!C197</f>
        <v>3071</v>
      </c>
      <c r="C90" s="283">
        <f>'2 уровень'!D197</f>
        <v>256</v>
      </c>
      <c r="D90" s="70">
        <f>'2 уровень'!E197</f>
        <v>146</v>
      </c>
      <c r="E90" s="284">
        <f>'2 уровень'!F197</f>
        <v>57.03125</v>
      </c>
      <c r="F90" s="285">
        <f>'2 уровень'!G197</f>
        <v>7903.4033287037028</v>
      </c>
      <c r="G90" s="285">
        <f>'2 уровень'!H197</f>
        <v>659</v>
      </c>
      <c r="H90" s="721">
        <f>'2 уровень'!I197</f>
        <v>323.26519999999999</v>
      </c>
      <c r="I90" s="285">
        <f>'2 уровень'!J197</f>
        <v>49.053899848254929</v>
      </c>
      <c r="J90" s="106"/>
      <c r="K90" s="45"/>
      <c r="L90" s="45"/>
      <c r="M90" s="45"/>
      <c r="N90" s="45"/>
      <c r="O90" s="45"/>
      <c r="P90" s="45"/>
      <c r="Q90" s="45"/>
      <c r="R90" s="45"/>
      <c r="S90" s="45"/>
      <c r="T90" s="45"/>
      <c r="U90" s="45"/>
      <c r="V90" s="45"/>
      <c r="W90" s="45"/>
      <c r="X90" s="45"/>
      <c r="Y90" s="45"/>
      <c r="Z90" s="45"/>
      <c r="AA90" s="45"/>
      <c r="AB90" s="45"/>
      <c r="AC90" s="45"/>
      <c r="AD90" s="45"/>
      <c r="AE90" s="45"/>
      <c r="AF90" s="45"/>
      <c r="AG90" s="45"/>
      <c r="AH90" s="45"/>
      <c r="AI90" s="45"/>
      <c r="AJ90" s="45"/>
      <c r="AK90" s="45"/>
      <c r="AL90" s="45"/>
      <c r="AM90" s="45"/>
      <c r="AN90" s="45"/>
      <c r="AO90" s="45"/>
      <c r="AP90" s="45"/>
      <c r="AQ90" s="45"/>
      <c r="AR90" s="45"/>
      <c r="AS90" s="45"/>
      <c r="AT90" s="45"/>
      <c r="AU90" s="45"/>
      <c r="AV90" s="45"/>
      <c r="AW90" s="45"/>
      <c r="AX90" s="45"/>
      <c r="AY90" s="45"/>
      <c r="AZ90" s="45"/>
      <c r="BA90" s="45"/>
      <c r="BB90" s="45"/>
      <c r="BC90" s="45"/>
      <c r="BD90" s="45"/>
      <c r="BE90" s="45"/>
      <c r="BF90" s="45"/>
      <c r="BG90" s="45"/>
      <c r="BH90" s="45"/>
      <c r="BI90" s="45"/>
      <c r="BJ90" s="45"/>
      <c r="BK90" s="45"/>
      <c r="BL90" s="45"/>
      <c r="BM90" s="45"/>
      <c r="BN90" s="45"/>
      <c r="BO90" s="45"/>
      <c r="BP90" s="45"/>
      <c r="BQ90" s="45"/>
      <c r="BR90" s="45"/>
      <c r="BS90" s="45"/>
      <c r="BT90" s="45"/>
      <c r="BU90" s="45"/>
      <c r="BV90" s="45"/>
      <c r="BW90" s="45"/>
      <c r="BX90" s="45"/>
      <c r="BY90" s="45"/>
      <c r="BZ90" s="45"/>
      <c r="CA90" s="45"/>
      <c r="CB90" s="45"/>
      <c r="CC90" s="45"/>
      <c r="CD90" s="45"/>
      <c r="CE90" s="45"/>
      <c r="CF90" s="45"/>
      <c r="CG90" s="45"/>
      <c r="CH90" s="45"/>
      <c r="CI90" s="45"/>
      <c r="CJ90" s="45"/>
      <c r="CK90" s="45"/>
      <c r="CL90" s="45"/>
      <c r="CM90" s="45"/>
      <c r="CN90" s="45"/>
      <c r="CO90" s="45"/>
      <c r="CP90" s="45"/>
      <c r="CQ90" s="45"/>
      <c r="CR90" s="45"/>
      <c r="CS90" s="45"/>
      <c r="CT90" s="45"/>
      <c r="CU90" s="45"/>
      <c r="CV90" s="45"/>
      <c r="CW90" s="45"/>
      <c r="CX90" s="45"/>
      <c r="CY90" s="45"/>
      <c r="CZ90" s="45"/>
      <c r="DA90" s="45"/>
      <c r="DB90" s="45"/>
      <c r="DC90" s="45"/>
      <c r="DD90" s="45"/>
      <c r="DE90" s="45"/>
      <c r="DF90" s="45"/>
      <c r="DG90" s="45"/>
      <c r="DH90" s="45"/>
      <c r="DI90" s="45"/>
      <c r="DJ90" s="45"/>
      <c r="DK90" s="45"/>
      <c r="DL90" s="45"/>
      <c r="DM90" s="45"/>
      <c r="DN90" s="45"/>
      <c r="DO90" s="45"/>
      <c r="DP90" s="45"/>
      <c r="DQ90" s="45"/>
      <c r="DR90" s="45"/>
      <c r="DS90" s="45"/>
      <c r="DT90" s="45"/>
      <c r="DU90" s="45"/>
      <c r="DV90" s="45"/>
      <c r="DW90" s="45"/>
      <c r="DX90" s="45"/>
      <c r="DY90" s="45"/>
      <c r="DZ90" s="45"/>
      <c r="EA90" s="45"/>
      <c r="EB90" s="45"/>
      <c r="EC90" s="45"/>
      <c r="ED90" s="45"/>
      <c r="EE90" s="45"/>
      <c r="EF90" s="45"/>
      <c r="EG90" s="45"/>
      <c r="EH90" s="45"/>
      <c r="EI90" s="45"/>
      <c r="EJ90" s="45"/>
      <c r="EK90" s="45"/>
      <c r="EL90" s="45"/>
      <c r="EM90" s="45"/>
      <c r="EN90" s="45"/>
      <c r="EO90" s="45"/>
      <c r="EP90" s="45"/>
      <c r="EQ90" s="45"/>
      <c r="ER90" s="45"/>
      <c r="ES90" s="45"/>
      <c r="ET90" s="45"/>
      <c r="EU90" s="45"/>
      <c r="EV90" s="45"/>
      <c r="EW90" s="45"/>
      <c r="EX90" s="45"/>
      <c r="EY90" s="45"/>
      <c r="EZ90" s="45"/>
      <c r="FA90" s="45"/>
      <c r="FB90" s="45"/>
      <c r="FC90" s="45"/>
      <c r="FD90" s="45"/>
      <c r="FE90" s="45"/>
      <c r="FF90" s="45"/>
      <c r="FG90" s="45"/>
      <c r="FH90" s="45"/>
      <c r="FI90" s="45"/>
      <c r="FJ90" s="45"/>
      <c r="FK90" s="45"/>
      <c r="FL90" s="45"/>
      <c r="FM90" s="45"/>
      <c r="FN90" s="45"/>
      <c r="FO90" s="45"/>
      <c r="FP90" s="45"/>
      <c r="FQ90" s="45"/>
      <c r="FR90" s="45"/>
      <c r="FS90" s="45"/>
      <c r="FT90" s="45"/>
      <c r="FU90" s="45"/>
      <c r="FV90" s="45"/>
      <c r="FW90" s="45"/>
      <c r="FX90" s="45"/>
      <c r="FY90" s="45"/>
      <c r="FZ90" s="45"/>
      <c r="GA90" s="45"/>
      <c r="GB90" s="45"/>
      <c r="GC90" s="45"/>
    </row>
    <row r="91" spans="1:185" s="46" customFormat="1" ht="38.1" customHeight="1" x14ac:dyDescent="0.25">
      <c r="A91" s="121" t="s">
        <v>80</v>
      </c>
      <c r="B91" s="283">
        <f>'2 уровень'!C198</f>
        <v>921</v>
      </c>
      <c r="C91" s="283">
        <f>'2 уровень'!D198</f>
        <v>77</v>
      </c>
      <c r="D91" s="70">
        <f>'2 уровень'!E198</f>
        <v>144</v>
      </c>
      <c r="E91" s="284">
        <f>'2 уровень'!F198</f>
        <v>187.012987012987</v>
      </c>
      <c r="F91" s="285">
        <f>'2 уровень'!G198</f>
        <v>1589.0128125000001</v>
      </c>
      <c r="G91" s="285">
        <f>'2 уровень'!H198</f>
        <v>132</v>
      </c>
      <c r="H91" s="721">
        <f>'2 уровень'!I198</f>
        <v>236.66699</v>
      </c>
      <c r="I91" s="285">
        <f>'2 уровень'!J198</f>
        <v>179.29317424242424</v>
      </c>
      <c r="J91" s="106"/>
      <c r="K91" s="45"/>
      <c r="L91" s="45"/>
      <c r="M91" s="45"/>
      <c r="N91" s="45"/>
      <c r="O91" s="45"/>
      <c r="P91" s="45"/>
      <c r="Q91" s="45"/>
      <c r="R91" s="45"/>
      <c r="S91" s="45"/>
      <c r="T91" s="45"/>
      <c r="U91" s="45"/>
      <c r="V91" s="45"/>
      <c r="W91" s="45"/>
      <c r="X91" s="45"/>
      <c r="Y91" s="45"/>
      <c r="Z91" s="45"/>
      <c r="AA91" s="45"/>
      <c r="AB91" s="45"/>
      <c r="AC91" s="45"/>
      <c r="AD91" s="45"/>
      <c r="AE91" s="45"/>
      <c r="AF91" s="45"/>
      <c r="AG91" s="45"/>
      <c r="AH91" s="45"/>
      <c r="AI91" s="45"/>
      <c r="AJ91" s="45"/>
      <c r="AK91" s="45"/>
      <c r="AL91" s="45"/>
      <c r="AM91" s="45"/>
      <c r="AN91" s="45"/>
      <c r="AO91" s="45"/>
      <c r="AP91" s="45"/>
      <c r="AQ91" s="45"/>
      <c r="AR91" s="45"/>
      <c r="AS91" s="45"/>
      <c r="AT91" s="45"/>
      <c r="AU91" s="45"/>
      <c r="AV91" s="45"/>
      <c r="AW91" s="45"/>
      <c r="AX91" s="45"/>
      <c r="AY91" s="45"/>
      <c r="AZ91" s="45"/>
      <c r="BA91" s="45"/>
      <c r="BB91" s="45"/>
      <c r="BC91" s="45"/>
      <c r="BD91" s="45"/>
      <c r="BE91" s="45"/>
      <c r="BF91" s="45"/>
      <c r="BG91" s="45"/>
      <c r="BH91" s="45"/>
      <c r="BI91" s="45"/>
      <c r="BJ91" s="45"/>
      <c r="BK91" s="45"/>
      <c r="BL91" s="45"/>
      <c r="BM91" s="45"/>
      <c r="BN91" s="45"/>
      <c r="BO91" s="45"/>
      <c r="BP91" s="45"/>
      <c r="BQ91" s="45"/>
      <c r="BR91" s="45"/>
      <c r="BS91" s="45"/>
      <c r="BT91" s="45"/>
      <c r="BU91" s="45"/>
      <c r="BV91" s="45"/>
      <c r="BW91" s="45"/>
      <c r="BX91" s="45"/>
      <c r="BY91" s="45"/>
      <c r="BZ91" s="45"/>
      <c r="CA91" s="45"/>
      <c r="CB91" s="45"/>
      <c r="CC91" s="45"/>
      <c r="CD91" s="45"/>
      <c r="CE91" s="45"/>
      <c r="CF91" s="45"/>
      <c r="CG91" s="45"/>
      <c r="CH91" s="45"/>
      <c r="CI91" s="45"/>
      <c r="CJ91" s="45"/>
      <c r="CK91" s="45"/>
      <c r="CL91" s="45"/>
      <c r="CM91" s="45"/>
      <c r="CN91" s="45"/>
      <c r="CO91" s="45"/>
      <c r="CP91" s="45"/>
      <c r="CQ91" s="45"/>
      <c r="CR91" s="45"/>
      <c r="CS91" s="45"/>
      <c r="CT91" s="45"/>
      <c r="CU91" s="45"/>
      <c r="CV91" s="45"/>
      <c r="CW91" s="45"/>
      <c r="CX91" s="45"/>
      <c r="CY91" s="45"/>
      <c r="CZ91" s="45"/>
      <c r="DA91" s="45"/>
      <c r="DB91" s="45"/>
      <c r="DC91" s="45"/>
      <c r="DD91" s="45"/>
      <c r="DE91" s="45"/>
      <c r="DF91" s="45"/>
      <c r="DG91" s="45"/>
      <c r="DH91" s="45"/>
      <c r="DI91" s="45"/>
      <c r="DJ91" s="45"/>
      <c r="DK91" s="45"/>
      <c r="DL91" s="45"/>
      <c r="DM91" s="45"/>
      <c r="DN91" s="45"/>
      <c r="DO91" s="45"/>
      <c r="DP91" s="45"/>
      <c r="DQ91" s="45"/>
      <c r="DR91" s="45"/>
      <c r="DS91" s="45"/>
      <c r="DT91" s="45"/>
      <c r="DU91" s="45"/>
      <c r="DV91" s="45"/>
      <c r="DW91" s="45"/>
      <c r="DX91" s="45"/>
      <c r="DY91" s="45"/>
      <c r="DZ91" s="45"/>
      <c r="EA91" s="45"/>
      <c r="EB91" s="45"/>
      <c r="EC91" s="45"/>
      <c r="ED91" s="45"/>
      <c r="EE91" s="45"/>
      <c r="EF91" s="45"/>
      <c r="EG91" s="45"/>
      <c r="EH91" s="45"/>
      <c r="EI91" s="45"/>
      <c r="EJ91" s="45"/>
      <c r="EK91" s="45"/>
      <c r="EL91" s="45"/>
      <c r="EM91" s="45"/>
      <c r="EN91" s="45"/>
      <c r="EO91" s="45"/>
      <c r="EP91" s="45"/>
      <c r="EQ91" s="45"/>
      <c r="ER91" s="45"/>
      <c r="ES91" s="45"/>
      <c r="ET91" s="45"/>
      <c r="EU91" s="45"/>
      <c r="EV91" s="45"/>
      <c r="EW91" s="45"/>
      <c r="EX91" s="45"/>
      <c r="EY91" s="45"/>
      <c r="EZ91" s="45"/>
      <c r="FA91" s="45"/>
      <c r="FB91" s="45"/>
      <c r="FC91" s="45"/>
      <c r="FD91" s="45"/>
      <c r="FE91" s="45"/>
      <c r="FF91" s="45"/>
      <c r="FG91" s="45"/>
      <c r="FH91" s="45"/>
      <c r="FI91" s="45"/>
      <c r="FJ91" s="45"/>
      <c r="FK91" s="45"/>
      <c r="FL91" s="45"/>
      <c r="FM91" s="45"/>
      <c r="FN91" s="45"/>
      <c r="FO91" s="45"/>
      <c r="FP91" s="45"/>
      <c r="FQ91" s="45"/>
      <c r="FR91" s="45"/>
      <c r="FS91" s="45"/>
      <c r="FT91" s="45"/>
      <c r="FU91" s="45"/>
      <c r="FV91" s="45"/>
      <c r="FW91" s="45"/>
      <c r="FX91" s="45"/>
      <c r="FY91" s="45"/>
      <c r="FZ91" s="45"/>
      <c r="GA91" s="45"/>
      <c r="GB91" s="45"/>
      <c r="GC91" s="45"/>
    </row>
    <row r="92" spans="1:185" s="46" customFormat="1" ht="38.1" customHeight="1" x14ac:dyDescent="0.25">
      <c r="A92" s="121" t="s">
        <v>101</v>
      </c>
      <c r="B92" s="283">
        <f>'2 уровень'!C199</f>
        <v>26</v>
      </c>
      <c r="C92" s="283">
        <f>'2 уровень'!D199</f>
        <v>2</v>
      </c>
      <c r="D92" s="70">
        <f>'2 уровень'!E199</f>
        <v>0</v>
      </c>
      <c r="E92" s="284">
        <f>'2 уровень'!F199</f>
        <v>0</v>
      </c>
      <c r="F92" s="285">
        <f>'2 уровень'!G199</f>
        <v>170.61850000000001</v>
      </c>
      <c r="G92" s="285">
        <f>'2 уровень'!H199</f>
        <v>14</v>
      </c>
      <c r="H92" s="721">
        <f>'2 уровень'!I199</f>
        <v>0</v>
      </c>
      <c r="I92" s="285">
        <f>'2 уровень'!J199</f>
        <v>0</v>
      </c>
      <c r="J92" s="106"/>
      <c r="K92" s="45"/>
      <c r="L92" s="45"/>
      <c r="M92" s="45"/>
      <c r="N92" s="45"/>
      <c r="O92" s="45"/>
      <c r="P92" s="45"/>
      <c r="Q92" s="45"/>
      <c r="R92" s="45"/>
      <c r="S92" s="45"/>
      <c r="T92" s="45"/>
      <c r="U92" s="45"/>
      <c r="V92" s="45"/>
      <c r="W92" s="45"/>
      <c r="X92" s="45"/>
      <c r="Y92" s="45"/>
      <c r="Z92" s="45"/>
      <c r="AA92" s="45"/>
      <c r="AB92" s="45"/>
      <c r="AC92" s="45"/>
      <c r="AD92" s="45"/>
      <c r="AE92" s="45"/>
      <c r="AF92" s="45"/>
      <c r="AG92" s="45"/>
      <c r="AH92" s="45"/>
      <c r="AI92" s="45"/>
      <c r="AJ92" s="45"/>
      <c r="AK92" s="45"/>
      <c r="AL92" s="45"/>
      <c r="AM92" s="45"/>
      <c r="AN92" s="45"/>
      <c r="AO92" s="45"/>
      <c r="AP92" s="45"/>
      <c r="AQ92" s="45"/>
      <c r="AR92" s="45"/>
      <c r="AS92" s="45"/>
      <c r="AT92" s="45"/>
      <c r="AU92" s="45"/>
      <c r="AV92" s="45"/>
      <c r="AW92" s="45"/>
      <c r="AX92" s="45"/>
      <c r="AY92" s="45"/>
      <c r="AZ92" s="45"/>
      <c r="BA92" s="45"/>
      <c r="BB92" s="45"/>
      <c r="BC92" s="45"/>
      <c r="BD92" s="45"/>
      <c r="BE92" s="45"/>
      <c r="BF92" s="45"/>
      <c r="BG92" s="45"/>
      <c r="BH92" s="45"/>
      <c r="BI92" s="45"/>
      <c r="BJ92" s="45"/>
      <c r="BK92" s="45"/>
      <c r="BL92" s="45"/>
      <c r="BM92" s="45"/>
      <c r="BN92" s="45"/>
      <c r="BO92" s="45"/>
      <c r="BP92" s="45"/>
      <c r="BQ92" s="45"/>
      <c r="BR92" s="45"/>
      <c r="BS92" s="45"/>
      <c r="BT92" s="45"/>
      <c r="BU92" s="45"/>
      <c r="BV92" s="45"/>
      <c r="BW92" s="45"/>
      <c r="BX92" s="45"/>
      <c r="BY92" s="45"/>
      <c r="BZ92" s="45"/>
      <c r="CA92" s="45"/>
      <c r="CB92" s="45"/>
      <c r="CC92" s="45"/>
      <c r="CD92" s="45"/>
      <c r="CE92" s="45"/>
      <c r="CF92" s="45"/>
      <c r="CG92" s="45"/>
      <c r="CH92" s="45"/>
      <c r="CI92" s="45"/>
      <c r="CJ92" s="45"/>
      <c r="CK92" s="45"/>
      <c r="CL92" s="45"/>
      <c r="CM92" s="45"/>
      <c r="CN92" s="45"/>
      <c r="CO92" s="45"/>
      <c r="CP92" s="45"/>
      <c r="CQ92" s="45"/>
      <c r="CR92" s="45"/>
      <c r="CS92" s="45"/>
      <c r="CT92" s="45"/>
      <c r="CU92" s="45"/>
      <c r="CV92" s="45"/>
      <c r="CW92" s="45"/>
      <c r="CX92" s="45"/>
      <c r="CY92" s="45"/>
      <c r="CZ92" s="45"/>
      <c r="DA92" s="45"/>
      <c r="DB92" s="45"/>
      <c r="DC92" s="45"/>
      <c r="DD92" s="45"/>
      <c r="DE92" s="45"/>
      <c r="DF92" s="45"/>
      <c r="DG92" s="45"/>
      <c r="DH92" s="45"/>
      <c r="DI92" s="45"/>
      <c r="DJ92" s="45"/>
      <c r="DK92" s="45"/>
      <c r="DL92" s="45"/>
      <c r="DM92" s="45"/>
      <c r="DN92" s="45"/>
      <c r="DO92" s="45"/>
      <c r="DP92" s="45"/>
      <c r="DQ92" s="45"/>
      <c r="DR92" s="45"/>
      <c r="DS92" s="45"/>
      <c r="DT92" s="45"/>
      <c r="DU92" s="45"/>
      <c r="DV92" s="45"/>
      <c r="DW92" s="45"/>
      <c r="DX92" s="45"/>
      <c r="DY92" s="45"/>
      <c r="DZ92" s="45"/>
      <c r="EA92" s="45"/>
      <c r="EB92" s="45"/>
      <c r="EC92" s="45"/>
      <c r="ED92" s="45"/>
      <c r="EE92" s="45"/>
      <c r="EF92" s="45"/>
      <c r="EG92" s="45"/>
      <c r="EH92" s="45"/>
      <c r="EI92" s="45"/>
      <c r="EJ92" s="45"/>
      <c r="EK92" s="45"/>
      <c r="EL92" s="45"/>
      <c r="EM92" s="45"/>
      <c r="EN92" s="45"/>
      <c r="EO92" s="45"/>
      <c r="EP92" s="45"/>
      <c r="EQ92" s="45"/>
      <c r="ER92" s="45"/>
      <c r="ES92" s="45"/>
      <c r="ET92" s="45"/>
      <c r="EU92" s="45"/>
      <c r="EV92" s="45"/>
      <c r="EW92" s="45"/>
      <c r="EX92" s="45"/>
      <c r="EY92" s="45"/>
      <c r="EZ92" s="45"/>
      <c r="FA92" s="45"/>
      <c r="FB92" s="45"/>
      <c r="FC92" s="45"/>
      <c r="FD92" s="45"/>
      <c r="FE92" s="45"/>
      <c r="FF92" s="45"/>
      <c r="FG92" s="45"/>
      <c r="FH92" s="45"/>
      <c r="FI92" s="45"/>
      <c r="FJ92" s="45"/>
      <c r="FK92" s="45"/>
      <c r="FL92" s="45"/>
      <c r="FM92" s="45"/>
      <c r="FN92" s="45"/>
      <c r="FO92" s="45"/>
      <c r="FP92" s="45"/>
      <c r="FQ92" s="45"/>
      <c r="FR92" s="45"/>
      <c r="FS92" s="45"/>
      <c r="FT92" s="45"/>
      <c r="FU92" s="45"/>
      <c r="FV92" s="45"/>
      <c r="FW92" s="45"/>
      <c r="FX92" s="45"/>
      <c r="FY92" s="45"/>
      <c r="FZ92" s="45"/>
      <c r="GA92" s="45"/>
      <c r="GB92" s="45"/>
      <c r="GC92" s="45"/>
    </row>
    <row r="93" spans="1:185" s="46" customFormat="1" ht="38.1" customHeight="1" x14ac:dyDescent="0.25">
      <c r="A93" s="121" t="s">
        <v>102</v>
      </c>
      <c r="B93" s="199">
        <f>'2 уровень'!C200</f>
        <v>100</v>
      </c>
      <c r="C93" s="199">
        <f>'2 уровень'!D200</f>
        <v>8</v>
      </c>
      <c r="D93" s="49">
        <f>'2 уровень'!E200</f>
        <v>0</v>
      </c>
      <c r="E93" s="257">
        <f>'2 уровень'!F200</f>
        <v>0</v>
      </c>
      <c r="F93" s="198">
        <f>'2 уровень'!G200</f>
        <v>656.22500000000002</v>
      </c>
      <c r="G93" s="198">
        <f>'2 уровень'!H200</f>
        <v>55</v>
      </c>
      <c r="H93" s="722">
        <f>'2 уровень'!I200</f>
        <v>0</v>
      </c>
      <c r="I93" s="198">
        <f>'2 уровень'!J200</f>
        <v>0</v>
      </c>
      <c r="J93" s="106"/>
      <c r="K93" s="45"/>
      <c r="L93" s="45"/>
      <c r="M93" s="45"/>
      <c r="N93" s="45"/>
      <c r="O93" s="45"/>
      <c r="P93" s="45"/>
      <c r="Q93" s="45"/>
      <c r="R93" s="45"/>
      <c r="S93" s="45"/>
      <c r="T93" s="45"/>
      <c r="U93" s="45"/>
      <c r="V93" s="45"/>
      <c r="W93" s="45"/>
      <c r="X93" s="45"/>
      <c r="Y93" s="45"/>
      <c r="Z93" s="45"/>
      <c r="AA93" s="45"/>
      <c r="AB93" s="45"/>
      <c r="AC93" s="45"/>
      <c r="AD93" s="45"/>
      <c r="AE93" s="45"/>
      <c r="AF93" s="45"/>
      <c r="AG93" s="45"/>
      <c r="AH93" s="45"/>
      <c r="AI93" s="45"/>
      <c r="AJ93" s="45"/>
      <c r="AK93" s="45"/>
      <c r="AL93" s="45"/>
      <c r="AM93" s="45"/>
      <c r="AN93" s="45"/>
      <c r="AO93" s="45"/>
      <c r="AP93" s="45"/>
      <c r="AQ93" s="45"/>
      <c r="AR93" s="45"/>
      <c r="AS93" s="45"/>
      <c r="AT93" s="45"/>
      <c r="AU93" s="45"/>
      <c r="AV93" s="45"/>
      <c r="AW93" s="45"/>
      <c r="AX93" s="45"/>
      <c r="AY93" s="45"/>
      <c r="AZ93" s="45"/>
      <c r="BA93" s="45"/>
      <c r="BB93" s="45"/>
      <c r="BC93" s="45"/>
      <c r="BD93" s="45"/>
      <c r="BE93" s="45"/>
      <c r="BF93" s="45"/>
      <c r="BG93" s="45"/>
      <c r="BH93" s="45"/>
      <c r="BI93" s="45"/>
      <c r="BJ93" s="45"/>
      <c r="BK93" s="45"/>
      <c r="BL93" s="45"/>
      <c r="BM93" s="45"/>
      <c r="BN93" s="45"/>
      <c r="BO93" s="45"/>
      <c r="BP93" s="45"/>
      <c r="BQ93" s="45"/>
      <c r="BR93" s="45"/>
      <c r="BS93" s="45"/>
      <c r="BT93" s="45"/>
      <c r="BU93" s="45"/>
      <c r="BV93" s="45"/>
      <c r="BW93" s="45"/>
      <c r="BX93" s="45"/>
      <c r="BY93" s="45"/>
      <c r="BZ93" s="45"/>
      <c r="CA93" s="45"/>
      <c r="CB93" s="45"/>
      <c r="CC93" s="45"/>
      <c r="CD93" s="45"/>
      <c r="CE93" s="45"/>
      <c r="CF93" s="45"/>
      <c r="CG93" s="45"/>
      <c r="CH93" s="45"/>
      <c r="CI93" s="45"/>
      <c r="CJ93" s="45"/>
      <c r="CK93" s="45"/>
      <c r="CL93" s="45"/>
      <c r="CM93" s="45"/>
      <c r="CN93" s="45"/>
      <c r="CO93" s="45"/>
      <c r="CP93" s="45"/>
      <c r="CQ93" s="45"/>
      <c r="CR93" s="45"/>
      <c r="CS93" s="45"/>
      <c r="CT93" s="45"/>
      <c r="CU93" s="45"/>
      <c r="CV93" s="45"/>
      <c r="CW93" s="45"/>
      <c r="CX93" s="45"/>
      <c r="CY93" s="45"/>
      <c r="CZ93" s="45"/>
      <c r="DA93" s="45"/>
      <c r="DB93" s="45"/>
      <c r="DC93" s="45"/>
      <c r="DD93" s="45"/>
      <c r="DE93" s="45"/>
      <c r="DF93" s="45"/>
      <c r="DG93" s="45"/>
      <c r="DH93" s="45"/>
      <c r="DI93" s="45"/>
      <c r="DJ93" s="45"/>
      <c r="DK93" s="45"/>
      <c r="DL93" s="45"/>
      <c r="DM93" s="45"/>
      <c r="DN93" s="45"/>
      <c r="DO93" s="45"/>
      <c r="DP93" s="45"/>
      <c r="DQ93" s="45"/>
      <c r="DR93" s="45"/>
      <c r="DS93" s="45"/>
      <c r="DT93" s="45"/>
      <c r="DU93" s="45"/>
      <c r="DV93" s="45"/>
      <c r="DW93" s="45"/>
      <c r="DX93" s="45"/>
      <c r="DY93" s="45"/>
      <c r="DZ93" s="45"/>
      <c r="EA93" s="45"/>
      <c r="EB93" s="45"/>
      <c r="EC93" s="45"/>
      <c r="ED93" s="45"/>
      <c r="EE93" s="45"/>
      <c r="EF93" s="45"/>
      <c r="EG93" s="45"/>
      <c r="EH93" s="45"/>
      <c r="EI93" s="45"/>
      <c r="EJ93" s="45"/>
      <c r="EK93" s="45"/>
      <c r="EL93" s="45"/>
      <c r="EM93" s="45"/>
      <c r="EN93" s="45"/>
      <c r="EO93" s="45"/>
      <c r="EP93" s="45"/>
      <c r="EQ93" s="45"/>
      <c r="ER93" s="45"/>
      <c r="ES93" s="45"/>
      <c r="ET93" s="45"/>
      <c r="EU93" s="45"/>
      <c r="EV93" s="45"/>
      <c r="EW93" s="45"/>
      <c r="EX93" s="45"/>
      <c r="EY93" s="45"/>
      <c r="EZ93" s="45"/>
      <c r="FA93" s="45"/>
      <c r="FB93" s="45"/>
      <c r="FC93" s="45"/>
      <c r="FD93" s="45"/>
      <c r="FE93" s="45"/>
      <c r="FF93" s="45"/>
      <c r="FG93" s="45"/>
      <c r="FH93" s="45"/>
      <c r="FI93" s="45"/>
      <c r="FJ93" s="45"/>
      <c r="FK93" s="45"/>
      <c r="FL93" s="45"/>
      <c r="FM93" s="45"/>
      <c r="FN93" s="45"/>
      <c r="FO93" s="45"/>
      <c r="FP93" s="45"/>
      <c r="FQ93" s="45"/>
      <c r="FR93" s="45"/>
      <c r="FS93" s="45"/>
      <c r="FT93" s="45"/>
      <c r="FU93" s="45"/>
      <c r="FV93" s="45"/>
      <c r="FW93" s="45"/>
      <c r="FX93" s="45"/>
      <c r="FY93" s="45"/>
      <c r="FZ93" s="45"/>
      <c r="GA93" s="45"/>
      <c r="GB93" s="45"/>
      <c r="GC93" s="45"/>
    </row>
    <row r="94" spans="1:185" s="46" customFormat="1" ht="54" customHeight="1" x14ac:dyDescent="0.25">
      <c r="A94" s="566" t="s">
        <v>114</v>
      </c>
      <c r="B94" s="601">
        <f>'2 уровень'!C201</f>
        <v>4265</v>
      </c>
      <c r="C94" s="601">
        <f>'2 уровень'!D201</f>
        <v>356</v>
      </c>
      <c r="D94" s="601">
        <f>'2 уровень'!E201</f>
        <v>57</v>
      </c>
      <c r="E94" s="602">
        <f>'2 уровень'!F201</f>
        <v>16.011235955056179</v>
      </c>
      <c r="F94" s="603">
        <f>'2 уровень'!G201</f>
        <v>8035.2455</v>
      </c>
      <c r="G94" s="603">
        <f>'2 уровень'!H201</f>
        <v>670</v>
      </c>
      <c r="H94" s="603">
        <f>'2 уровень'!I201</f>
        <v>63.228509999999993</v>
      </c>
      <c r="I94" s="603">
        <f>'2 уровень'!J201</f>
        <v>9.4370910447761176</v>
      </c>
      <c r="J94" s="106"/>
      <c r="K94" s="45"/>
      <c r="L94" s="45"/>
      <c r="M94" s="45"/>
      <c r="N94" s="45"/>
      <c r="O94" s="45"/>
      <c r="P94" s="45"/>
      <c r="Q94" s="45"/>
      <c r="R94" s="45"/>
      <c r="S94" s="45"/>
      <c r="T94" s="45"/>
      <c r="U94" s="45"/>
      <c r="V94" s="45"/>
      <c r="W94" s="45"/>
      <c r="X94" s="45"/>
      <c r="Y94" s="45"/>
      <c r="Z94" s="45"/>
      <c r="AA94" s="45"/>
      <c r="AB94" s="45"/>
      <c r="AC94" s="45"/>
      <c r="AD94" s="45"/>
      <c r="AE94" s="45"/>
      <c r="AF94" s="45"/>
      <c r="AG94" s="45"/>
      <c r="AH94" s="45"/>
      <c r="AI94" s="45"/>
      <c r="AJ94" s="45"/>
      <c r="AK94" s="45"/>
      <c r="AL94" s="45"/>
      <c r="AM94" s="45"/>
      <c r="AN94" s="45"/>
      <c r="AO94" s="45"/>
      <c r="AP94" s="45"/>
      <c r="AQ94" s="45"/>
      <c r="AR94" s="45"/>
      <c r="AS94" s="45"/>
      <c r="AT94" s="45"/>
      <c r="AU94" s="45"/>
      <c r="AV94" s="45"/>
      <c r="AW94" s="45"/>
      <c r="AX94" s="45"/>
      <c r="AY94" s="45"/>
      <c r="AZ94" s="45"/>
      <c r="BA94" s="45"/>
      <c r="BB94" s="45"/>
      <c r="BC94" s="45"/>
      <c r="BD94" s="45"/>
      <c r="BE94" s="45"/>
      <c r="BF94" s="45"/>
      <c r="BG94" s="45"/>
      <c r="BH94" s="45"/>
      <c r="BI94" s="45"/>
      <c r="BJ94" s="45"/>
      <c r="BK94" s="45"/>
      <c r="BL94" s="45"/>
      <c r="BM94" s="45"/>
      <c r="BN94" s="45"/>
      <c r="BO94" s="45"/>
      <c r="BP94" s="45"/>
      <c r="BQ94" s="45"/>
      <c r="BR94" s="45"/>
      <c r="BS94" s="45"/>
      <c r="BT94" s="45"/>
      <c r="BU94" s="45"/>
      <c r="BV94" s="45"/>
      <c r="BW94" s="45"/>
      <c r="BX94" s="45"/>
      <c r="BY94" s="45"/>
      <c r="BZ94" s="45"/>
      <c r="CA94" s="45"/>
      <c r="CB94" s="45"/>
      <c r="CC94" s="45"/>
      <c r="CD94" s="45"/>
      <c r="CE94" s="45"/>
      <c r="CF94" s="45"/>
      <c r="CG94" s="45"/>
      <c r="CH94" s="45"/>
      <c r="CI94" s="45"/>
      <c r="CJ94" s="45"/>
      <c r="CK94" s="45"/>
      <c r="CL94" s="45"/>
      <c r="CM94" s="45"/>
      <c r="CN94" s="45"/>
      <c r="CO94" s="45"/>
      <c r="CP94" s="45"/>
      <c r="CQ94" s="45"/>
      <c r="CR94" s="45"/>
      <c r="CS94" s="45"/>
      <c r="CT94" s="45"/>
      <c r="CU94" s="45"/>
      <c r="CV94" s="45"/>
      <c r="CW94" s="45"/>
      <c r="CX94" s="45"/>
      <c r="CY94" s="45"/>
      <c r="CZ94" s="45"/>
      <c r="DA94" s="45"/>
      <c r="DB94" s="45"/>
      <c r="DC94" s="45"/>
      <c r="DD94" s="45"/>
      <c r="DE94" s="45"/>
      <c r="DF94" s="45"/>
      <c r="DG94" s="45"/>
      <c r="DH94" s="45"/>
      <c r="DI94" s="45"/>
      <c r="DJ94" s="45"/>
      <c r="DK94" s="45"/>
      <c r="DL94" s="45"/>
      <c r="DM94" s="45"/>
      <c r="DN94" s="45"/>
      <c r="DO94" s="45"/>
      <c r="DP94" s="45"/>
      <c r="DQ94" s="45"/>
      <c r="DR94" s="45"/>
      <c r="DS94" s="45"/>
      <c r="DT94" s="45"/>
      <c r="DU94" s="45"/>
      <c r="DV94" s="45"/>
      <c r="DW94" s="45"/>
      <c r="DX94" s="45"/>
      <c r="DY94" s="45"/>
      <c r="DZ94" s="45"/>
      <c r="EA94" s="45"/>
      <c r="EB94" s="45"/>
      <c r="EC94" s="45"/>
      <c r="ED94" s="45"/>
      <c r="EE94" s="45"/>
      <c r="EF94" s="45"/>
      <c r="EG94" s="45"/>
      <c r="EH94" s="45"/>
      <c r="EI94" s="45"/>
      <c r="EJ94" s="45"/>
      <c r="EK94" s="45"/>
      <c r="EL94" s="45"/>
      <c r="EM94" s="45"/>
      <c r="EN94" s="45"/>
      <c r="EO94" s="45"/>
      <c r="EP94" s="45"/>
      <c r="EQ94" s="45"/>
      <c r="ER94" s="45"/>
      <c r="ES94" s="45"/>
      <c r="ET94" s="45"/>
      <c r="EU94" s="45"/>
      <c r="EV94" s="45"/>
      <c r="EW94" s="45"/>
      <c r="EX94" s="45"/>
      <c r="EY94" s="45"/>
      <c r="EZ94" s="45"/>
      <c r="FA94" s="45"/>
      <c r="FB94" s="45"/>
      <c r="FC94" s="45"/>
      <c r="FD94" s="45"/>
      <c r="FE94" s="45"/>
      <c r="FF94" s="45"/>
      <c r="FG94" s="45"/>
      <c r="FH94" s="45"/>
      <c r="FI94" s="45"/>
      <c r="FJ94" s="45"/>
      <c r="FK94" s="45"/>
      <c r="FL94" s="45"/>
      <c r="FM94" s="45"/>
      <c r="FN94" s="45"/>
      <c r="FO94" s="45"/>
      <c r="FP94" s="45"/>
      <c r="FQ94" s="45"/>
      <c r="FR94" s="45"/>
      <c r="FS94" s="45"/>
      <c r="FT94" s="45"/>
      <c r="FU94" s="45"/>
      <c r="FV94" s="45"/>
      <c r="FW94" s="45"/>
      <c r="FX94" s="45"/>
      <c r="FY94" s="45"/>
      <c r="FZ94" s="45"/>
      <c r="GA94" s="45"/>
      <c r="GB94" s="45"/>
      <c r="GC94" s="45"/>
    </row>
    <row r="95" spans="1:185" s="46" customFormat="1" ht="54" customHeight="1" x14ac:dyDescent="0.25">
      <c r="A95" s="121" t="s">
        <v>110</v>
      </c>
      <c r="B95" s="283">
        <f>'2 уровень'!C202</f>
        <v>150</v>
      </c>
      <c r="C95" s="283">
        <f>'2 уровень'!D202</f>
        <v>13</v>
      </c>
      <c r="D95" s="70">
        <f>'2 уровень'!E202</f>
        <v>17</v>
      </c>
      <c r="E95" s="284">
        <f>'2 уровень'!F202</f>
        <v>130.76923076923077</v>
      </c>
      <c r="F95" s="285">
        <f>'2 уровень'!G202</f>
        <v>263.08049999999997</v>
      </c>
      <c r="G95" s="285">
        <f>'2 уровень'!H202</f>
        <v>22</v>
      </c>
      <c r="H95" s="721">
        <f>'2 уровень'!I202</f>
        <v>30.529349999999997</v>
      </c>
      <c r="I95" s="285">
        <f>'2 уровень'!J202</f>
        <v>138.76977272727271</v>
      </c>
      <c r="J95" s="106"/>
      <c r="K95" s="45"/>
      <c r="L95" s="45"/>
      <c r="M95" s="45"/>
      <c r="N95" s="45"/>
      <c r="O95" s="45"/>
      <c r="P95" s="45"/>
      <c r="Q95" s="45"/>
      <c r="R95" s="45"/>
      <c r="S95" s="45"/>
      <c r="T95" s="45"/>
      <c r="U95" s="45"/>
      <c r="V95" s="45"/>
      <c r="W95" s="45"/>
      <c r="X95" s="45"/>
      <c r="Y95" s="45"/>
      <c r="Z95" s="45"/>
      <c r="AA95" s="45"/>
      <c r="AB95" s="45"/>
      <c r="AC95" s="45"/>
      <c r="AD95" s="45"/>
      <c r="AE95" s="45"/>
      <c r="AF95" s="45"/>
      <c r="AG95" s="45"/>
      <c r="AH95" s="45"/>
      <c r="AI95" s="45"/>
      <c r="AJ95" s="45"/>
      <c r="AK95" s="45"/>
      <c r="AL95" s="45"/>
      <c r="AM95" s="45"/>
      <c r="AN95" s="45"/>
      <c r="AO95" s="45"/>
      <c r="AP95" s="45"/>
      <c r="AQ95" s="45"/>
      <c r="AR95" s="45"/>
      <c r="AS95" s="45"/>
      <c r="AT95" s="45"/>
      <c r="AU95" s="45"/>
      <c r="AV95" s="45"/>
      <c r="AW95" s="45"/>
      <c r="AX95" s="45"/>
      <c r="AY95" s="45"/>
      <c r="AZ95" s="45"/>
      <c r="BA95" s="45"/>
      <c r="BB95" s="45"/>
      <c r="BC95" s="45"/>
      <c r="BD95" s="45"/>
      <c r="BE95" s="45"/>
      <c r="BF95" s="45"/>
      <c r="BG95" s="45"/>
      <c r="BH95" s="45"/>
      <c r="BI95" s="45"/>
      <c r="BJ95" s="45"/>
      <c r="BK95" s="45"/>
      <c r="BL95" s="45"/>
      <c r="BM95" s="45"/>
      <c r="BN95" s="45"/>
      <c r="BO95" s="45"/>
      <c r="BP95" s="45"/>
      <c r="BQ95" s="45"/>
      <c r="BR95" s="45"/>
      <c r="BS95" s="45"/>
      <c r="BT95" s="45"/>
      <c r="BU95" s="45"/>
      <c r="BV95" s="45"/>
      <c r="BW95" s="45"/>
      <c r="BX95" s="45"/>
      <c r="BY95" s="45"/>
      <c r="BZ95" s="45"/>
      <c r="CA95" s="45"/>
      <c r="CB95" s="45"/>
      <c r="CC95" s="45"/>
      <c r="CD95" s="45"/>
      <c r="CE95" s="45"/>
      <c r="CF95" s="45"/>
      <c r="CG95" s="45"/>
      <c r="CH95" s="45"/>
      <c r="CI95" s="45"/>
      <c r="CJ95" s="45"/>
      <c r="CK95" s="45"/>
      <c r="CL95" s="45"/>
      <c r="CM95" s="45"/>
      <c r="CN95" s="45"/>
      <c r="CO95" s="45"/>
      <c r="CP95" s="45"/>
      <c r="CQ95" s="45"/>
      <c r="CR95" s="45"/>
      <c r="CS95" s="45"/>
      <c r="CT95" s="45"/>
      <c r="CU95" s="45"/>
      <c r="CV95" s="45"/>
      <c r="CW95" s="45"/>
      <c r="CX95" s="45"/>
      <c r="CY95" s="45"/>
      <c r="CZ95" s="45"/>
      <c r="DA95" s="45"/>
      <c r="DB95" s="45"/>
      <c r="DC95" s="45"/>
      <c r="DD95" s="45"/>
      <c r="DE95" s="45"/>
      <c r="DF95" s="45"/>
      <c r="DG95" s="45"/>
      <c r="DH95" s="45"/>
      <c r="DI95" s="45"/>
      <c r="DJ95" s="45"/>
      <c r="DK95" s="45"/>
      <c r="DL95" s="45"/>
      <c r="DM95" s="45"/>
      <c r="DN95" s="45"/>
      <c r="DO95" s="45"/>
      <c r="DP95" s="45"/>
      <c r="DQ95" s="45"/>
      <c r="DR95" s="45"/>
      <c r="DS95" s="45"/>
      <c r="DT95" s="45"/>
      <c r="DU95" s="45"/>
      <c r="DV95" s="45"/>
      <c r="DW95" s="45"/>
      <c r="DX95" s="45"/>
      <c r="DY95" s="45"/>
      <c r="DZ95" s="45"/>
      <c r="EA95" s="45"/>
      <c r="EB95" s="45"/>
      <c r="EC95" s="45"/>
      <c r="ED95" s="45"/>
      <c r="EE95" s="45"/>
      <c r="EF95" s="45"/>
      <c r="EG95" s="45"/>
      <c r="EH95" s="45"/>
      <c r="EI95" s="45"/>
      <c r="EJ95" s="45"/>
      <c r="EK95" s="45"/>
      <c r="EL95" s="45"/>
      <c r="EM95" s="45"/>
      <c r="EN95" s="45"/>
      <c r="EO95" s="45"/>
      <c r="EP95" s="45"/>
      <c r="EQ95" s="45"/>
      <c r="ER95" s="45"/>
      <c r="ES95" s="45"/>
      <c r="ET95" s="45"/>
      <c r="EU95" s="45"/>
      <c r="EV95" s="45"/>
      <c r="EW95" s="45"/>
      <c r="EX95" s="45"/>
      <c r="EY95" s="45"/>
      <c r="EZ95" s="45"/>
      <c r="FA95" s="45"/>
      <c r="FB95" s="45"/>
      <c r="FC95" s="45"/>
      <c r="FD95" s="45"/>
      <c r="FE95" s="45"/>
      <c r="FF95" s="45"/>
      <c r="FG95" s="45"/>
      <c r="FH95" s="45"/>
      <c r="FI95" s="45"/>
      <c r="FJ95" s="45"/>
      <c r="FK95" s="45"/>
      <c r="FL95" s="45"/>
      <c r="FM95" s="45"/>
      <c r="FN95" s="45"/>
      <c r="FO95" s="45"/>
      <c r="FP95" s="45"/>
      <c r="FQ95" s="45"/>
      <c r="FR95" s="45"/>
      <c r="FS95" s="45"/>
      <c r="FT95" s="45"/>
      <c r="FU95" s="45"/>
      <c r="FV95" s="45"/>
      <c r="FW95" s="45"/>
      <c r="FX95" s="45"/>
      <c r="FY95" s="45"/>
      <c r="FZ95" s="45"/>
      <c r="GA95" s="45"/>
      <c r="GB95" s="45"/>
      <c r="GC95" s="45"/>
    </row>
    <row r="96" spans="1:185" s="46" customFormat="1" ht="60" x14ac:dyDescent="0.25">
      <c r="A96" s="121" t="s">
        <v>81</v>
      </c>
      <c r="B96" s="283">
        <f>'2 уровень'!C203</f>
        <v>3800</v>
      </c>
      <c r="C96" s="283">
        <f>'2 уровень'!D203</f>
        <v>317</v>
      </c>
      <c r="D96" s="70">
        <f>'2 уровень'!E203</f>
        <v>2</v>
      </c>
      <c r="E96" s="284">
        <f>'2 уровень'!F203</f>
        <v>0.63091482649842268</v>
      </c>
      <c r="F96" s="285">
        <f>'2 уровень'!G203</f>
        <v>7453.7</v>
      </c>
      <c r="G96" s="285">
        <f>'2 уровень'!H203</f>
        <v>621</v>
      </c>
      <c r="H96" s="721">
        <f>'2 уровень'!I203</f>
        <v>1.5213800000000002</v>
      </c>
      <c r="I96" s="285">
        <f>'2 уровень'!J203</f>
        <v>0.24498872785829309</v>
      </c>
      <c r="J96" s="106"/>
      <c r="K96" s="45"/>
      <c r="L96" s="45"/>
      <c r="M96" s="45"/>
      <c r="N96" s="45"/>
      <c r="O96" s="45"/>
      <c r="P96" s="45"/>
      <c r="Q96" s="45"/>
      <c r="R96" s="45"/>
      <c r="S96" s="45"/>
      <c r="T96" s="45"/>
      <c r="U96" s="45"/>
      <c r="V96" s="45"/>
      <c r="W96" s="45"/>
      <c r="X96" s="45"/>
      <c r="Y96" s="45"/>
      <c r="Z96" s="45"/>
      <c r="AA96" s="45"/>
      <c r="AB96" s="45"/>
      <c r="AC96" s="45"/>
      <c r="AD96" s="45"/>
      <c r="AE96" s="45"/>
      <c r="AF96" s="45"/>
      <c r="AG96" s="45"/>
      <c r="AH96" s="45"/>
      <c r="AI96" s="45"/>
      <c r="AJ96" s="45"/>
      <c r="AK96" s="45"/>
      <c r="AL96" s="45"/>
      <c r="AM96" s="45"/>
      <c r="AN96" s="45"/>
      <c r="AO96" s="45"/>
      <c r="AP96" s="45"/>
      <c r="AQ96" s="45"/>
      <c r="AR96" s="45"/>
      <c r="AS96" s="45"/>
      <c r="AT96" s="45"/>
      <c r="AU96" s="45"/>
      <c r="AV96" s="45"/>
      <c r="AW96" s="45"/>
      <c r="AX96" s="45"/>
      <c r="AY96" s="45"/>
      <c r="AZ96" s="45"/>
      <c r="BA96" s="45"/>
      <c r="BB96" s="45"/>
      <c r="BC96" s="45"/>
      <c r="BD96" s="45"/>
      <c r="BE96" s="45"/>
      <c r="BF96" s="45"/>
      <c r="BG96" s="45"/>
      <c r="BH96" s="45"/>
      <c r="BI96" s="45"/>
      <c r="BJ96" s="45"/>
      <c r="BK96" s="45"/>
      <c r="BL96" s="45"/>
      <c r="BM96" s="45"/>
      <c r="BN96" s="45"/>
      <c r="BO96" s="45"/>
      <c r="BP96" s="45"/>
      <c r="BQ96" s="45"/>
      <c r="BR96" s="45"/>
      <c r="BS96" s="45"/>
      <c r="BT96" s="45"/>
      <c r="BU96" s="45"/>
      <c r="BV96" s="45"/>
      <c r="BW96" s="45"/>
      <c r="BX96" s="45"/>
      <c r="BY96" s="45"/>
      <c r="BZ96" s="45"/>
      <c r="CA96" s="45"/>
      <c r="CB96" s="45"/>
      <c r="CC96" s="45"/>
      <c r="CD96" s="45"/>
      <c r="CE96" s="45"/>
      <c r="CF96" s="45"/>
      <c r="CG96" s="45"/>
      <c r="CH96" s="45"/>
      <c r="CI96" s="45"/>
      <c r="CJ96" s="45"/>
      <c r="CK96" s="45"/>
      <c r="CL96" s="45"/>
      <c r="CM96" s="45"/>
      <c r="CN96" s="45"/>
      <c r="CO96" s="45"/>
      <c r="CP96" s="45"/>
      <c r="CQ96" s="45"/>
      <c r="CR96" s="45"/>
      <c r="CS96" s="45"/>
      <c r="CT96" s="45"/>
      <c r="CU96" s="45"/>
      <c r="CV96" s="45"/>
      <c r="CW96" s="45"/>
      <c r="CX96" s="45"/>
      <c r="CY96" s="45"/>
      <c r="CZ96" s="45"/>
      <c r="DA96" s="45"/>
      <c r="DB96" s="45"/>
      <c r="DC96" s="45"/>
      <c r="DD96" s="45"/>
      <c r="DE96" s="45"/>
      <c r="DF96" s="45"/>
      <c r="DG96" s="45"/>
      <c r="DH96" s="45"/>
      <c r="DI96" s="45"/>
      <c r="DJ96" s="45"/>
      <c r="DK96" s="45"/>
      <c r="DL96" s="45"/>
      <c r="DM96" s="45"/>
      <c r="DN96" s="45"/>
      <c r="DO96" s="45"/>
      <c r="DP96" s="45"/>
      <c r="DQ96" s="45"/>
      <c r="DR96" s="45"/>
      <c r="DS96" s="45"/>
      <c r="DT96" s="45"/>
      <c r="DU96" s="45"/>
      <c r="DV96" s="45"/>
      <c r="DW96" s="45"/>
      <c r="DX96" s="45"/>
      <c r="DY96" s="45"/>
      <c r="DZ96" s="45"/>
      <c r="EA96" s="45"/>
      <c r="EB96" s="45"/>
      <c r="EC96" s="45"/>
      <c r="ED96" s="45"/>
      <c r="EE96" s="45"/>
      <c r="EF96" s="45"/>
      <c r="EG96" s="45"/>
      <c r="EH96" s="45"/>
      <c r="EI96" s="45"/>
      <c r="EJ96" s="45"/>
      <c r="EK96" s="45"/>
      <c r="EL96" s="45"/>
      <c r="EM96" s="45"/>
      <c r="EN96" s="45"/>
      <c r="EO96" s="45"/>
      <c r="EP96" s="45"/>
      <c r="EQ96" s="45"/>
      <c r="ER96" s="45"/>
      <c r="ES96" s="45"/>
      <c r="ET96" s="45"/>
      <c r="EU96" s="45"/>
      <c r="EV96" s="45"/>
      <c r="EW96" s="45"/>
      <c r="EX96" s="45"/>
      <c r="EY96" s="45"/>
      <c r="EZ96" s="45"/>
      <c r="FA96" s="45"/>
      <c r="FB96" s="45"/>
      <c r="FC96" s="45"/>
      <c r="FD96" s="45"/>
      <c r="FE96" s="45"/>
      <c r="FF96" s="45"/>
      <c r="FG96" s="45"/>
      <c r="FH96" s="45"/>
      <c r="FI96" s="45"/>
      <c r="FJ96" s="45"/>
      <c r="FK96" s="45"/>
      <c r="FL96" s="45"/>
      <c r="FM96" s="45"/>
      <c r="FN96" s="45"/>
      <c r="FO96" s="45"/>
      <c r="FP96" s="45"/>
      <c r="FQ96" s="45"/>
      <c r="FR96" s="45"/>
      <c r="FS96" s="45"/>
      <c r="FT96" s="45"/>
      <c r="FU96" s="45"/>
      <c r="FV96" s="45"/>
      <c r="FW96" s="45"/>
      <c r="FX96" s="45"/>
      <c r="FY96" s="45"/>
      <c r="FZ96" s="45"/>
      <c r="GA96" s="45"/>
      <c r="GB96" s="45"/>
      <c r="GC96" s="45"/>
    </row>
    <row r="97" spans="1:185" s="46" customFormat="1" ht="45" x14ac:dyDescent="0.25">
      <c r="A97" s="121" t="s">
        <v>111</v>
      </c>
      <c r="B97" s="283">
        <f>'2 уровень'!C204</f>
        <v>315</v>
      </c>
      <c r="C97" s="283">
        <f>'2 уровень'!D204</f>
        <v>26</v>
      </c>
      <c r="D97" s="70">
        <f>'2 уровень'!E204</f>
        <v>38</v>
      </c>
      <c r="E97" s="284">
        <f>'2 уровень'!F204</f>
        <v>146.15384615384613</v>
      </c>
      <c r="F97" s="285">
        <f>'2 уровень'!G204</f>
        <v>318.46499999999997</v>
      </c>
      <c r="G97" s="285">
        <f>'2 уровень'!H204</f>
        <v>27</v>
      </c>
      <c r="H97" s="721">
        <f>'2 уровень'!I204</f>
        <v>31.177779999999998</v>
      </c>
      <c r="I97" s="285">
        <f>'2 уровень'!J204</f>
        <v>115.47325925925927</v>
      </c>
      <c r="J97" s="106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45"/>
      <c r="AS97" s="45"/>
      <c r="AT97" s="45"/>
      <c r="AU97" s="45"/>
      <c r="AV97" s="45"/>
      <c r="AW97" s="45"/>
      <c r="AX97" s="45"/>
      <c r="AY97" s="45"/>
      <c r="AZ97" s="45"/>
      <c r="BA97" s="45"/>
      <c r="BB97" s="45"/>
      <c r="BC97" s="45"/>
      <c r="BD97" s="45"/>
      <c r="BE97" s="45"/>
      <c r="BF97" s="45"/>
      <c r="BG97" s="45"/>
      <c r="BH97" s="45"/>
      <c r="BI97" s="45"/>
      <c r="BJ97" s="45"/>
      <c r="BK97" s="45"/>
      <c r="BL97" s="45"/>
      <c r="BM97" s="45"/>
      <c r="BN97" s="45"/>
      <c r="BO97" s="45"/>
      <c r="BP97" s="45"/>
      <c r="BQ97" s="45"/>
      <c r="BR97" s="45"/>
      <c r="BS97" s="45"/>
      <c r="BT97" s="45"/>
      <c r="BU97" s="45"/>
      <c r="BV97" s="45"/>
      <c r="BW97" s="45"/>
      <c r="BX97" s="45"/>
      <c r="BY97" s="45"/>
      <c r="BZ97" s="45"/>
      <c r="CA97" s="45"/>
      <c r="CB97" s="45"/>
      <c r="CC97" s="45"/>
      <c r="CD97" s="45"/>
      <c r="CE97" s="45"/>
      <c r="CF97" s="45"/>
      <c r="CG97" s="45"/>
      <c r="CH97" s="45"/>
      <c r="CI97" s="45"/>
      <c r="CJ97" s="45"/>
      <c r="CK97" s="45"/>
      <c r="CL97" s="45"/>
      <c r="CM97" s="45"/>
      <c r="CN97" s="45"/>
      <c r="CO97" s="45"/>
      <c r="CP97" s="45"/>
      <c r="CQ97" s="45"/>
      <c r="CR97" s="45"/>
      <c r="CS97" s="45"/>
      <c r="CT97" s="45"/>
      <c r="CU97" s="45"/>
      <c r="CV97" s="45"/>
      <c r="CW97" s="45"/>
      <c r="CX97" s="45"/>
      <c r="CY97" s="45"/>
      <c r="CZ97" s="45"/>
      <c r="DA97" s="45"/>
      <c r="DB97" s="45"/>
      <c r="DC97" s="45"/>
      <c r="DD97" s="45"/>
      <c r="DE97" s="45"/>
      <c r="DF97" s="45"/>
      <c r="DG97" s="45"/>
      <c r="DH97" s="45"/>
      <c r="DI97" s="45"/>
      <c r="DJ97" s="45"/>
      <c r="DK97" s="45"/>
      <c r="DL97" s="45"/>
      <c r="DM97" s="45"/>
      <c r="DN97" s="45"/>
      <c r="DO97" s="45"/>
      <c r="DP97" s="45"/>
      <c r="DQ97" s="45"/>
      <c r="DR97" s="45"/>
      <c r="DS97" s="45"/>
      <c r="DT97" s="45"/>
      <c r="DU97" s="45"/>
      <c r="DV97" s="45"/>
      <c r="DW97" s="45"/>
      <c r="DX97" s="45"/>
      <c r="DY97" s="45"/>
      <c r="DZ97" s="45"/>
      <c r="EA97" s="45"/>
      <c r="EB97" s="45"/>
      <c r="EC97" s="45"/>
      <c r="ED97" s="45"/>
      <c r="EE97" s="45"/>
      <c r="EF97" s="45"/>
      <c r="EG97" s="45"/>
      <c r="EH97" s="45"/>
      <c r="EI97" s="45"/>
      <c r="EJ97" s="45"/>
      <c r="EK97" s="45"/>
      <c r="EL97" s="45"/>
      <c r="EM97" s="45"/>
      <c r="EN97" s="45"/>
      <c r="EO97" s="45"/>
      <c r="EP97" s="45"/>
      <c r="EQ97" s="45"/>
      <c r="ER97" s="45"/>
      <c r="ES97" s="45"/>
      <c r="ET97" s="45"/>
      <c r="EU97" s="45"/>
      <c r="EV97" s="45"/>
      <c r="EW97" s="45"/>
      <c r="EX97" s="45"/>
      <c r="EY97" s="45"/>
      <c r="EZ97" s="45"/>
      <c r="FA97" s="45"/>
      <c r="FB97" s="45"/>
      <c r="FC97" s="45"/>
      <c r="FD97" s="45"/>
      <c r="FE97" s="45"/>
      <c r="FF97" s="45"/>
      <c r="FG97" s="45"/>
      <c r="FH97" s="45"/>
      <c r="FI97" s="45"/>
      <c r="FJ97" s="45"/>
      <c r="FK97" s="45"/>
      <c r="FL97" s="45"/>
      <c r="FM97" s="45"/>
      <c r="FN97" s="45"/>
      <c r="FO97" s="45"/>
      <c r="FP97" s="45"/>
      <c r="FQ97" s="45"/>
      <c r="FR97" s="45"/>
      <c r="FS97" s="45"/>
      <c r="FT97" s="45"/>
      <c r="FU97" s="45"/>
      <c r="FV97" s="45"/>
      <c r="FW97" s="45"/>
      <c r="FX97" s="45"/>
      <c r="FY97" s="45"/>
      <c r="FZ97" s="45"/>
      <c r="GA97" s="45"/>
      <c r="GB97" s="45"/>
      <c r="GC97" s="45"/>
    </row>
    <row r="98" spans="1:185" s="46" customFormat="1" ht="38.1" customHeight="1" x14ac:dyDescent="0.25">
      <c r="A98" s="694" t="s">
        <v>125</v>
      </c>
      <c r="B98" s="586">
        <f>'2 уровень'!C205</f>
        <v>7100</v>
      </c>
      <c r="C98" s="586">
        <f>'2 уровень'!D205</f>
        <v>592</v>
      </c>
      <c r="D98" s="717">
        <f>'2 уровень'!E205</f>
        <v>542</v>
      </c>
      <c r="E98" s="587">
        <f>'2 уровень'!F205</f>
        <v>91.554054054054063</v>
      </c>
      <c r="F98" s="588">
        <f>'2 уровень'!G205</f>
        <v>5744.5389999999998</v>
      </c>
      <c r="G98" s="588">
        <f>'2 уровень'!H205</f>
        <v>479</v>
      </c>
      <c r="H98" s="723">
        <f>'2 уровень'!I205</f>
        <v>434.57341000000002</v>
      </c>
      <c r="I98" s="588">
        <f>'2 уровень'!J205</f>
        <v>90.725137787056383</v>
      </c>
      <c r="J98" s="106"/>
      <c r="K98" s="45"/>
      <c r="L98" s="45"/>
      <c r="M98" s="45"/>
      <c r="N98" s="45"/>
      <c r="O98" s="45"/>
      <c r="P98" s="45"/>
      <c r="Q98" s="45"/>
      <c r="R98" s="45"/>
      <c r="S98" s="45"/>
      <c r="T98" s="45"/>
      <c r="U98" s="45"/>
      <c r="V98" s="45"/>
      <c r="W98" s="45"/>
      <c r="X98" s="45"/>
      <c r="Y98" s="45"/>
      <c r="Z98" s="45"/>
      <c r="AA98" s="45"/>
      <c r="AB98" s="45"/>
      <c r="AC98" s="45"/>
      <c r="AD98" s="45"/>
      <c r="AE98" s="45"/>
      <c r="AF98" s="45"/>
      <c r="AG98" s="45"/>
      <c r="AH98" s="45"/>
      <c r="AI98" s="45"/>
      <c r="AJ98" s="45"/>
      <c r="AK98" s="45"/>
      <c r="AL98" s="45"/>
      <c r="AM98" s="45"/>
      <c r="AN98" s="45"/>
      <c r="AO98" s="45"/>
      <c r="AP98" s="45"/>
      <c r="AQ98" s="45"/>
      <c r="AR98" s="45"/>
      <c r="AS98" s="45"/>
      <c r="AT98" s="45"/>
      <c r="AU98" s="45"/>
      <c r="AV98" s="45"/>
      <c r="AW98" s="45"/>
      <c r="AX98" s="45"/>
      <c r="AY98" s="45"/>
      <c r="AZ98" s="45"/>
      <c r="BA98" s="45"/>
      <c r="BB98" s="45"/>
      <c r="BC98" s="45"/>
      <c r="BD98" s="45"/>
      <c r="BE98" s="45"/>
      <c r="BF98" s="45"/>
      <c r="BG98" s="45"/>
      <c r="BH98" s="45"/>
      <c r="BI98" s="45"/>
      <c r="BJ98" s="45"/>
      <c r="BK98" s="45"/>
      <c r="BL98" s="45"/>
      <c r="BM98" s="45"/>
      <c r="BN98" s="45"/>
      <c r="BO98" s="45"/>
      <c r="BP98" s="45"/>
      <c r="BQ98" s="45"/>
      <c r="BR98" s="45"/>
      <c r="BS98" s="45"/>
      <c r="BT98" s="45"/>
      <c r="BU98" s="45"/>
      <c r="BV98" s="45"/>
      <c r="BW98" s="45"/>
      <c r="BX98" s="45"/>
      <c r="BY98" s="45"/>
      <c r="BZ98" s="45"/>
      <c r="CA98" s="45"/>
      <c r="CB98" s="45"/>
      <c r="CC98" s="45"/>
      <c r="CD98" s="45"/>
      <c r="CE98" s="45"/>
      <c r="CF98" s="45"/>
      <c r="CG98" s="45"/>
      <c r="CH98" s="45"/>
      <c r="CI98" s="45"/>
      <c r="CJ98" s="45"/>
      <c r="CK98" s="45"/>
      <c r="CL98" s="45"/>
      <c r="CM98" s="45"/>
      <c r="CN98" s="45"/>
      <c r="CO98" s="45"/>
      <c r="CP98" s="45"/>
      <c r="CQ98" s="45"/>
      <c r="CR98" s="45"/>
      <c r="CS98" s="45"/>
      <c r="CT98" s="45"/>
      <c r="CU98" s="45"/>
      <c r="CV98" s="45"/>
      <c r="CW98" s="45"/>
      <c r="CX98" s="45"/>
      <c r="CY98" s="45"/>
      <c r="CZ98" s="45"/>
      <c r="DA98" s="45"/>
      <c r="DB98" s="45"/>
      <c r="DC98" s="45"/>
      <c r="DD98" s="45"/>
      <c r="DE98" s="45"/>
      <c r="DF98" s="45"/>
      <c r="DG98" s="45"/>
      <c r="DH98" s="45"/>
      <c r="DI98" s="45"/>
      <c r="DJ98" s="45"/>
      <c r="DK98" s="45"/>
      <c r="DL98" s="45"/>
      <c r="DM98" s="45"/>
      <c r="DN98" s="45"/>
      <c r="DO98" s="45"/>
      <c r="DP98" s="45"/>
      <c r="DQ98" s="45"/>
      <c r="DR98" s="45"/>
      <c r="DS98" s="45"/>
      <c r="DT98" s="45"/>
      <c r="DU98" s="45"/>
      <c r="DV98" s="45"/>
      <c r="DW98" s="45"/>
      <c r="DX98" s="45"/>
      <c r="DY98" s="45"/>
      <c r="DZ98" s="45"/>
      <c r="EA98" s="45"/>
      <c r="EB98" s="45"/>
      <c r="EC98" s="45"/>
      <c r="ED98" s="45"/>
      <c r="EE98" s="45"/>
      <c r="EF98" s="45"/>
      <c r="EG98" s="45"/>
      <c r="EH98" s="45"/>
      <c r="EI98" s="45"/>
      <c r="EJ98" s="45"/>
      <c r="EK98" s="45"/>
      <c r="EL98" s="45"/>
      <c r="EM98" s="45"/>
      <c r="EN98" s="45"/>
      <c r="EO98" s="45"/>
      <c r="EP98" s="45"/>
      <c r="EQ98" s="45"/>
      <c r="ER98" s="45"/>
      <c r="ES98" s="45"/>
      <c r="ET98" s="45"/>
      <c r="EU98" s="45"/>
      <c r="EV98" s="45"/>
      <c r="EW98" s="45"/>
      <c r="EX98" s="45"/>
      <c r="EY98" s="45"/>
      <c r="EZ98" s="45"/>
      <c r="FA98" s="45"/>
      <c r="FB98" s="45"/>
      <c r="FC98" s="45"/>
      <c r="FD98" s="45"/>
      <c r="FE98" s="45"/>
      <c r="FF98" s="45"/>
      <c r="FG98" s="45"/>
      <c r="FH98" s="45"/>
      <c r="FI98" s="45"/>
      <c r="FJ98" s="45"/>
      <c r="FK98" s="45"/>
      <c r="FL98" s="45"/>
      <c r="FM98" s="45"/>
      <c r="FN98" s="45"/>
      <c r="FO98" s="45"/>
      <c r="FP98" s="45"/>
      <c r="FQ98" s="45"/>
      <c r="FR98" s="45"/>
      <c r="FS98" s="45"/>
      <c r="FT98" s="45"/>
      <c r="FU98" s="45"/>
      <c r="FV98" s="45"/>
      <c r="FW98" s="45"/>
      <c r="FX98" s="45"/>
      <c r="FY98" s="45"/>
      <c r="FZ98" s="45"/>
      <c r="GA98" s="45"/>
      <c r="GB98" s="45"/>
      <c r="GC98" s="45"/>
    </row>
    <row r="99" spans="1:185" s="46" customFormat="1" ht="38.1" customHeight="1" thickBot="1" x14ac:dyDescent="0.3">
      <c r="A99" s="694" t="s">
        <v>127</v>
      </c>
      <c r="B99" s="586">
        <f>'2 уровень'!C206</f>
        <v>2000</v>
      </c>
      <c r="C99" s="586">
        <f>'2 уровень'!D206</f>
        <v>167</v>
      </c>
      <c r="D99" s="717">
        <f>'2 уровень'!E206</f>
        <v>0</v>
      </c>
      <c r="E99" s="587">
        <f>'2 уровень'!F206</f>
        <v>0</v>
      </c>
      <c r="F99" s="588">
        <f>'2 уровень'!G206</f>
        <v>0</v>
      </c>
      <c r="G99" s="588">
        <f>'2 уровень'!H206</f>
        <v>0</v>
      </c>
      <c r="H99" s="723">
        <f>'2 уровень'!I206</f>
        <v>0</v>
      </c>
      <c r="I99" s="588">
        <f>'2 уровень'!J206</f>
        <v>0</v>
      </c>
      <c r="J99" s="106"/>
      <c r="K99" s="45"/>
      <c r="L99" s="45"/>
      <c r="M99" s="45"/>
      <c r="N99" s="45"/>
      <c r="O99" s="45"/>
      <c r="P99" s="45"/>
      <c r="Q99" s="45"/>
      <c r="R99" s="45"/>
      <c r="S99" s="45"/>
      <c r="T99" s="45"/>
      <c r="U99" s="45"/>
      <c r="V99" s="45"/>
      <c r="W99" s="45"/>
      <c r="X99" s="45"/>
      <c r="Y99" s="45"/>
      <c r="Z99" s="45"/>
      <c r="AA99" s="45"/>
      <c r="AB99" s="45"/>
      <c r="AC99" s="45"/>
      <c r="AD99" s="45"/>
      <c r="AE99" s="45"/>
      <c r="AF99" s="45"/>
      <c r="AG99" s="45"/>
      <c r="AH99" s="45"/>
      <c r="AI99" s="45"/>
      <c r="AJ99" s="45"/>
      <c r="AK99" s="45"/>
      <c r="AL99" s="45"/>
      <c r="AM99" s="45"/>
      <c r="AN99" s="45"/>
      <c r="AO99" s="45"/>
      <c r="AP99" s="45"/>
      <c r="AQ99" s="45"/>
      <c r="AR99" s="45"/>
      <c r="AS99" s="45"/>
      <c r="AT99" s="45"/>
      <c r="AU99" s="45"/>
      <c r="AV99" s="45"/>
      <c r="AW99" s="45"/>
      <c r="AX99" s="45"/>
      <c r="AY99" s="45"/>
      <c r="AZ99" s="45"/>
      <c r="BA99" s="45"/>
      <c r="BB99" s="45"/>
      <c r="BC99" s="45"/>
      <c r="BD99" s="45"/>
      <c r="BE99" s="45"/>
      <c r="BF99" s="45"/>
      <c r="BG99" s="45"/>
      <c r="BH99" s="45"/>
      <c r="BI99" s="45"/>
      <c r="BJ99" s="45"/>
      <c r="BK99" s="45"/>
      <c r="BL99" s="45"/>
      <c r="BM99" s="45"/>
      <c r="BN99" s="45"/>
      <c r="BO99" s="45"/>
      <c r="BP99" s="45"/>
      <c r="BQ99" s="45"/>
      <c r="BR99" s="45"/>
      <c r="BS99" s="45"/>
      <c r="BT99" s="45"/>
      <c r="BU99" s="45"/>
      <c r="BV99" s="45"/>
      <c r="BW99" s="45"/>
      <c r="BX99" s="45"/>
      <c r="BY99" s="45"/>
      <c r="BZ99" s="45"/>
      <c r="CA99" s="45"/>
      <c r="CB99" s="45"/>
      <c r="CC99" s="45"/>
      <c r="CD99" s="45"/>
      <c r="CE99" s="45"/>
      <c r="CF99" s="45"/>
      <c r="CG99" s="45"/>
      <c r="CH99" s="45"/>
      <c r="CI99" s="45"/>
      <c r="CJ99" s="45"/>
      <c r="CK99" s="45"/>
      <c r="CL99" s="45"/>
      <c r="CM99" s="45"/>
      <c r="CN99" s="45"/>
      <c r="CO99" s="45"/>
      <c r="CP99" s="45"/>
      <c r="CQ99" s="45"/>
      <c r="CR99" s="45"/>
      <c r="CS99" s="45"/>
      <c r="CT99" s="45"/>
      <c r="CU99" s="45"/>
      <c r="CV99" s="45"/>
      <c r="CW99" s="45"/>
      <c r="CX99" s="45"/>
      <c r="CY99" s="45"/>
      <c r="CZ99" s="45"/>
      <c r="DA99" s="45"/>
      <c r="DB99" s="45"/>
      <c r="DC99" s="45"/>
      <c r="DD99" s="45"/>
      <c r="DE99" s="45"/>
      <c r="DF99" s="45"/>
      <c r="DG99" s="45"/>
      <c r="DH99" s="45"/>
      <c r="DI99" s="45"/>
      <c r="DJ99" s="45"/>
      <c r="DK99" s="45"/>
      <c r="DL99" s="45"/>
      <c r="DM99" s="45"/>
      <c r="DN99" s="45"/>
      <c r="DO99" s="45"/>
      <c r="DP99" s="45"/>
      <c r="DQ99" s="45"/>
      <c r="DR99" s="45"/>
      <c r="DS99" s="45"/>
      <c r="DT99" s="45"/>
      <c r="DU99" s="45"/>
      <c r="DV99" s="45"/>
      <c r="DW99" s="45"/>
      <c r="DX99" s="45"/>
      <c r="DY99" s="45"/>
      <c r="DZ99" s="45"/>
      <c r="EA99" s="45"/>
      <c r="EB99" s="45"/>
      <c r="EC99" s="45"/>
      <c r="ED99" s="45"/>
      <c r="EE99" s="45"/>
      <c r="EF99" s="45"/>
      <c r="EG99" s="45"/>
      <c r="EH99" s="45"/>
      <c r="EI99" s="45"/>
      <c r="EJ99" s="45"/>
      <c r="EK99" s="45"/>
      <c r="EL99" s="45"/>
      <c r="EM99" s="45"/>
      <c r="EN99" s="45"/>
      <c r="EO99" s="45"/>
      <c r="EP99" s="45"/>
      <c r="EQ99" s="45"/>
      <c r="ER99" s="45"/>
      <c r="ES99" s="45"/>
      <c r="ET99" s="45"/>
      <c r="EU99" s="45"/>
      <c r="EV99" s="45"/>
      <c r="EW99" s="45"/>
      <c r="EX99" s="45"/>
      <c r="EY99" s="45"/>
      <c r="EZ99" s="45"/>
      <c r="FA99" s="45"/>
      <c r="FB99" s="45"/>
      <c r="FC99" s="45"/>
      <c r="FD99" s="45"/>
      <c r="FE99" s="45"/>
      <c r="FF99" s="45"/>
      <c r="FG99" s="45"/>
      <c r="FH99" s="45"/>
      <c r="FI99" s="45"/>
      <c r="FJ99" s="45"/>
      <c r="FK99" s="45"/>
      <c r="FL99" s="45"/>
      <c r="FM99" s="45"/>
      <c r="FN99" s="45"/>
      <c r="FO99" s="45"/>
      <c r="FP99" s="45"/>
      <c r="FQ99" s="45"/>
      <c r="FR99" s="45"/>
      <c r="FS99" s="45"/>
      <c r="FT99" s="45"/>
      <c r="FU99" s="45"/>
      <c r="FV99" s="45"/>
      <c r="FW99" s="45"/>
      <c r="FX99" s="45"/>
      <c r="FY99" s="45"/>
      <c r="FZ99" s="45"/>
      <c r="GA99" s="45"/>
      <c r="GB99" s="45"/>
      <c r="GC99" s="45"/>
    </row>
    <row r="100" spans="1:185" s="46" customFormat="1" ht="15" customHeight="1" thickBot="1" x14ac:dyDescent="0.25">
      <c r="A100" s="572" t="s">
        <v>109</v>
      </c>
      <c r="B100" s="589">
        <f>'2 уровень'!C207</f>
        <v>0</v>
      </c>
      <c r="C100" s="589">
        <f>'2 уровень'!D207</f>
        <v>0</v>
      </c>
      <c r="D100" s="718">
        <f>'2 уровень'!E207</f>
        <v>0</v>
      </c>
      <c r="E100" s="590">
        <f>'2 уровень'!F207</f>
        <v>0</v>
      </c>
      <c r="F100" s="591">
        <f>'2 уровень'!G207</f>
        <v>24099.044141203703</v>
      </c>
      <c r="G100" s="591">
        <f>'2 уровень'!H207</f>
        <v>2009</v>
      </c>
      <c r="H100" s="724">
        <f>'2 уровень'!I207</f>
        <v>1057.7341100000001</v>
      </c>
      <c r="I100" s="591">
        <f>'2 уровень'!J207</f>
        <v>52.649781483325043</v>
      </c>
      <c r="J100" s="106"/>
    </row>
    <row r="101" spans="1:185" ht="15" customHeight="1" x14ac:dyDescent="0.25">
      <c r="A101" s="228" t="s">
        <v>22</v>
      </c>
      <c r="B101" s="100"/>
      <c r="C101" s="100"/>
      <c r="D101" s="100"/>
      <c r="E101" s="190"/>
      <c r="F101" s="101"/>
      <c r="G101" s="101"/>
      <c r="H101" s="101"/>
      <c r="I101" s="101"/>
      <c r="J101" s="106"/>
      <c r="K101" s="46"/>
      <c r="L101" s="46"/>
      <c r="M101" s="46"/>
      <c r="N101" s="46"/>
      <c r="O101" s="46"/>
      <c r="P101" s="46"/>
      <c r="Q101" s="46"/>
      <c r="R101" s="46"/>
      <c r="S101" s="46"/>
      <c r="T101" s="46"/>
      <c r="U101" s="46"/>
      <c r="V101" s="46"/>
      <c r="W101" s="46"/>
      <c r="X101" s="46"/>
      <c r="Y101" s="46"/>
      <c r="Z101" s="46"/>
      <c r="AA101" s="46"/>
      <c r="AB101" s="46"/>
      <c r="AC101" s="46"/>
      <c r="AD101" s="46"/>
      <c r="AE101" s="46"/>
      <c r="AF101" s="46"/>
      <c r="AG101" s="46"/>
      <c r="AH101" s="46"/>
      <c r="AI101" s="46"/>
      <c r="AJ101" s="46"/>
      <c r="AK101" s="46"/>
      <c r="AL101" s="46"/>
      <c r="AM101" s="46"/>
      <c r="AN101" s="46"/>
      <c r="AO101" s="46"/>
      <c r="AP101" s="46"/>
      <c r="AQ101" s="46"/>
      <c r="AR101" s="46"/>
      <c r="AS101" s="46"/>
      <c r="AT101" s="46"/>
      <c r="AU101" s="46"/>
      <c r="AV101" s="46"/>
      <c r="AW101" s="46"/>
      <c r="AX101" s="46"/>
      <c r="AY101" s="46"/>
      <c r="AZ101" s="46"/>
      <c r="BA101" s="46"/>
      <c r="BB101" s="46"/>
      <c r="BC101" s="46"/>
      <c r="BD101" s="46"/>
      <c r="BE101" s="46"/>
      <c r="BF101" s="46"/>
      <c r="BG101" s="46"/>
      <c r="BH101" s="46"/>
      <c r="BI101" s="46"/>
      <c r="BJ101" s="46"/>
      <c r="BK101" s="46"/>
      <c r="BL101" s="46"/>
      <c r="BM101" s="46"/>
      <c r="BN101" s="46"/>
      <c r="BO101" s="46"/>
      <c r="BP101" s="46"/>
      <c r="BQ101" s="46"/>
      <c r="BR101" s="46"/>
      <c r="BS101" s="46"/>
      <c r="BT101" s="46"/>
      <c r="BU101" s="46"/>
      <c r="BV101" s="46"/>
      <c r="BW101" s="46"/>
      <c r="BX101" s="46"/>
      <c r="BY101" s="46"/>
      <c r="BZ101" s="46"/>
      <c r="CA101" s="46"/>
      <c r="CB101" s="46"/>
      <c r="CC101" s="46"/>
      <c r="CD101" s="46"/>
      <c r="CE101" s="46"/>
      <c r="CF101" s="46"/>
      <c r="CG101" s="46"/>
      <c r="CH101" s="46"/>
      <c r="CI101" s="46"/>
      <c r="CJ101" s="46"/>
      <c r="CK101" s="46"/>
      <c r="CL101" s="46"/>
      <c r="CM101" s="46"/>
      <c r="CN101" s="46"/>
      <c r="CO101" s="46"/>
      <c r="CP101" s="46"/>
      <c r="CQ101" s="46"/>
      <c r="CR101" s="46"/>
      <c r="CS101" s="46"/>
      <c r="CT101" s="46"/>
      <c r="CU101" s="46"/>
      <c r="CV101" s="46"/>
      <c r="CW101" s="46"/>
      <c r="CX101" s="46"/>
      <c r="CY101" s="46"/>
      <c r="CZ101" s="46"/>
      <c r="DA101" s="46"/>
      <c r="DB101" s="46"/>
      <c r="DC101" s="46"/>
      <c r="DD101" s="46"/>
      <c r="DE101" s="46"/>
      <c r="DF101" s="46"/>
      <c r="DG101" s="46"/>
      <c r="DH101" s="46"/>
      <c r="DI101" s="46"/>
      <c r="DJ101" s="46"/>
      <c r="DK101" s="46"/>
      <c r="DL101" s="46"/>
      <c r="DM101" s="46"/>
      <c r="DN101" s="46"/>
      <c r="DO101" s="46"/>
      <c r="DP101" s="46"/>
      <c r="DQ101" s="46"/>
      <c r="DR101" s="46"/>
      <c r="DS101" s="46"/>
      <c r="DT101" s="46"/>
      <c r="DU101" s="46"/>
      <c r="DV101" s="46"/>
      <c r="DW101" s="46"/>
      <c r="DX101" s="46"/>
      <c r="DY101" s="46"/>
      <c r="DZ101" s="46"/>
      <c r="EA101" s="46"/>
      <c r="EB101" s="46"/>
      <c r="EC101" s="46"/>
      <c r="ED101" s="46"/>
      <c r="EE101" s="46"/>
      <c r="EF101" s="46"/>
      <c r="EG101" s="46"/>
      <c r="EH101" s="46"/>
      <c r="EI101" s="46"/>
      <c r="EJ101" s="46"/>
      <c r="EK101" s="46"/>
      <c r="EL101" s="46"/>
      <c r="EM101" s="46"/>
      <c r="EN101" s="46"/>
      <c r="EO101" s="46"/>
      <c r="EP101" s="46"/>
      <c r="EQ101" s="46"/>
      <c r="ER101" s="46"/>
      <c r="ES101" s="46"/>
      <c r="ET101" s="46"/>
      <c r="EU101" s="46"/>
      <c r="EV101" s="46"/>
      <c r="EW101" s="46"/>
      <c r="EX101" s="46"/>
      <c r="EY101" s="46"/>
      <c r="EZ101" s="46"/>
      <c r="FA101" s="46"/>
      <c r="FB101" s="46"/>
      <c r="FC101" s="46"/>
      <c r="FD101" s="46"/>
      <c r="FE101" s="46"/>
      <c r="FF101" s="46"/>
      <c r="FG101" s="46"/>
      <c r="FH101" s="46"/>
      <c r="FI101" s="46"/>
      <c r="FJ101" s="46"/>
      <c r="FK101" s="46"/>
      <c r="FL101" s="46"/>
      <c r="FM101" s="46"/>
      <c r="FN101" s="46"/>
      <c r="FO101" s="46"/>
      <c r="FP101" s="46"/>
      <c r="FQ101" s="46"/>
      <c r="FR101" s="46"/>
      <c r="FS101" s="46"/>
      <c r="FT101" s="46"/>
      <c r="FU101" s="46"/>
      <c r="FV101" s="46"/>
      <c r="FW101" s="46"/>
      <c r="FX101" s="46"/>
      <c r="FY101" s="46"/>
      <c r="FZ101" s="46"/>
      <c r="GA101" s="46"/>
      <c r="GB101" s="46"/>
      <c r="GC101" s="46"/>
    </row>
    <row r="102" spans="1:185" ht="30" x14ac:dyDescent="0.25">
      <c r="A102" s="566" t="s">
        <v>122</v>
      </c>
      <c r="B102" s="563">
        <f>'1 уровень'!C292</f>
        <v>4043</v>
      </c>
      <c r="C102" s="563">
        <f>'1 уровень'!D292</f>
        <v>337</v>
      </c>
      <c r="D102" s="563">
        <f>'1 уровень'!E292</f>
        <v>383</v>
      </c>
      <c r="E102" s="564">
        <f>'1 уровень'!F292</f>
        <v>113.64985163204749</v>
      </c>
      <c r="F102" s="567">
        <f>'1 уровень'!G292</f>
        <v>9468.4967310185184</v>
      </c>
      <c r="G102" s="567">
        <f>'1 уровень'!H292</f>
        <v>789</v>
      </c>
      <c r="H102" s="567">
        <f>'1 уровень'!I292</f>
        <v>803.80963999999994</v>
      </c>
      <c r="I102" s="567">
        <f>'1 уровень'!J292</f>
        <v>101.87701394169835</v>
      </c>
      <c r="J102" s="106"/>
    </row>
    <row r="103" spans="1:185" ht="30" x14ac:dyDescent="0.25">
      <c r="A103" s="121" t="s">
        <v>79</v>
      </c>
      <c r="B103" s="50">
        <f>'1 уровень'!C293</f>
        <v>2788</v>
      </c>
      <c r="C103" s="50">
        <f>'1 уровень'!D293</f>
        <v>232</v>
      </c>
      <c r="D103" s="50">
        <f>'1 уровень'!E293</f>
        <v>283</v>
      </c>
      <c r="E103" s="187">
        <f>'1 уровень'!F293</f>
        <v>121.98275862068965</v>
      </c>
      <c r="F103" s="63">
        <f>'1 уровень'!G293</f>
        <v>5979.2397985185171</v>
      </c>
      <c r="G103" s="63">
        <f>'1 уровень'!H293</f>
        <v>498</v>
      </c>
      <c r="H103" s="63">
        <f>'1 уровень'!I293</f>
        <v>633.84943999999996</v>
      </c>
      <c r="I103" s="63">
        <f>'1 уровень'!J293</f>
        <v>127.27900401606425</v>
      </c>
      <c r="J103" s="106"/>
    </row>
    <row r="104" spans="1:185" ht="30" x14ac:dyDescent="0.25">
      <c r="A104" s="121" t="s">
        <v>80</v>
      </c>
      <c r="B104" s="50">
        <f>'1 уровень'!C294</f>
        <v>837</v>
      </c>
      <c r="C104" s="50">
        <f>'1 уровень'!D294</f>
        <v>70</v>
      </c>
      <c r="D104" s="50">
        <f>'1 уровень'!E294</f>
        <v>95</v>
      </c>
      <c r="E104" s="187">
        <f>'1 уровень'!F294</f>
        <v>135.71428571428572</v>
      </c>
      <c r="F104" s="63">
        <f>'1 уровень'!G294</f>
        <v>1203.4072125000002</v>
      </c>
      <c r="G104" s="63">
        <f>'1 уровень'!H294</f>
        <v>100</v>
      </c>
      <c r="H104" s="63">
        <f>'1 уровень'!I294</f>
        <v>142.61699999999999</v>
      </c>
      <c r="I104" s="63">
        <f>'1 уровень'!J294</f>
        <v>142.61699999999999</v>
      </c>
      <c r="J104" s="106"/>
    </row>
    <row r="105" spans="1:185" s="46" customFormat="1" ht="45" x14ac:dyDescent="0.25">
      <c r="A105" s="121" t="s">
        <v>101</v>
      </c>
      <c r="B105" s="70">
        <f>'1 уровень'!C295</f>
        <v>171</v>
      </c>
      <c r="C105" s="70">
        <f>'1 уровень'!D295</f>
        <v>14</v>
      </c>
      <c r="D105" s="49">
        <f>'1 уровень'!E295</f>
        <v>0</v>
      </c>
      <c r="E105" s="186">
        <f>'1 уровень'!F295</f>
        <v>0</v>
      </c>
      <c r="F105" s="47">
        <f>'1 уровень'!G295</f>
        <v>935.12033999999994</v>
      </c>
      <c r="G105" s="47">
        <f>'1 уровень'!H295</f>
        <v>78</v>
      </c>
      <c r="H105" s="47">
        <f>'1 уровень'!I295</f>
        <v>0</v>
      </c>
      <c r="I105" s="47">
        <f>'1 уровень'!J295</f>
        <v>0</v>
      </c>
      <c r="J105" s="106"/>
    </row>
    <row r="106" spans="1:185" ht="30" x14ac:dyDescent="0.25">
      <c r="A106" s="121" t="s">
        <v>102</v>
      </c>
      <c r="B106" s="50">
        <f>'1 уровень'!C296</f>
        <v>247</v>
      </c>
      <c r="C106" s="50">
        <f>'1 уровень'!D296</f>
        <v>21</v>
      </c>
      <c r="D106" s="50">
        <f>'1 уровень'!E296</f>
        <v>5</v>
      </c>
      <c r="E106" s="187">
        <f>'1 уровень'!F296</f>
        <v>23.809523809523807</v>
      </c>
      <c r="F106" s="63">
        <f>'1 уровень'!G296</f>
        <v>1350.72938</v>
      </c>
      <c r="G106" s="63">
        <f>'1 уровень'!H296</f>
        <v>113</v>
      </c>
      <c r="H106" s="63">
        <f>'1 уровень'!I296</f>
        <v>27.3432</v>
      </c>
      <c r="I106" s="63">
        <f>'1 уровень'!J296</f>
        <v>24.197522123893805</v>
      </c>
      <c r="J106" s="106"/>
    </row>
    <row r="107" spans="1:185" ht="30" x14ac:dyDescent="0.25">
      <c r="A107" s="566" t="s">
        <v>114</v>
      </c>
      <c r="B107" s="563">
        <f>'1 уровень'!C297</f>
        <v>5859</v>
      </c>
      <c r="C107" s="563">
        <f>'1 уровень'!D297</f>
        <v>488</v>
      </c>
      <c r="D107" s="563">
        <f>'1 уровень'!E297</f>
        <v>288</v>
      </c>
      <c r="E107" s="564">
        <f>'1 уровень'!F297</f>
        <v>59.016393442622949</v>
      </c>
      <c r="F107" s="567">
        <f>'1 уровень'!G297</f>
        <v>9271.6509999999998</v>
      </c>
      <c r="G107" s="567">
        <f>'1 уровень'!H297</f>
        <v>772</v>
      </c>
      <c r="H107" s="567">
        <f>'1 уровень'!I297</f>
        <v>1163.4099699999999</v>
      </c>
      <c r="I107" s="567">
        <f>'1 уровень'!J297</f>
        <v>150.70077331606217</v>
      </c>
      <c r="J107" s="106"/>
    </row>
    <row r="108" spans="1:185" ht="30" x14ac:dyDescent="0.25">
      <c r="A108" s="121" t="s">
        <v>110</v>
      </c>
      <c r="B108" s="50">
        <f>'1 уровень'!C298</f>
        <v>1000</v>
      </c>
      <c r="C108" s="50">
        <f>'1 уровень'!D298</f>
        <v>83</v>
      </c>
      <c r="D108" s="50">
        <f>'1 уровень'!E298</f>
        <v>18</v>
      </c>
      <c r="E108" s="187">
        <f>'1 уровень'!F298</f>
        <v>21.686746987951807</v>
      </c>
      <c r="F108" s="63">
        <f>'1 уровень'!G298</f>
        <v>1468.2</v>
      </c>
      <c r="G108" s="63">
        <f>'1 уровень'!H298</f>
        <v>122</v>
      </c>
      <c r="H108" s="63">
        <f>'1 уровень'!I298</f>
        <v>26.985720000000001</v>
      </c>
      <c r="I108" s="63">
        <f>'1 уровень'!J298</f>
        <v>22.119442622950817</v>
      </c>
      <c r="J108" s="106"/>
    </row>
    <row r="109" spans="1:185" ht="60" x14ac:dyDescent="0.25">
      <c r="A109" s="121" t="s">
        <v>81</v>
      </c>
      <c r="B109" s="50">
        <f>'1 уровень'!C299</f>
        <v>4400</v>
      </c>
      <c r="C109" s="50">
        <f>'1 уровень'!D299</f>
        <v>367</v>
      </c>
      <c r="D109" s="50">
        <f>'1 уровень'!E299</f>
        <v>269</v>
      </c>
      <c r="E109" s="187">
        <f>'1 уровень'!F299</f>
        <v>73.297002724795647</v>
      </c>
      <c r="F109" s="63">
        <f>'1 уровень'!G299</f>
        <v>7417.4319999999998</v>
      </c>
      <c r="G109" s="63">
        <f>'1 уровень'!H299</f>
        <v>618</v>
      </c>
      <c r="H109" s="63">
        <f>'1 уровень'!I299</f>
        <v>1135.79034</v>
      </c>
      <c r="I109" s="63">
        <f>'1 уровень'!J299</f>
        <v>183.78484466019418</v>
      </c>
      <c r="J109" s="106"/>
    </row>
    <row r="110" spans="1:185" ht="45" x14ac:dyDescent="0.25">
      <c r="A110" s="121" t="s">
        <v>111</v>
      </c>
      <c r="B110" s="50">
        <f>'1 уровень'!C300</f>
        <v>459</v>
      </c>
      <c r="C110" s="50">
        <f>'1 уровень'!D300</f>
        <v>38</v>
      </c>
      <c r="D110" s="50">
        <f>'1 уровень'!E300</f>
        <v>1</v>
      </c>
      <c r="E110" s="187">
        <f>'1 уровень'!F300</f>
        <v>2.6315789473684208</v>
      </c>
      <c r="F110" s="63">
        <f>'1 уровень'!G300</f>
        <v>386.01900000000001</v>
      </c>
      <c r="G110" s="63">
        <f>'1 уровень'!H300</f>
        <v>32</v>
      </c>
      <c r="H110" s="63">
        <f>'1 уровень'!I300</f>
        <v>0.63390999999999997</v>
      </c>
      <c r="I110" s="63">
        <f>'1 уровень'!J300</f>
        <v>1.9809687499999999</v>
      </c>
      <c r="J110" s="106"/>
    </row>
    <row r="111" spans="1:185" ht="30.75" thickBot="1" x14ac:dyDescent="0.3">
      <c r="A111" s="296" t="s">
        <v>125</v>
      </c>
      <c r="B111" s="568">
        <f>'1 уровень'!C301</f>
        <v>12363</v>
      </c>
      <c r="C111" s="568">
        <f>'1 уровень'!D301</f>
        <v>1030</v>
      </c>
      <c r="D111" s="568">
        <f>'1 уровень'!E301</f>
        <v>603</v>
      </c>
      <c r="E111" s="569">
        <f>'1 уровень'!F301</f>
        <v>58.543689320388346</v>
      </c>
      <c r="F111" s="570">
        <f>'1 уровень'!G301</f>
        <v>8335.6291199999996</v>
      </c>
      <c r="G111" s="570">
        <f>'1 уровень'!H301</f>
        <v>695</v>
      </c>
      <c r="H111" s="570">
        <f>'1 уровень'!I301</f>
        <v>404.0736</v>
      </c>
      <c r="I111" s="570">
        <f>'1 уровень'!J301</f>
        <v>58.140086330935247</v>
      </c>
      <c r="J111" s="106"/>
    </row>
    <row r="112" spans="1:185" ht="15.75" thickBot="1" x14ac:dyDescent="0.3">
      <c r="A112" s="581" t="s">
        <v>107</v>
      </c>
      <c r="B112" s="573">
        <f>'1 уровень'!C302</f>
        <v>0</v>
      </c>
      <c r="C112" s="573">
        <f>'1 уровень'!D302</f>
        <v>0</v>
      </c>
      <c r="D112" s="573">
        <f>'1 уровень'!E302</f>
        <v>0</v>
      </c>
      <c r="E112" s="574">
        <f>'1 уровень'!F302</f>
        <v>0</v>
      </c>
      <c r="F112" s="575">
        <f>'1 уровень'!G302</f>
        <v>27075.77685101852</v>
      </c>
      <c r="G112" s="575">
        <f>'1 уровень'!H302</f>
        <v>2256</v>
      </c>
      <c r="H112" s="575">
        <f>'1 уровень'!I302</f>
        <v>2371.2932099999998</v>
      </c>
      <c r="I112" s="575">
        <f>'1 уровень'!J302</f>
        <v>105.11051462765957</v>
      </c>
      <c r="J112" s="106"/>
    </row>
    <row r="113" spans="1:185" ht="15" customHeight="1" x14ac:dyDescent="0.25">
      <c r="A113" s="228" t="s">
        <v>23</v>
      </c>
      <c r="B113" s="100"/>
      <c r="C113" s="100"/>
      <c r="D113" s="100"/>
      <c r="E113" s="190"/>
      <c r="F113" s="101"/>
      <c r="G113" s="101"/>
      <c r="H113" s="101"/>
      <c r="I113" s="101"/>
      <c r="J113" s="106"/>
    </row>
    <row r="114" spans="1:185" ht="30" x14ac:dyDescent="0.25">
      <c r="A114" s="566" t="s">
        <v>122</v>
      </c>
      <c r="B114" s="563">
        <f>'2 уровень'!C222</f>
        <v>5312</v>
      </c>
      <c r="C114" s="563">
        <f>'2 уровень'!D222</f>
        <v>443</v>
      </c>
      <c r="D114" s="563">
        <f>'2 уровень'!E222</f>
        <v>617</v>
      </c>
      <c r="E114" s="564">
        <f>'2 уровень'!F222</f>
        <v>139.27765237020316</v>
      </c>
      <c r="F114" s="567">
        <f>'2 уровень'!G222</f>
        <v>13551.572432870371</v>
      </c>
      <c r="G114" s="567">
        <f>'2 уровень'!H222</f>
        <v>1129</v>
      </c>
      <c r="H114" s="567">
        <f>'2 уровень'!I222</f>
        <v>1813.95048</v>
      </c>
      <c r="I114" s="567">
        <f>'2 уровень'!J222</f>
        <v>160.66877590788309</v>
      </c>
      <c r="J114" s="106"/>
    </row>
    <row r="115" spans="1:185" ht="30" x14ac:dyDescent="0.25">
      <c r="A115" s="121" t="s">
        <v>79</v>
      </c>
      <c r="B115" s="50">
        <f>'2 уровень'!C223</f>
        <v>3917</v>
      </c>
      <c r="C115" s="50">
        <f>'2 уровень'!D223</f>
        <v>326</v>
      </c>
      <c r="D115" s="50">
        <f>'2 уровень'!E223</f>
        <v>513</v>
      </c>
      <c r="E115" s="187">
        <f>'2 уровень'!F223</f>
        <v>157.36196319018404</v>
      </c>
      <c r="F115" s="63">
        <f>'2 уровень'!G223</f>
        <v>10080.635245370371</v>
      </c>
      <c r="G115" s="63">
        <f>'2 уровень'!H223</f>
        <v>840</v>
      </c>
      <c r="H115" s="63">
        <f>'2 уровень'!I223</f>
        <v>1202.8541399999999</v>
      </c>
      <c r="I115" s="63">
        <f>'2 уровень'!J223</f>
        <v>143.19692142857141</v>
      </c>
      <c r="J115" s="106"/>
    </row>
    <row r="116" spans="1:185" ht="30" x14ac:dyDescent="0.25">
      <c r="A116" s="121" t="s">
        <v>80</v>
      </c>
      <c r="B116" s="50">
        <f>'2 уровень'!C224</f>
        <v>1175</v>
      </c>
      <c r="C116" s="50">
        <f>'2 уровень'!D224</f>
        <v>98</v>
      </c>
      <c r="D116" s="50">
        <f>'2 уровень'!E224</f>
        <v>15</v>
      </c>
      <c r="E116" s="187">
        <f>'2 уровень'!F224</f>
        <v>15.306122448979592</v>
      </c>
      <c r="F116" s="63">
        <f>'2 уровень'!G224</f>
        <v>2027.2421875</v>
      </c>
      <c r="G116" s="63">
        <f>'2 уровень'!H224</f>
        <v>169</v>
      </c>
      <c r="H116" s="63">
        <f>'2 уровень'!I224</f>
        <v>27.056090000000001</v>
      </c>
      <c r="I116" s="63">
        <f>'2 уровень'!J224</f>
        <v>16.009520710059171</v>
      </c>
      <c r="J116" s="106"/>
    </row>
    <row r="117" spans="1:185" ht="45" x14ac:dyDescent="0.25">
      <c r="A117" s="121" t="s">
        <v>101</v>
      </c>
      <c r="B117" s="50">
        <f>'2 уровень'!C225</f>
        <v>57</v>
      </c>
      <c r="C117" s="50">
        <f>'2 уровень'!D225</f>
        <v>5</v>
      </c>
      <c r="D117" s="50">
        <f>'2 уровень'!E225</f>
        <v>0</v>
      </c>
      <c r="E117" s="187">
        <f>'2 уровень'!F225</f>
        <v>0</v>
      </c>
      <c r="F117" s="63">
        <f>'2 уровень'!G225</f>
        <v>374.04825</v>
      </c>
      <c r="G117" s="63">
        <f>'2 уровень'!H225</f>
        <v>31</v>
      </c>
      <c r="H117" s="63">
        <f>'2 уровень'!I225</f>
        <v>0</v>
      </c>
      <c r="I117" s="63">
        <f>'2 уровень'!J225</f>
        <v>0</v>
      </c>
      <c r="J117" s="106"/>
    </row>
    <row r="118" spans="1:185" ht="30" x14ac:dyDescent="0.25">
      <c r="A118" s="121" t="s">
        <v>102</v>
      </c>
      <c r="B118" s="50">
        <f>'2 уровень'!C226</f>
        <v>163</v>
      </c>
      <c r="C118" s="50">
        <f>'2 уровень'!D226</f>
        <v>14</v>
      </c>
      <c r="D118" s="50">
        <f>'2 уровень'!E226</f>
        <v>89</v>
      </c>
      <c r="E118" s="187">
        <f>'2 уровень'!F226</f>
        <v>635.71428571428567</v>
      </c>
      <c r="F118" s="63">
        <f>'2 уровень'!G226</f>
        <v>1069.6467500000001</v>
      </c>
      <c r="G118" s="63">
        <f>'2 уровень'!H226</f>
        <v>89</v>
      </c>
      <c r="H118" s="63">
        <f>'2 уровень'!I226</f>
        <v>584.04025000000001</v>
      </c>
      <c r="I118" s="63">
        <f>'2 уровень'!J226</f>
        <v>656.22500000000002</v>
      </c>
      <c r="J118" s="106"/>
    </row>
    <row r="119" spans="1:185" ht="30" x14ac:dyDescent="0.25">
      <c r="A119" s="566" t="s">
        <v>114</v>
      </c>
      <c r="B119" s="563">
        <f>'2 уровень'!C227</f>
        <v>8415</v>
      </c>
      <c r="C119" s="563">
        <f>'2 уровень'!D227</f>
        <v>702</v>
      </c>
      <c r="D119" s="563">
        <f>'2 уровень'!E227</f>
        <v>195</v>
      </c>
      <c r="E119" s="564">
        <f>'2 уровень'!F227</f>
        <v>27.777777777777779</v>
      </c>
      <c r="F119" s="567">
        <f>'2 уровень'!G227</f>
        <v>15224.288</v>
      </c>
      <c r="G119" s="567">
        <f>'2 уровень'!H227</f>
        <v>1269</v>
      </c>
      <c r="H119" s="567">
        <f>'2 уровень'!I227</f>
        <v>314.91978</v>
      </c>
      <c r="I119" s="567">
        <f>'2 уровень'!J227</f>
        <v>24.81637352245863</v>
      </c>
      <c r="J119" s="106"/>
    </row>
    <row r="120" spans="1:185" ht="30" x14ac:dyDescent="0.25">
      <c r="A120" s="121" t="s">
        <v>110</v>
      </c>
      <c r="B120" s="50">
        <f>'2 уровень'!C228</f>
        <v>2900</v>
      </c>
      <c r="C120" s="50">
        <f>'2 уровень'!D228</f>
        <v>242</v>
      </c>
      <c r="D120" s="50">
        <f>'2 уровень'!E228</f>
        <v>156</v>
      </c>
      <c r="E120" s="187">
        <f>'2 уровень'!F228</f>
        <v>64.462809917355372</v>
      </c>
      <c r="F120" s="63">
        <f>'2 уровень'!G228</f>
        <v>5086.223</v>
      </c>
      <c r="G120" s="63">
        <f>'2 уровень'!H228</f>
        <v>424</v>
      </c>
      <c r="H120" s="63">
        <f>'2 уровень'!I228</f>
        <v>276.16663</v>
      </c>
      <c r="I120" s="63">
        <f>'2 уровень'!J228</f>
        <v>65.133639150943395</v>
      </c>
      <c r="J120" s="106"/>
    </row>
    <row r="121" spans="1:185" ht="60" x14ac:dyDescent="0.25">
      <c r="A121" s="121" t="s">
        <v>81</v>
      </c>
      <c r="B121" s="50">
        <f>'2 уровень'!C229</f>
        <v>4800</v>
      </c>
      <c r="C121" s="50">
        <f>'2 уровень'!D229</f>
        <v>400</v>
      </c>
      <c r="D121" s="50">
        <f>'2 уровень'!E229</f>
        <v>0</v>
      </c>
      <c r="E121" s="187">
        <f>'2 уровень'!F229</f>
        <v>0</v>
      </c>
      <c r="F121" s="63">
        <f>'2 уровень'!G229</f>
        <v>9415.2000000000007</v>
      </c>
      <c r="G121" s="63">
        <f>'2 уровень'!H229</f>
        <v>785</v>
      </c>
      <c r="H121" s="63">
        <f>'2 уровень'!I229</f>
        <v>0</v>
      </c>
      <c r="I121" s="63">
        <f>'2 уровень'!J229</f>
        <v>0</v>
      </c>
      <c r="J121" s="106"/>
    </row>
    <row r="122" spans="1:185" ht="45" x14ac:dyDescent="0.25">
      <c r="A122" s="121" t="s">
        <v>111</v>
      </c>
      <c r="B122" s="50">
        <f>'2 уровень'!C230</f>
        <v>715</v>
      </c>
      <c r="C122" s="50">
        <f>'2 уровень'!D230</f>
        <v>60</v>
      </c>
      <c r="D122" s="50">
        <f>'2 уровень'!E230</f>
        <v>39</v>
      </c>
      <c r="E122" s="187">
        <f>'2 уровень'!F230</f>
        <v>65</v>
      </c>
      <c r="F122" s="63">
        <f>'2 уровень'!G230</f>
        <v>722.86500000000001</v>
      </c>
      <c r="G122" s="63">
        <f>'2 уровень'!H230</f>
        <v>60</v>
      </c>
      <c r="H122" s="63">
        <f>'2 уровень'!I230</f>
        <v>38.753149999999998</v>
      </c>
      <c r="I122" s="63">
        <f>'2 уровень'!J230</f>
        <v>64.588583333333332</v>
      </c>
      <c r="J122" s="106"/>
    </row>
    <row r="123" spans="1:185" ht="30" x14ac:dyDescent="0.25">
      <c r="A123" s="121" t="s">
        <v>125</v>
      </c>
      <c r="B123" s="50">
        <f>'2 уровень'!C231</f>
        <v>13300</v>
      </c>
      <c r="C123" s="50">
        <f>'2 уровень'!D231</f>
        <v>1108</v>
      </c>
      <c r="D123" s="50">
        <f>'2 уровень'!E231</f>
        <v>1266</v>
      </c>
      <c r="E123" s="187">
        <f>'2 уровень'!F231</f>
        <v>114.25992779783394</v>
      </c>
      <c r="F123" s="63">
        <f>'2 уровень'!G231</f>
        <v>10760.897000000001</v>
      </c>
      <c r="G123" s="63">
        <f>'2 уровень'!H231</f>
        <v>897</v>
      </c>
      <c r="H123" s="63">
        <f>'2 уровень'!I231</f>
        <v>1022.78388</v>
      </c>
      <c r="I123" s="63">
        <f>'2 уровень'!J231</f>
        <v>114.02272909698996</v>
      </c>
      <c r="J123" s="106"/>
    </row>
    <row r="124" spans="1:185" ht="15.75" thickBot="1" x14ac:dyDescent="0.3">
      <c r="A124" s="116" t="s">
        <v>109</v>
      </c>
      <c r="B124" s="50">
        <f>'2 уровень'!C232</f>
        <v>0</v>
      </c>
      <c r="C124" s="50">
        <f>'2 уровень'!D232</f>
        <v>0</v>
      </c>
      <c r="D124" s="50">
        <f>'2 уровень'!E232</f>
        <v>0</v>
      </c>
      <c r="E124" s="187">
        <f>'2 уровень'!F232</f>
        <v>0</v>
      </c>
      <c r="F124" s="63">
        <f>'2 уровень'!G232</f>
        <v>39536.757432870378</v>
      </c>
      <c r="G124" s="63">
        <f>'2 уровень'!H232</f>
        <v>3295</v>
      </c>
      <c r="H124" s="63">
        <f>'2 уровень'!I232</f>
        <v>3151.6541400000001</v>
      </c>
      <c r="I124" s="63">
        <f>'2 уровень'!J232</f>
        <v>95.649594537177535</v>
      </c>
      <c r="J124" s="106"/>
    </row>
    <row r="125" spans="1:185" ht="15" customHeight="1" x14ac:dyDescent="0.25">
      <c r="A125" s="99" t="s">
        <v>24</v>
      </c>
      <c r="B125" s="100"/>
      <c r="C125" s="100"/>
      <c r="D125" s="100"/>
      <c r="E125" s="190"/>
      <c r="F125" s="101"/>
      <c r="G125" s="101"/>
      <c r="H125" s="101"/>
      <c r="I125" s="101"/>
      <c r="J125" s="106"/>
      <c r="K125" s="46"/>
      <c r="L125" s="46"/>
      <c r="M125" s="46"/>
      <c r="N125" s="46"/>
      <c r="O125" s="46"/>
      <c r="P125" s="46"/>
      <c r="Q125" s="46"/>
      <c r="R125" s="46"/>
      <c r="S125" s="46"/>
      <c r="T125" s="46"/>
      <c r="U125" s="46"/>
      <c r="V125" s="46"/>
      <c r="W125" s="46"/>
      <c r="X125" s="46"/>
      <c r="Y125" s="46"/>
      <c r="Z125" s="46"/>
      <c r="AA125" s="46"/>
      <c r="AB125" s="46"/>
      <c r="AC125" s="46"/>
      <c r="AD125" s="46"/>
      <c r="AE125" s="46"/>
      <c r="AF125" s="46"/>
      <c r="AG125" s="46"/>
      <c r="AH125" s="46"/>
      <c r="AI125" s="46"/>
      <c r="AJ125" s="46"/>
      <c r="AK125" s="46"/>
      <c r="AL125" s="46"/>
      <c r="AM125" s="46"/>
      <c r="AN125" s="46"/>
      <c r="AO125" s="46"/>
      <c r="AP125" s="46"/>
      <c r="AQ125" s="46"/>
      <c r="AR125" s="46"/>
      <c r="AS125" s="46"/>
      <c r="AT125" s="46"/>
      <c r="AU125" s="46"/>
      <c r="AV125" s="46"/>
      <c r="AW125" s="46"/>
      <c r="AX125" s="46"/>
      <c r="AY125" s="46"/>
      <c r="AZ125" s="46"/>
      <c r="BA125" s="46"/>
      <c r="BB125" s="46"/>
      <c r="BC125" s="46"/>
      <c r="BD125" s="46"/>
      <c r="BE125" s="46"/>
      <c r="BF125" s="46"/>
      <c r="BG125" s="46"/>
      <c r="BH125" s="46"/>
      <c r="BI125" s="46"/>
      <c r="BJ125" s="46"/>
      <c r="BK125" s="46"/>
      <c r="BL125" s="46"/>
      <c r="BM125" s="46"/>
      <c r="BN125" s="46"/>
      <c r="BO125" s="46"/>
      <c r="BP125" s="46"/>
      <c r="BQ125" s="46"/>
      <c r="BR125" s="46"/>
      <c r="BS125" s="46"/>
      <c r="BT125" s="46"/>
      <c r="BU125" s="46"/>
      <c r="BV125" s="46"/>
      <c r="BW125" s="46"/>
      <c r="BX125" s="46"/>
      <c r="BY125" s="46"/>
      <c r="BZ125" s="46"/>
      <c r="CA125" s="46"/>
      <c r="CB125" s="46"/>
      <c r="CC125" s="46"/>
      <c r="CD125" s="46"/>
      <c r="CE125" s="46"/>
      <c r="CF125" s="46"/>
      <c r="CG125" s="46"/>
      <c r="CH125" s="46"/>
      <c r="CI125" s="46"/>
      <c r="CJ125" s="46"/>
      <c r="CK125" s="46"/>
      <c r="CL125" s="46"/>
      <c r="CM125" s="46"/>
      <c r="CN125" s="46"/>
      <c r="CO125" s="46"/>
      <c r="CP125" s="46"/>
      <c r="CQ125" s="46"/>
      <c r="CR125" s="46"/>
      <c r="CS125" s="46"/>
      <c r="CT125" s="46"/>
      <c r="CU125" s="46"/>
      <c r="CV125" s="46"/>
      <c r="CW125" s="46"/>
      <c r="CX125" s="46"/>
      <c r="CY125" s="46"/>
      <c r="CZ125" s="46"/>
      <c r="DA125" s="46"/>
      <c r="DB125" s="46"/>
      <c r="DC125" s="46"/>
      <c r="DD125" s="46"/>
      <c r="DE125" s="46"/>
      <c r="DF125" s="46"/>
      <c r="DG125" s="46"/>
      <c r="DH125" s="46"/>
      <c r="DI125" s="46"/>
      <c r="DJ125" s="46"/>
      <c r="DK125" s="46"/>
      <c r="DL125" s="46"/>
      <c r="DM125" s="46"/>
      <c r="DN125" s="46"/>
      <c r="DO125" s="46"/>
      <c r="DP125" s="46"/>
      <c r="DQ125" s="46"/>
      <c r="DR125" s="46"/>
      <c r="DS125" s="46"/>
      <c r="DT125" s="46"/>
      <c r="DU125" s="46"/>
      <c r="DV125" s="46"/>
      <c r="DW125" s="46"/>
      <c r="DX125" s="46"/>
      <c r="DY125" s="46"/>
      <c r="DZ125" s="46"/>
      <c r="EA125" s="46"/>
      <c r="EB125" s="46"/>
      <c r="EC125" s="46"/>
      <c r="ED125" s="46"/>
      <c r="EE125" s="46"/>
      <c r="EF125" s="46"/>
      <c r="EG125" s="46"/>
      <c r="EH125" s="46"/>
      <c r="EI125" s="46"/>
      <c r="EJ125" s="46"/>
      <c r="EK125" s="46"/>
      <c r="EL125" s="46"/>
      <c r="EM125" s="46"/>
      <c r="EN125" s="46"/>
      <c r="EO125" s="46"/>
      <c r="EP125" s="46"/>
      <c r="EQ125" s="46"/>
      <c r="ER125" s="46"/>
      <c r="ES125" s="46"/>
      <c r="ET125" s="46"/>
      <c r="EU125" s="46"/>
      <c r="EV125" s="46"/>
      <c r="EW125" s="46"/>
      <c r="EX125" s="46"/>
      <c r="EY125" s="46"/>
      <c r="EZ125" s="46"/>
      <c r="FA125" s="46"/>
      <c r="FB125" s="46"/>
      <c r="FC125" s="46"/>
      <c r="FD125" s="46"/>
      <c r="FE125" s="46"/>
      <c r="FF125" s="46"/>
      <c r="FG125" s="46"/>
      <c r="FH125" s="46"/>
      <c r="FI125" s="46"/>
      <c r="FJ125" s="46"/>
      <c r="FK125" s="46"/>
      <c r="FL125" s="46"/>
      <c r="FM125" s="46"/>
      <c r="FN125" s="46"/>
      <c r="FO125" s="46"/>
      <c r="FP125" s="46"/>
      <c r="FQ125" s="46"/>
      <c r="FR125" s="46"/>
      <c r="FS125" s="46"/>
      <c r="FT125" s="46"/>
      <c r="FU125" s="46"/>
      <c r="FV125" s="46"/>
      <c r="FW125" s="46"/>
      <c r="FX125" s="46"/>
      <c r="FY125" s="46"/>
      <c r="FZ125" s="46"/>
      <c r="GA125" s="46"/>
      <c r="GB125" s="46"/>
      <c r="GC125" s="46"/>
    </row>
    <row r="126" spans="1:185" ht="30" x14ac:dyDescent="0.25">
      <c r="A126" s="566" t="s">
        <v>122</v>
      </c>
      <c r="B126" s="563">
        <f>'1 уровень'!C319</f>
        <v>8109</v>
      </c>
      <c r="C126" s="563">
        <f>'1 уровень'!D319</f>
        <v>676</v>
      </c>
      <c r="D126" s="563">
        <f>'1 уровень'!E319</f>
        <v>767</v>
      </c>
      <c r="E126" s="564">
        <f>'1 уровень'!F319</f>
        <v>113.46153846153845</v>
      </c>
      <c r="F126" s="567">
        <f>'1 уровень'!G319</f>
        <v>17131.553309166666</v>
      </c>
      <c r="G126" s="567">
        <f>'1 уровень'!H319</f>
        <v>1428</v>
      </c>
      <c r="H126" s="567">
        <f>'1 уровень'!I319</f>
        <v>1239.2336799999998</v>
      </c>
      <c r="I126" s="567">
        <f>'1 уровень'!J319</f>
        <v>86.781070028011186</v>
      </c>
      <c r="J126" s="106"/>
    </row>
    <row r="127" spans="1:185" ht="30" x14ac:dyDescent="0.25">
      <c r="A127" s="121" t="s">
        <v>79</v>
      </c>
      <c r="B127" s="50">
        <f>'1 уровень'!C320</f>
        <v>6003</v>
      </c>
      <c r="C127" s="50">
        <f>'1 уровень'!D320</f>
        <v>500</v>
      </c>
      <c r="D127" s="50">
        <f>'1 уровень'!E320</f>
        <v>590</v>
      </c>
      <c r="E127" s="187">
        <f>'1 уровень'!F320</f>
        <v>118</v>
      </c>
      <c r="F127" s="63">
        <f>'1 уровень'!G320</f>
        <v>12874.238346666667</v>
      </c>
      <c r="G127" s="63">
        <f>'1 уровень'!H320</f>
        <v>1073</v>
      </c>
      <c r="H127" s="63">
        <f>'1 уровень'!I320</f>
        <v>928.28833999999995</v>
      </c>
      <c r="I127" s="63">
        <f>'1 уровень'!J320</f>
        <v>86.513358807082938</v>
      </c>
      <c r="J127" s="106"/>
    </row>
    <row r="128" spans="1:185" ht="30" x14ac:dyDescent="0.25">
      <c r="A128" s="121" t="s">
        <v>80</v>
      </c>
      <c r="B128" s="50">
        <f>'1 уровень'!C321</f>
        <v>1801</v>
      </c>
      <c r="C128" s="50">
        <f>'1 уровень'!D321</f>
        <v>150</v>
      </c>
      <c r="D128" s="50">
        <f>'1 уровень'!E321</f>
        <v>168</v>
      </c>
      <c r="E128" s="187">
        <f>'1 уровень'!F321</f>
        <v>112.00000000000001</v>
      </c>
      <c r="F128" s="63">
        <f>'1 уровень'!G321</f>
        <v>2589.4102625</v>
      </c>
      <c r="G128" s="63">
        <f>'1 уровень'!H321</f>
        <v>216</v>
      </c>
      <c r="H128" s="63">
        <f>'1 уровень'!I321</f>
        <v>261.72847999999999</v>
      </c>
      <c r="I128" s="63">
        <f>'1 уровень'!J321</f>
        <v>121.1705925925926</v>
      </c>
      <c r="J128" s="106"/>
    </row>
    <row r="129" spans="1:185" ht="45" x14ac:dyDescent="0.25">
      <c r="A129" s="121" t="s">
        <v>101</v>
      </c>
      <c r="B129" s="50">
        <f>'1 уровень'!C322</f>
        <v>155</v>
      </c>
      <c r="C129" s="50">
        <f>'1 уровень'!D322</f>
        <v>13</v>
      </c>
      <c r="D129" s="50">
        <f>'1 уровень'!E322</f>
        <v>8</v>
      </c>
      <c r="E129" s="187">
        <f>'1 уровень'!F322</f>
        <v>61.53846153846154</v>
      </c>
      <c r="F129" s="63">
        <f>'1 уровень'!G322</f>
        <v>847.62369999999999</v>
      </c>
      <c r="G129" s="63">
        <f>'1 уровень'!H322</f>
        <v>71</v>
      </c>
      <c r="H129" s="63">
        <f>'1 уровень'!I322</f>
        <v>43.74832</v>
      </c>
      <c r="I129" s="63">
        <f>'1 уровень'!J322</f>
        <v>61.617352112676059</v>
      </c>
      <c r="J129" s="106"/>
    </row>
    <row r="130" spans="1:185" ht="30" x14ac:dyDescent="0.25">
      <c r="A130" s="121" t="s">
        <v>102</v>
      </c>
      <c r="B130" s="50">
        <f>'1 уровень'!C323</f>
        <v>150</v>
      </c>
      <c r="C130" s="50">
        <f>'1 уровень'!D323</f>
        <v>13</v>
      </c>
      <c r="D130" s="50">
        <f>'1 уровень'!E323</f>
        <v>1</v>
      </c>
      <c r="E130" s="187">
        <f>'1 уровень'!F323</f>
        <v>7.6923076923076925</v>
      </c>
      <c r="F130" s="63">
        <f>'1 уровень'!G323</f>
        <v>820.28099999999995</v>
      </c>
      <c r="G130" s="63">
        <f>'1 уровень'!H323</f>
        <v>68</v>
      </c>
      <c r="H130" s="63">
        <f>'1 уровень'!I323</f>
        <v>5.46854</v>
      </c>
      <c r="I130" s="63">
        <f>'1 уровень'!J323</f>
        <v>8.0419705882352943</v>
      </c>
      <c r="J130" s="106"/>
    </row>
    <row r="131" spans="1:185" ht="30" x14ac:dyDescent="0.25">
      <c r="A131" s="566" t="s">
        <v>114</v>
      </c>
      <c r="B131" s="563">
        <f>'1 уровень'!C324</f>
        <v>14192</v>
      </c>
      <c r="C131" s="563">
        <f>'1 уровень'!D324</f>
        <v>1183</v>
      </c>
      <c r="D131" s="563">
        <f>'1 уровень'!E324</f>
        <v>886</v>
      </c>
      <c r="E131" s="564">
        <f>'1 уровень'!F324</f>
        <v>74.894336432797971</v>
      </c>
      <c r="F131" s="567">
        <f>'1 уровень'!G324</f>
        <v>21420.092000000004</v>
      </c>
      <c r="G131" s="567">
        <f>'1 уровень'!H324</f>
        <v>1785</v>
      </c>
      <c r="H131" s="567">
        <f>'1 уровень'!I324</f>
        <v>1091.88707</v>
      </c>
      <c r="I131" s="567">
        <f>'1 уровень'!J324</f>
        <v>61.170143977591039</v>
      </c>
      <c r="J131" s="106"/>
    </row>
    <row r="132" spans="1:185" ht="30" x14ac:dyDescent="0.25">
      <c r="A132" s="121" t="s">
        <v>110</v>
      </c>
      <c r="B132" s="50">
        <f>'1 уровень'!C325</f>
        <v>3000</v>
      </c>
      <c r="C132" s="50">
        <f>'1 уровень'!D325</f>
        <v>250</v>
      </c>
      <c r="D132" s="50">
        <f>'1 уровень'!E325</f>
        <v>217</v>
      </c>
      <c r="E132" s="187">
        <f>'1 уровень'!F325</f>
        <v>86.8</v>
      </c>
      <c r="F132" s="63">
        <f>'1 уровень'!G325</f>
        <v>4404.6000000000004</v>
      </c>
      <c r="G132" s="63">
        <f>'1 уровень'!H325</f>
        <v>367</v>
      </c>
      <c r="H132" s="63">
        <f>'1 уровень'!I325</f>
        <v>318.85048</v>
      </c>
      <c r="I132" s="63">
        <f>'1 уровень'!J325</f>
        <v>86.880239782016361</v>
      </c>
      <c r="J132" s="106"/>
    </row>
    <row r="133" spans="1:185" ht="60" x14ac:dyDescent="0.25">
      <c r="A133" s="121" t="s">
        <v>81</v>
      </c>
      <c r="B133" s="50">
        <f>'1 уровень'!C326</f>
        <v>9000</v>
      </c>
      <c r="C133" s="50">
        <f>'1 уровень'!D326</f>
        <v>750</v>
      </c>
      <c r="D133" s="50">
        <f>'1 уровень'!E326</f>
        <v>351</v>
      </c>
      <c r="E133" s="187">
        <f>'1 уровень'!F326</f>
        <v>46.800000000000004</v>
      </c>
      <c r="F133" s="63">
        <f>'1 уровень'!G326</f>
        <v>15172.02</v>
      </c>
      <c r="G133" s="63">
        <f>'1 уровень'!H326</f>
        <v>1264</v>
      </c>
      <c r="H133" s="63">
        <f>'1 уровень'!I326</f>
        <v>504.79728</v>
      </c>
      <c r="I133" s="63">
        <f>'1 уровень'!J326</f>
        <v>39.936493670886072</v>
      </c>
      <c r="J133" s="106"/>
    </row>
    <row r="134" spans="1:185" ht="45" x14ac:dyDescent="0.25">
      <c r="A134" s="121" t="s">
        <v>111</v>
      </c>
      <c r="B134" s="50">
        <f>'1 уровень'!C327</f>
        <v>2192</v>
      </c>
      <c r="C134" s="50">
        <f>'1 уровень'!D327</f>
        <v>183</v>
      </c>
      <c r="D134" s="50">
        <f>'1 уровень'!E327</f>
        <v>318</v>
      </c>
      <c r="E134" s="187">
        <f>'1 уровень'!F327</f>
        <v>173.77049180327867</v>
      </c>
      <c r="F134" s="63">
        <f>'1 уровень'!G327</f>
        <v>1843.472</v>
      </c>
      <c r="G134" s="63">
        <f>'1 уровень'!H327</f>
        <v>154</v>
      </c>
      <c r="H134" s="63">
        <f>'1 уровень'!I327</f>
        <v>268.23930999999999</v>
      </c>
      <c r="I134" s="63">
        <f>'1 уровень'!J327</f>
        <v>174.18137012987012</v>
      </c>
      <c r="J134" s="106"/>
    </row>
    <row r="135" spans="1:185" ht="30" x14ac:dyDescent="0.25">
      <c r="A135" s="694" t="s">
        <v>125</v>
      </c>
      <c r="B135" s="50">
        <f>'1 уровень'!C328</f>
        <v>33650</v>
      </c>
      <c r="C135" s="50">
        <f>'1 уровень'!D328</f>
        <v>22688176</v>
      </c>
      <c r="D135" s="50">
        <f>'1 уровень'!E328</f>
        <v>3286</v>
      </c>
      <c r="E135" s="187">
        <f>'1 уровень'!F328</f>
        <v>1.4483315009545061E-2</v>
      </c>
      <c r="F135" s="63">
        <f>'1 уровень'!G328</f>
        <v>22688.175999999999</v>
      </c>
      <c r="G135" s="63">
        <f>'1 уровень'!H328</f>
        <v>1891</v>
      </c>
      <c r="H135" s="63">
        <f>'1 уровень'!I328</f>
        <v>2204.4825599999999</v>
      </c>
      <c r="I135" s="63">
        <f>'1 уровень'!J328</f>
        <v>116.57760761501849</v>
      </c>
      <c r="J135" s="106"/>
    </row>
    <row r="136" spans="1:185" ht="30" x14ac:dyDescent="0.25">
      <c r="A136" s="121" t="s">
        <v>126</v>
      </c>
      <c r="B136" s="50">
        <f>'1 уровень'!C329</f>
        <v>670</v>
      </c>
      <c r="C136" s="50">
        <f>'1 уровень'!D329</f>
        <v>56</v>
      </c>
      <c r="D136" s="50">
        <f>'1 уровень'!E329</f>
        <v>156</v>
      </c>
      <c r="E136" s="187">
        <f>'1 уровень'!F329</f>
        <v>278.57142857142856</v>
      </c>
      <c r="F136" s="63">
        <f>'1 уровень'!G329</f>
        <v>0</v>
      </c>
      <c r="G136" s="63">
        <f>'1 уровень'!H329</f>
        <v>0</v>
      </c>
      <c r="H136" s="63">
        <f>'1 уровень'!I329</f>
        <v>105.08736</v>
      </c>
      <c r="I136" s="63">
        <f>'1 уровень'!J329</f>
        <v>0</v>
      </c>
      <c r="J136" s="106"/>
    </row>
    <row r="137" spans="1:185" ht="30" x14ac:dyDescent="0.25">
      <c r="A137" s="121" t="s">
        <v>127</v>
      </c>
      <c r="B137" s="50">
        <f>'1 уровень'!C330</f>
        <v>400</v>
      </c>
      <c r="C137" s="50">
        <f>'1 уровень'!D330</f>
        <v>33</v>
      </c>
      <c r="D137" s="50">
        <f>'1 уровень'!E330</f>
        <v>169</v>
      </c>
      <c r="E137" s="187">
        <f>'1 уровень'!F330</f>
        <v>512.12121212121212</v>
      </c>
      <c r="F137" s="63">
        <f>'1 уровень'!G330</f>
        <v>0</v>
      </c>
      <c r="G137" s="63">
        <f>'1 уровень'!H330</f>
        <v>0</v>
      </c>
      <c r="H137" s="63">
        <f>'1 уровень'!I330</f>
        <v>105.46368</v>
      </c>
      <c r="I137" s="63">
        <f>'1 уровень'!J330</f>
        <v>0</v>
      </c>
      <c r="J137" s="106"/>
    </row>
    <row r="138" spans="1:185" ht="15.75" thickBot="1" x14ac:dyDescent="0.3">
      <c r="A138" s="112" t="s">
        <v>107</v>
      </c>
      <c r="B138" s="50">
        <f>'1 уровень'!C331</f>
        <v>0</v>
      </c>
      <c r="C138" s="50">
        <f>'1 уровень'!D331</f>
        <v>0</v>
      </c>
      <c r="D138" s="50">
        <f>'1 уровень'!E331</f>
        <v>0</v>
      </c>
      <c r="E138" s="187">
        <f>'1 уровень'!F331</f>
        <v>0</v>
      </c>
      <c r="F138" s="63">
        <f>'1 уровень'!G331</f>
        <v>38551.64530916667</v>
      </c>
      <c r="G138" s="63">
        <f>'1 уровень'!H331</f>
        <v>3213</v>
      </c>
      <c r="H138" s="63">
        <f>'1 уровень'!I331</f>
        <v>2331.12075</v>
      </c>
      <c r="I138" s="63">
        <f>'1 уровень'!J331</f>
        <v>88.863701214733553</v>
      </c>
      <c r="J138" s="106"/>
    </row>
    <row r="139" spans="1:185" ht="15" customHeight="1" x14ac:dyDescent="0.25">
      <c r="A139" s="99" t="s">
        <v>25</v>
      </c>
      <c r="B139" s="100"/>
      <c r="C139" s="100"/>
      <c r="D139" s="100"/>
      <c r="E139" s="190"/>
      <c r="F139" s="101"/>
      <c r="G139" s="101"/>
      <c r="H139" s="101"/>
      <c r="I139" s="101"/>
      <c r="J139" s="106"/>
    </row>
    <row r="140" spans="1:185" ht="30" x14ac:dyDescent="0.25">
      <c r="A140" s="566" t="s">
        <v>122</v>
      </c>
      <c r="B140" s="563">
        <f>'1 уровень'!C345</f>
        <v>3350</v>
      </c>
      <c r="C140" s="563">
        <f>'1 уровень'!D345</f>
        <v>279</v>
      </c>
      <c r="D140" s="563">
        <f>'1 уровень'!E345</f>
        <v>209</v>
      </c>
      <c r="E140" s="564">
        <f>'1 уровень'!F345</f>
        <v>74.910394265232966</v>
      </c>
      <c r="F140" s="567">
        <f>'1 уровень'!G345</f>
        <v>7314.7593918518523</v>
      </c>
      <c r="G140" s="567">
        <f>'1 уровень'!H345</f>
        <v>609</v>
      </c>
      <c r="H140" s="567">
        <f>'1 уровень'!I345</f>
        <v>399.56844000000001</v>
      </c>
      <c r="I140" s="567">
        <f>'1 уровень'!J345</f>
        <v>65.610581280788182</v>
      </c>
      <c r="J140" s="106"/>
      <c r="K140" s="46"/>
      <c r="L140" s="46"/>
      <c r="M140" s="46"/>
      <c r="N140" s="46"/>
      <c r="O140" s="46"/>
      <c r="P140" s="46"/>
      <c r="Q140" s="46"/>
      <c r="R140" s="46"/>
      <c r="S140" s="46"/>
      <c r="T140" s="46"/>
      <c r="U140" s="46"/>
      <c r="V140" s="46"/>
      <c r="W140" s="46"/>
      <c r="X140" s="46"/>
      <c r="Y140" s="46"/>
      <c r="Z140" s="46"/>
      <c r="AA140" s="46"/>
      <c r="AB140" s="46"/>
      <c r="AC140" s="46"/>
      <c r="AD140" s="46"/>
      <c r="AE140" s="46"/>
      <c r="AF140" s="46"/>
      <c r="AG140" s="46"/>
      <c r="AH140" s="46"/>
      <c r="AI140" s="46"/>
      <c r="AJ140" s="46"/>
      <c r="AK140" s="46"/>
      <c r="AL140" s="46"/>
      <c r="AM140" s="46"/>
      <c r="AN140" s="46"/>
      <c r="AO140" s="46"/>
      <c r="AP140" s="46"/>
      <c r="AQ140" s="46"/>
      <c r="AR140" s="46"/>
      <c r="AS140" s="46"/>
      <c r="AT140" s="46"/>
      <c r="AU140" s="46"/>
      <c r="AV140" s="46"/>
      <c r="AW140" s="46"/>
      <c r="AX140" s="46"/>
      <c r="AY140" s="46"/>
      <c r="AZ140" s="46"/>
      <c r="BA140" s="46"/>
      <c r="BB140" s="46"/>
      <c r="BC140" s="46"/>
      <c r="BD140" s="46"/>
      <c r="BE140" s="46"/>
      <c r="BF140" s="46"/>
      <c r="BG140" s="46"/>
      <c r="BH140" s="46"/>
      <c r="BI140" s="46"/>
      <c r="BJ140" s="46"/>
      <c r="BK140" s="46"/>
      <c r="BL140" s="46"/>
      <c r="BM140" s="46"/>
      <c r="BN140" s="46"/>
      <c r="BO140" s="46"/>
      <c r="BP140" s="46"/>
      <c r="BQ140" s="46"/>
      <c r="BR140" s="46"/>
      <c r="BS140" s="46"/>
      <c r="BT140" s="46"/>
      <c r="BU140" s="46"/>
      <c r="BV140" s="46"/>
      <c r="BW140" s="46"/>
      <c r="BX140" s="46"/>
      <c r="BY140" s="46"/>
      <c r="BZ140" s="46"/>
      <c r="CA140" s="46"/>
      <c r="CB140" s="46"/>
      <c r="CC140" s="46"/>
      <c r="CD140" s="46"/>
      <c r="CE140" s="46"/>
      <c r="CF140" s="46"/>
      <c r="CG140" s="46"/>
      <c r="CH140" s="46"/>
      <c r="CI140" s="46"/>
      <c r="CJ140" s="46"/>
      <c r="CK140" s="46"/>
      <c r="CL140" s="46"/>
      <c r="CM140" s="46"/>
      <c r="CN140" s="46"/>
      <c r="CO140" s="46"/>
      <c r="CP140" s="46"/>
      <c r="CQ140" s="46"/>
      <c r="CR140" s="46"/>
      <c r="CS140" s="46"/>
      <c r="CT140" s="46"/>
      <c r="CU140" s="46"/>
      <c r="CV140" s="46"/>
      <c r="CW140" s="46"/>
      <c r="CX140" s="46"/>
      <c r="CY140" s="46"/>
      <c r="CZ140" s="46"/>
      <c r="DA140" s="46"/>
      <c r="DB140" s="46"/>
      <c r="DC140" s="46"/>
      <c r="DD140" s="46"/>
      <c r="DE140" s="46"/>
      <c r="DF140" s="46"/>
      <c r="DG140" s="46"/>
      <c r="DH140" s="46"/>
      <c r="DI140" s="46"/>
      <c r="DJ140" s="46"/>
      <c r="DK140" s="46"/>
      <c r="DL140" s="46"/>
      <c r="DM140" s="46"/>
      <c r="DN140" s="46"/>
      <c r="DO140" s="46"/>
      <c r="DP140" s="46"/>
      <c r="DQ140" s="46"/>
      <c r="DR140" s="46"/>
      <c r="DS140" s="46"/>
      <c r="DT140" s="46"/>
      <c r="DU140" s="46"/>
      <c r="DV140" s="46"/>
      <c r="DW140" s="46"/>
      <c r="DX140" s="46"/>
      <c r="DY140" s="46"/>
      <c r="DZ140" s="46"/>
      <c r="EA140" s="46"/>
      <c r="EB140" s="46"/>
      <c r="EC140" s="46"/>
      <c r="ED140" s="46"/>
      <c r="EE140" s="46"/>
      <c r="EF140" s="46"/>
      <c r="EG140" s="46"/>
      <c r="EH140" s="46"/>
      <c r="EI140" s="46"/>
      <c r="EJ140" s="46"/>
      <c r="EK140" s="46"/>
      <c r="EL140" s="46"/>
      <c r="EM140" s="46"/>
      <c r="EN140" s="46"/>
      <c r="EO140" s="46"/>
      <c r="EP140" s="46"/>
      <c r="EQ140" s="46"/>
      <c r="ER140" s="46"/>
      <c r="ES140" s="46"/>
      <c r="ET140" s="46"/>
      <c r="EU140" s="46"/>
      <c r="EV140" s="46"/>
      <c r="EW140" s="46"/>
      <c r="EX140" s="46"/>
      <c r="EY140" s="46"/>
      <c r="EZ140" s="46"/>
      <c r="FA140" s="46"/>
      <c r="FB140" s="46"/>
      <c r="FC140" s="46"/>
      <c r="FD140" s="46"/>
      <c r="FE140" s="46"/>
      <c r="FF140" s="46"/>
      <c r="FG140" s="46"/>
      <c r="FH140" s="46"/>
      <c r="FI140" s="46"/>
      <c r="FJ140" s="46"/>
      <c r="FK140" s="46"/>
      <c r="FL140" s="46"/>
      <c r="FM140" s="46"/>
      <c r="FN140" s="46"/>
      <c r="FO140" s="46"/>
      <c r="FP140" s="46"/>
      <c r="FQ140" s="46"/>
      <c r="FR140" s="46"/>
      <c r="FS140" s="46"/>
      <c r="FT140" s="46"/>
      <c r="FU140" s="46"/>
      <c r="FV140" s="46"/>
      <c r="FW140" s="46"/>
      <c r="FX140" s="46"/>
      <c r="FY140" s="46"/>
      <c r="FZ140" s="46"/>
      <c r="GA140" s="46"/>
      <c r="GB140" s="46"/>
      <c r="GC140" s="46"/>
    </row>
    <row r="141" spans="1:185" ht="30" x14ac:dyDescent="0.25">
      <c r="A141" s="121" t="s">
        <v>79</v>
      </c>
      <c r="B141" s="50">
        <f>'1 уровень'!C346</f>
        <v>2428</v>
      </c>
      <c r="C141" s="50">
        <f>'1 уровень'!D346</f>
        <v>202</v>
      </c>
      <c r="D141" s="50">
        <f>'1 уровень'!E346</f>
        <v>203</v>
      </c>
      <c r="E141" s="187">
        <f>'1 уровень'!F346</f>
        <v>100.4950495049505</v>
      </c>
      <c r="F141" s="63">
        <f>'1 уровень'!G346</f>
        <v>5207.1715318518527</v>
      </c>
      <c r="G141" s="63">
        <f>'1 уровень'!H346</f>
        <v>434</v>
      </c>
      <c r="H141" s="63">
        <f>'1 уровень'!I346</f>
        <v>366.75659999999999</v>
      </c>
      <c r="I141" s="63">
        <f>'1 уровень'!J346</f>
        <v>84.506129032258059</v>
      </c>
      <c r="J141" s="106"/>
      <c r="K141" s="46"/>
      <c r="L141" s="46"/>
      <c r="M141" s="46"/>
      <c r="N141" s="46"/>
      <c r="O141" s="46"/>
      <c r="P141" s="46"/>
      <c r="Q141" s="46"/>
      <c r="R141" s="46"/>
      <c r="S141" s="46"/>
      <c r="T141" s="46"/>
      <c r="U141" s="46"/>
      <c r="V141" s="46"/>
      <c r="W141" s="46"/>
      <c r="X141" s="46"/>
      <c r="Y141" s="46"/>
      <c r="Z141" s="46"/>
      <c r="AA141" s="46"/>
      <c r="AB141" s="46"/>
      <c r="AC141" s="46"/>
      <c r="AD141" s="46"/>
      <c r="AE141" s="46"/>
      <c r="AF141" s="46"/>
      <c r="AG141" s="46"/>
      <c r="AH141" s="46"/>
      <c r="AI141" s="46"/>
      <c r="AJ141" s="46"/>
      <c r="AK141" s="46"/>
      <c r="AL141" s="46"/>
      <c r="AM141" s="46"/>
      <c r="AN141" s="46"/>
      <c r="AO141" s="46"/>
      <c r="AP141" s="46"/>
      <c r="AQ141" s="46"/>
      <c r="AR141" s="46"/>
      <c r="AS141" s="46"/>
      <c r="AT141" s="46"/>
      <c r="AU141" s="46"/>
      <c r="AV141" s="46"/>
      <c r="AW141" s="46"/>
      <c r="AX141" s="46"/>
      <c r="AY141" s="46"/>
      <c r="AZ141" s="46"/>
      <c r="BA141" s="46"/>
      <c r="BB141" s="46"/>
      <c r="BC141" s="46"/>
      <c r="BD141" s="46"/>
      <c r="BE141" s="46"/>
      <c r="BF141" s="46"/>
      <c r="BG141" s="46"/>
      <c r="BH141" s="46"/>
      <c r="BI141" s="46"/>
      <c r="BJ141" s="46"/>
      <c r="BK141" s="46"/>
      <c r="BL141" s="46"/>
      <c r="BM141" s="46"/>
      <c r="BN141" s="46"/>
      <c r="BO141" s="46"/>
      <c r="BP141" s="46"/>
      <c r="BQ141" s="46"/>
      <c r="BR141" s="46"/>
      <c r="BS141" s="46"/>
      <c r="BT141" s="46"/>
      <c r="BU141" s="46"/>
      <c r="BV141" s="46"/>
      <c r="BW141" s="46"/>
      <c r="BX141" s="46"/>
      <c r="BY141" s="46"/>
      <c r="BZ141" s="46"/>
      <c r="CA141" s="46"/>
      <c r="CB141" s="46"/>
      <c r="CC141" s="46"/>
      <c r="CD141" s="46"/>
      <c r="CE141" s="46"/>
      <c r="CF141" s="46"/>
      <c r="CG141" s="46"/>
      <c r="CH141" s="46"/>
      <c r="CI141" s="46"/>
      <c r="CJ141" s="46"/>
      <c r="CK141" s="46"/>
      <c r="CL141" s="46"/>
      <c r="CM141" s="46"/>
      <c r="CN141" s="46"/>
      <c r="CO141" s="46"/>
      <c r="CP141" s="46"/>
      <c r="CQ141" s="46"/>
      <c r="CR141" s="46"/>
      <c r="CS141" s="46"/>
      <c r="CT141" s="46"/>
      <c r="CU141" s="46"/>
      <c r="CV141" s="46"/>
      <c r="CW141" s="46"/>
      <c r="CX141" s="46"/>
      <c r="CY141" s="46"/>
      <c r="CZ141" s="46"/>
      <c r="DA141" s="46"/>
      <c r="DB141" s="46"/>
      <c r="DC141" s="46"/>
      <c r="DD141" s="46"/>
      <c r="DE141" s="46"/>
      <c r="DF141" s="46"/>
      <c r="DG141" s="46"/>
      <c r="DH141" s="46"/>
      <c r="DI141" s="46"/>
      <c r="DJ141" s="46"/>
      <c r="DK141" s="46"/>
      <c r="DL141" s="46"/>
      <c r="DM141" s="46"/>
      <c r="DN141" s="46"/>
      <c r="DO141" s="46"/>
      <c r="DP141" s="46"/>
      <c r="DQ141" s="46"/>
      <c r="DR141" s="46"/>
      <c r="DS141" s="46"/>
      <c r="DT141" s="46"/>
      <c r="DU141" s="46"/>
      <c r="DV141" s="46"/>
      <c r="DW141" s="46"/>
      <c r="DX141" s="46"/>
      <c r="DY141" s="46"/>
      <c r="DZ141" s="46"/>
      <c r="EA141" s="46"/>
      <c r="EB141" s="46"/>
      <c r="EC141" s="46"/>
      <c r="ED141" s="46"/>
      <c r="EE141" s="46"/>
      <c r="EF141" s="46"/>
      <c r="EG141" s="46"/>
      <c r="EH141" s="46"/>
      <c r="EI141" s="46"/>
      <c r="EJ141" s="46"/>
      <c r="EK141" s="46"/>
      <c r="EL141" s="46"/>
      <c r="EM141" s="46"/>
      <c r="EN141" s="46"/>
      <c r="EO141" s="46"/>
      <c r="EP141" s="46"/>
      <c r="EQ141" s="46"/>
      <c r="ER141" s="46"/>
      <c r="ES141" s="46"/>
      <c r="ET141" s="46"/>
      <c r="EU141" s="46"/>
      <c r="EV141" s="46"/>
      <c r="EW141" s="46"/>
      <c r="EX141" s="46"/>
      <c r="EY141" s="46"/>
      <c r="EZ141" s="46"/>
      <c r="FA141" s="46"/>
      <c r="FB141" s="46"/>
      <c r="FC141" s="46"/>
      <c r="FD141" s="46"/>
      <c r="FE141" s="46"/>
      <c r="FF141" s="46"/>
      <c r="FG141" s="46"/>
      <c r="FH141" s="46"/>
      <c r="FI141" s="46"/>
      <c r="FJ141" s="46"/>
      <c r="FK141" s="46"/>
      <c r="FL141" s="46"/>
      <c r="FM141" s="46"/>
      <c r="FN141" s="46"/>
      <c r="FO141" s="46"/>
      <c r="FP141" s="46"/>
      <c r="FQ141" s="46"/>
      <c r="FR141" s="46"/>
      <c r="FS141" s="46"/>
      <c r="FT141" s="46"/>
      <c r="FU141" s="46"/>
      <c r="FV141" s="46"/>
      <c r="FW141" s="46"/>
      <c r="FX141" s="46"/>
      <c r="FY141" s="46"/>
      <c r="FZ141" s="46"/>
      <c r="GA141" s="46"/>
      <c r="GB141" s="46"/>
      <c r="GC141" s="46"/>
    </row>
    <row r="142" spans="1:185" ht="30" x14ac:dyDescent="0.25">
      <c r="A142" s="121" t="s">
        <v>80</v>
      </c>
      <c r="B142" s="50">
        <f>'1 уровень'!C347</f>
        <v>728</v>
      </c>
      <c r="C142" s="50">
        <f>'1 уровень'!D347</f>
        <v>61</v>
      </c>
      <c r="D142" s="50">
        <f>'1 уровень'!E347</f>
        <v>0</v>
      </c>
      <c r="E142" s="187">
        <f>'1 уровень'!F347</f>
        <v>0</v>
      </c>
      <c r="F142" s="63">
        <f>'1 уровень'!G347</f>
        <v>1046.6911</v>
      </c>
      <c r="G142" s="63">
        <f>'1 уровень'!H347</f>
        <v>87</v>
      </c>
      <c r="H142" s="63">
        <f>'1 уровень'!I347</f>
        <v>0</v>
      </c>
      <c r="I142" s="63">
        <f>'1 уровень'!J347</f>
        <v>0</v>
      </c>
      <c r="J142" s="106"/>
      <c r="K142" s="46"/>
      <c r="L142" s="46"/>
      <c r="M142" s="46"/>
      <c r="N142" s="46"/>
      <c r="O142" s="46"/>
      <c r="P142" s="46"/>
      <c r="Q142" s="46"/>
      <c r="R142" s="46"/>
      <c r="S142" s="46"/>
      <c r="T142" s="46"/>
      <c r="U142" s="46"/>
      <c r="V142" s="46"/>
      <c r="W142" s="46"/>
      <c r="X142" s="46"/>
      <c r="Y142" s="46"/>
      <c r="Z142" s="46"/>
      <c r="AA142" s="46"/>
      <c r="AB142" s="46"/>
      <c r="AC142" s="46"/>
      <c r="AD142" s="46"/>
      <c r="AE142" s="46"/>
      <c r="AF142" s="46"/>
      <c r="AG142" s="46"/>
      <c r="AH142" s="46"/>
      <c r="AI142" s="46"/>
      <c r="AJ142" s="46"/>
      <c r="AK142" s="46"/>
      <c r="AL142" s="46"/>
      <c r="AM142" s="46"/>
      <c r="AN142" s="46"/>
      <c r="AO142" s="46"/>
      <c r="AP142" s="46"/>
      <c r="AQ142" s="46"/>
      <c r="AR142" s="46"/>
      <c r="AS142" s="46"/>
      <c r="AT142" s="46"/>
      <c r="AU142" s="46"/>
      <c r="AV142" s="46"/>
      <c r="AW142" s="46"/>
      <c r="AX142" s="46"/>
      <c r="AY142" s="46"/>
      <c r="AZ142" s="46"/>
      <c r="BA142" s="46"/>
      <c r="BB142" s="46"/>
      <c r="BC142" s="46"/>
      <c r="BD142" s="46"/>
      <c r="BE142" s="46"/>
      <c r="BF142" s="46"/>
      <c r="BG142" s="46"/>
      <c r="BH142" s="46"/>
      <c r="BI142" s="46"/>
      <c r="BJ142" s="46"/>
      <c r="BK142" s="46"/>
      <c r="BL142" s="46"/>
      <c r="BM142" s="46"/>
      <c r="BN142" s="46"/>
      <c r="BO142" s="46"/>
      <c r="BP142" s="46"/>
      <c r="BQ142" s="46"/>
      <c r="BR142" s="46"/>
      <c r="BS142" s="46"/>
      <c r="BT142" s="46"/>
      <c r="BU142" s="46"/>
      <c r="BV142" s="46"/>
      <c r="BW142" s="46"/>
      <c r="BX142" s="46"/>
      <c r="BY142" s="46"/>
      <c r="BZ142" s="46"/>
      <c r="CA142" s="46"/>
      <c r="CB142" s="46"/>
      <c r="CC142" s="46"/>
      <c r="CD142" s="46"/>
      <c r="CE142" s="46"/>
      <c r="CF142" s="46"/>
      <c r="CG142" s="46"/>
      <c r="CH142" s="46"/>
      <c r="CI142" s="46"/>
      <c r="CJ142" s="46"/>
      <c r="CK142" s="46"/>
      <c r="CL142" s="46"/>
      <c r="CM142" s="46"/>
      <c r="CN142" s="46"/>
      <c r="CO142" s="46"/>
      <c r="CP142" s="46"/>
      <c r="CQ142" s="46"/>
      <c r="CR142" s="46"/>
      <c r="CS142" s="46"/>
      <c r="CT142" s="46"/>
      <c r="CU142" s="46"/>
      <c r="CV142" s="46"/>
      <c r="CW142" s="46"/>
      <c r="CX142" s="46"/>
      <c r="CY142" s="46"/>
      <c r="CZ142" s="46"/>
      <c r="DA142" s="46"/>
      <c r="DB142" s="46"/>
      <c r="DC142" s="46"/>
      <c r="DD142" s="46"/>
      <c r="DE142" s="46"/>
      <c r="DF142" s="46"/>
      <c r="DG142" s="46"/>
      <c r="DH142" s="46"/>
      <c r="DI142" s="46"/>
      <c r="DJ142" s="46"/>
      <c r="DK142" s="46"/>
      <c r="DL142" s="46"/>
      <c r="DM142" s="46"/>
      <c r="DN142" s="46"/>
      <c r="DO142" s="46"/>
      <c r="DP142" s="46"/>
      <c r="DQ142" s="46"/>
      <c r="DR142" s="46"/>
      <c r="DS142" s="46"/>
      <c r="DT142" s="46"/>
      <c r="DU142" s="46"/>
      <c r="DV142" s="46"/>
      <c r="DW142" s="46"/>
      <c r="DX142" s="46"/>
      <c r="DY142" s="46"/>
      <c r="DZ142" s="46"/>
      <c r="EA142" s="46"/>
      <c r="EB142" s="46"/>
      <c r="EC142" s="46"/>
      <c r="ED142" s="46"/>
      <c r="EE142" s="46"/>
      <c r="EF142" s="46"/>
      <c r="EG142" s="46"/>
      <c r="EH142" s="46"/>
      <c r="EI142" s="46"/>
      <c r="EJ142" s="46"/>
      <c r="EK142" s="46"/>
      <c r="EL142" s="46"/>
      <c r="EM142" s="46"/>
      <c r="EN142" s="46"/>
      <c r="EO142" s="46"/>
      <c r="EP142" s="46"/>
      <c r="EQ142" s="46"/>
      <c r="ER142" s="46"/>
      <c r="ES142" s="46"/>
      <c r="ET142" s="46"/>
      <c r="EU142" s="46"/>
      <c r="EV142" s="46"/>
      <c r="EW142" s="46"/>
      <c r="EX142" s="46"/>
      <c r="EY142" s="46"/>
      <c r="EZ142" s="46"/>
      <c r="FA142" s="46"/>
      <c r="FB142" s="46"/>
      <c r="FC142" s="46"/>
      <c r="FD142" s="46"/>
      <c r="FE142" s="46"/>
      <c r="FF142" s="46"/>
      <c r="FG142" s="46"/>
      <c r="FH142" s="46"/>
      <c r="FI142" s="46"/>
      <c r="FJ142" s="46"/>
      <c r="FK142" s="46"/>
      <c r="FL142" s="46"/>
      <c r="FM142" s="46"/>
      <c r="FN142" s="46"/>
      <c r="FO142" s="46"/>
      <c r="FP142" s="46"/>
      <c r="FQ142" s="46"/>
      <c r="FR142" s="46"/>
      <c r="FS142" s="46"/>
      <c r="FT142" s="46"/>
      <c r="FU142" s="46"/>
      <c r="FV142" s="46"/>
      <c r="FW142" s="46"/>
      <c r="FX142" s="46"/>
      <c r="FY142" s="46"/>
      <c r="FZ142" s="46"/>
      <c r="GA142" s="46"/>
      <c r="GB142" s="46"/>
      <c r="GC142" s="46"/>
    </row>
    <row r="143" spans="1:185" ht="45" x14ac:dyDescent="0.25">
      <c r="A143" s="121" t="s">
        <v>101</v>
      </c>
      <c r="B143" s="50">
        <f>'1 уровень'!C348</f>
        <v>36</v>
      </c>
      <c r="C143" s="50">
        <f>'1 уровень'!D348</f>
        <v>3</v>
      </c>
      <c r="D143" s="50">
        <f>'1 уровень'!E348</f>
        <v>0</v>
      </c>
      <c r="E143" s="187">
        <f>'1 уровень'!F348</f>
        <v>0</v>
      </c>
      <c r="F143" s="63">
        <f>'1 уровень'!G348</f>
        <v>196.86744000000002</v>
      </c>
      <c r="G143" s="63">
        <f>'1 уровень'!H348</f>
        <v>16</v>
      </c>
      <c r="H143" s="63">
        <f>'1 уровень'!I348</f>
        <v>0</v>
      </c>
      <c r="I143" s="63">
        <f>'1 уровень'!J348</f>
        <v>0</v>
      </c>
      <c r="J143" s="106"/>
      <c r="K143" s="46"/>
      <c r="L143" s="46"/>
      <c r="M143" s="46"/>
      <c r="N143" s="46"/>
      <c r="O143" s="46"/>
      <c r="P143" s="46"/>
      <c r="Q143" s="46"/>
      <c r="R143" s="46"/>
      <c r="S143" s="46"/>
      <c r="T143" s="46"/>
      <c r="U143" s="46"/>
      <c r="V143" s="46"/>
      <c r="W143" s="46"/>
      <c r="X143" s="46"/>
      <c r="Y143" s="46"/>
      <c r="Z143" s="46"/>
      <c r="AA143" s="46"/>
      <c r="AB143" s="46"/>
      <c r="AC143" s="46"/>
      <c r="AD143" s="46"/>
      <c r="AE143" s="46"/>
      <c r="AF143" s="46"/>
      <c r="AG143" s="46"/>
      <c r="AH143" s="46"/>
      <c r="AI143" s="46"/>
      <c r="AJ143" s="46"/>
      <c r="AK143" s="46"/>
      <c r="AL143" s="46"/>
      <c r="AM143" s="46"/>
      <c r="AN143" s="46"/>
      <c r="AO143" s="46"/>
      <c r="AP143" s="46"/>
      <c r="AQ143" s="46"/>
      <c r="AR143" s="46"/>
      <c r="AS143" s="46"/>
      <c r="AT143" s="46"/>
      <c r="AU143" s="46"/>
      <c r="AV143" s="46"/>
      <c r="AW143" s="46"/>
      <c r="AX143" s="46"/>
      <c r="AY143" s="46"/>
      <c r="AZ143" s="46"/>
      <c r="BA143" s="46"/>
      <c r="BB143" s="46"/>
      <c r="BC143" s="46"/>
      <c r="BD143" s="46"/>
      <c r="BE143" s="46"/>
      <c r="BF143" s="46"/>
      <c r="BG143" s="46"/>
      <c r="BH143" s="46"/>
      <c r="BI143" s="46"/>
      <c r="BJ143" s="46"/>
      <c r="BK143" s="46"/>
      <c r="BL143" s="46"/>
      <c r="BM143" s="46"/>
      <c r="BN143" s="46"/>
      <c r="BO143" s="46"/>
      <c r="BP143" s="46"/>
      <c r="BQ143" s="46"/>
      <c r="BR143" s="46"/>
      <c r="BS143" s="46"/>
      <c r="BT143" s="46"/>
      <c r="BU143" s="46"/>
      <c r="BV143" s="46"/>
      <c r="BW143" s="46"/>
      <c r="BX143" s="46"/>
      <c r="BY143" s="46"/>
      <c r="BZ143" s="46"/>
      <c r="CA143" s="46"/>
      <c r="CB143" s="46"/>
      <c r="CC143" s="46"/>
      <c r="CD143" s="46"/>
      <c r="CE143" s="46"/>
      <c r="CF143" s="46"/>
      <c r="CG143" s="46"/>
      <c r="CH143" s="46"/>
      <c r="CI143" s="46"/>
      <c r="CJ143" s="46"/>
      <c r="CK143" s="46"/>
      <c r="CL143" s="46"/>
      <c r="CM143" s="46"/>
      <c r="CN143" s="46"/>
      <c r="CO143" s="46"/>
      <c r="CP143" s="46"/>
      <c r="CQ143" s="46"/>
      <c r="CR143" s="46"/>
      <c r="CS143" s="46"/>
      <c r="CT143" s="46"/>
      <c r="CU143" s="46"/>
      <c r="CV143" s="46"/>
      <c r="CW143" s="46"/>
      <c r="CX143" s="46"/>
      <c r="CY143" s="46"/>
      <c r="CZ143" s="46"/>
      <c r="DA143" s="46"/>
      <c r="DB143" s="46"/>
      <c r="DC143" s="46"/>
      <c r="DD143" s="46"/>
      <c r="DE143" s="46"/>
      <c r="DF143" s="46"/>
      <c r="DG143" s="46"/>
      <c r="DH143" s="46"/>
      <c r="DI143" s="46"/>
      <c r="DJ143" s="46"/>
      <c r="DK143" s="46"/>
      <c r="DL143" s="46"/>
      <c r="DM143" s="46"/>
      <c r="DN143" s="46"/>
      <c r="DO143" s="46"/>
      <c r="DP143" s="46"/>
      <c r="DQ143" s="46"/>
      <c r="DR143" s="46"/>
      <c r="DS143" s="46"/>
      <c r="DT143" s="46"/>
      <c r="DU143" s="46"/>
      <c r="DV143" s="46"/>
      <c r="DW143" s="46"/>
      <c r="DX143" s="46"/>
      <c r="DY143" s="46"/>
      <c r="DZ143" s="46"/>
      <c r="EA143" s="46"/>
      <c r="EB143" s="46"/>
      <c r="EC143" s="46"/>
      <c r="ED143" s="46"/>
      <c r="EE143" s="46"/>
      <c r="EF143" s="46"/>
      <c r="EG143" s="46"/>
      <c r="EH143" s="46"/>
      <c r="EI143" s="46"/>
      <c r="EJ143" s="46"/>
      <c r="EK143" s="46"/>
      <c r="EL143" s="46"/>
      <c r="EM143" s="46"/>
      <c r="EN143" s="46"/>
      <c r="EO143" s="46"/>
      <c r="EP143" s="46"/>
      <c r="EQ143" s="46"/>
      <c r="ER143" s="46"/>
      <c r="ES143" s="46"/>
      <c r="ET143" s="46"/>
      <c r="EU143" s="46"/>
      <c r="EV143" s="46"/>
      <c r="EW143" s="46"/>
      <c r="EX143" s="46"/>
      <c r="EY143" s="46"/>
      <c r="EZ143" s="46"/>
      <c r="FA143" s="46"/>
      <c r="FB143" s="46"/>
      <c r="FC143" s="46"/>
      <c r="FD143" s="46"/>
      <c r="FE143" s="46"/>
      <c r="FF143" s="46"/>
      <c r="FG143" s="46"/>
      <c r="FH143" s="46"/>
      <c r="FI143" s="46"/>
      <c r="FJ143" s="46"/>
      <c r="FK143" s="46"/>
      <c r="FL143" s="46"/>
      <c r="FM143" s="46"/>
      <c r="FN143" s="46"/>
      <c r="FO143" s="46"/>
      <c r="FP143" s="46"/>
      <c r="FQ143" s="46"/>
      <c r="FR143" s="46"/>
      <c r="FS143" s="46"/>
      <c r="FT143" s="46"/>
      <c r="FU143" s="46"/>
      <c r="FV143" s="46"/>
      <c r="FW143" s="46"/>
      <c r="FX143" s="46"/>
      <c r="FY143" s="46"/>
      <c r="FZ143" s="46"/>
      <c r="GA143" s="46"/>
      <c r="GB143" s="46"/>
      <c r="GC143" s="46"/>
    </row>
    <row r="144" spans="1:185" ht="30" x14ac:dyDescent="0.25">
      <c r="A144" s="121" t="s">
        <v>102</v>
      </c>
      <c r="B144" s="50">
        <f>'1 уровень'!C349</f>
        <v>158</v>
      </c>
      <c r="C144" s="50">
        <f>'1 уровень'!D349</f>
        <v>13</v>
      </c>
      <c r="D144" s="50">
        <f>'1 уровень'!E349</f>
        <v>6</v>
      </c>
      <c r="E144" s="187">
        <f>'1 уровень'!F349</f>
        <v>46.153846153846153</v>
      </c>
      <c r="F144" s="63">
        <f>'1 уровень'!G349</f>
        <v>864.02931999999998</v>
      </c>
      <c r="G144" s="63">
        <f>'1 уровень'!H349</f>
        <v>72</v>
      </c>
      <c r="H144" s="63">
        <f>'1 уровень'!I349</f>
        <v>32.811839999999997</v>
      </c>
      <c r="I144" s="63">
        <f>'1 уровень'!J349</f>
        <v>45.571999999999996</v>
      </c>
      <c r="J144" s="106"/>
      <c r="K144" s="46"/>
      <c r="L144" s="46"/>
      <c r="M144" s="46"/>
      <c r="N144" s="46"/>
      <c r="O144" s="46"/>
      <c r="P144" s="46"/>
      <c r="Q144" s="46"/>
      <c r="R144" s="46"/>
      <c r="S144" s="46"/>
      <c r="T144" s="46"/>
      <c r="U144" s="46"/>
      <c r="V144" s="46"/>
      <c r="W144" s="46"/>
      <c r="X144" s="46"/>
      <c r="Y144" s="46"/>
      <c r="Z144" s="46"/>
      <c r="AA144" s="46"/>
      <c r="AB144" s="46"/>
      <c r="AC144" s="46"/>
      <c r="AD144" s="46"/>
      <c r="AE144" s="46"/>
      <c r="AF144" s="46"/>
      <c r="AG144" s="46"/>
      <c r="AH144" s="46"/>
      <c r="AI144" s="46"/>
      <c r="AJ144" s="46"/>
      <c r="AK144" s="46"/>
      <c r="AL144" s="46"/>
      <c r="AM144" s="46"/>
      <c r="AN144" s="46"/>
      <c r="AO144" s="46"/>
      <c r="AP144" s="46"/>
      <c r="AQ144" s="46"/>
      <c r="AR144" s="46"/>
      <c r="AS144" s="46"/>
      <c r="AT144" s="46"/>
      <c r="AU144" s="46"/>
      <c r="AV144" s="46"/>
      <c r="AW144" s="46"/>
      <c r="AX144" s="46"/>
      <c r="AY144" s="46"/>
      <c r="AZ144" s="46"/>
      <c r="BA144" s="46"/>
      <c r="BB144" s="46"/>
      <c r="BC144" s="46"/>
      <c r="BD144" s="46"/>
      <c r="BE144" s="46"/>
      <c r="BF144" s="46"/>
      <c r="BG144" s="46"/>
      <c r="BH144" s="46"/>
      <c r="BI144" s="46"/>
      <c r="BJ144" s="46"/>
      <c r="BK144" s="46"/>
      <c r="BL144" s="46"/>
      <c r="BM144" s="46"/>
      <c r="BN144" s="46"/>
      <c r="BO144" s="46"/>
      <c r="BP144" s="46"/>
      <c r="BQ144" s="46"/>
      <c r="BR144" s="46"/>
      <c r="BS144" s="46"/>
      <c r="BT144" s="46"/>
      <c r="BU144" s="46"/>
      <c r="BV144" s="46"/>
      <c r="BW144" s="46"/>
      <c r="BX144" s="46"/>
      <c r="BY144" s="46"/>
      <c r="BZ144" s="46"/>
      <c r="CA144" s="46"/>
      <c r="CB144" s="46"/>
      <c r="CC144" s="46"/>
      <c r="CD144" s="46"/>
      <c r="CE144" s="46"/>
      <c r="CF144" s="46"/>
      <c r="CG144" s="46"/>
      <c r="CH144" s="46"/>
      <c r="CI144" s="46"/>
      <c r="CJ144" s="46"/>
      <c r="CK144" s="46"/>
      <c r="CL144" s="46"/>
      <c r="CM144" s="46"/>
      <c r="CN144" s="46"/>
      <c r="CO144" s="46"/>
      <c r="CP144" s="46"/>
      <c r="CQ144" s="46"/>
      <c r="CR144" s="46"/>
      <c r="CS144" s="46"/>
      <c r="CT144" s="46"/>
      <c r="CU144" s="46"/>
      <c r="CV144" s="46"/>
      <c r="CW144" s="46"/>
      <c r="CX144" s="46"/>
      <c r="CY144" s="46"/>
      <c r="CZ144" s="46"/>
      <c r="DA144" s="46"/>
      <c r="DB144" s="46"/>
      <c r="DC144" s="46"/>
      <c r="DD144" s="46"/>
      <c r="DE144" s="46"/>
      <c r="DF144" s="46"/>
      <c r="DG144" s="46"/>
      <c r="DH144" s="46"/>
      <c r="DI144" s="46"/>
      <c r="DJ144" s="46"/>
      <c r="DK144" s="46"/>
      <c r="DL144" s="46"/>
      <c r="DM144" s="46"/>
      <c r="DN144" s="46"/>
      <c r="DO144" s="46"/>
      <c r="DP144" s="46"/>
      <c r="DQ144" s="46"/>
      <c r="DR144" s="46"/>
      <c r="DS144" s="46"/>
      <c r="DT144" s="46"/>
      <c r="DU144" s="46"/>
      <c r="DV144" s="46"/>
      <c r="DW144" s="46"/>
      <c r="DX144" s="46"/>
      <c r="DY144" s="46"/>
      <c r="DZ144" s="46"/>
      <c r="EA144" s="46"/>
      <c r="EB144" s="46"/>
      <c r="EC144" s="46"/>
      <c r="ED144" s="46"/>
      <c r="EE144" s="46"/>
      <c r="EF144" s="46"/>
      <c r="EG144" s="46"/>
      <c r="EH144" s="46"/>
      <c r="EI144" s="46"/>
      <c r="EJ144" s="46"/>
      <c r="EK144" s="46"/>
      <c r="EL144" s="46"/>
      <c r="EM144" s="46"/>
      <c r="EN144" s="46"/>
      <c r="EO144" s="46"/>
      <c r="EP144" s="46"/>
      <c r="EQ144" s="46"/>
      <c r="ER144" s="46"/>
      <c r="ES144" s="46"/>
      <c r="ET144" s="46"/>
      <c r="EU144" s="46"/>
      <c r="EV144" s="46"/>
      <c r="EW144" s="46"/>
      <c r="EX144" s="46"/>
      <c r="EY144" s="46"/>
      <c r="EZ144" s="46"/>
      <c r="FA144" s="46"/>
      <c r="FB144" s="46"/>
      <c r="FC144" s="46"/>
      <c r="FD144" s="46"/>
      <c r="FE144" s="46"/>
      <c r="FF144" s="46"/>
      <c r="FG144" s="46"/>
      <c r="FH144" s="46"/>
      <c r="FI144" s="46"/>
      <c r="FJ144" s="46"/>
      <c r="FK144" s="46"/>
      <c r="FL144" s="46"/>
      <c r="FM144" s="46"/>
      <c r="FN144" s="46"/>
      <c r="FO144" s="46"/>
      <c r="FP144" s="46"/>
      <c r="FQ144" s="46"/>
      <c r="FR144" s="46"/>
      <c r="FS144" s="46"/>
      <c r="FT144" s="46"/>
      <c r="FU144" s="46"/>
      <c r="FV144" s="46"/>
      <c r="FW144" s="46"/>
      <c r="FX144" s="46"/>
      <c r="FY144" s="46"/>
      <c r="FZ144" s="46"/>
      <c r="GA144" s="46"/>
      <c r="GB144" s="46"/>
      <c r="GC144" s="46"/>
    </row>
    <row r="145" spans="1:185" ht="30" x14ac:dyDescent="0.25">
      <c r="A145" s="566" t="s">
        <v>114</v>
      </c>
      <c r="B145" s="563">
        <f>'1 уровень'!C350</f>
        <v>5732</v>
      </c>
      <c r="C145" s="563">
        <f>'1 уровень'!D350</f>
        <v>478</v>
      </c>
      <c r="D145" s="563">
        <f>'1 уровень'!E350</f>
        <v>515</v>
      </c>
      <c r="E145" s="564">
        <f>'1 уровень'!F350</f>
        <v>107.74058577405859</v>
      </c>
      <c r="F145" s="567">
        <f>'1 уровень'!G350</f>
        <v>8447.8124000000007</v>
      </c>
      <c r="G145" s="567">
        <f>'1 уровень'!H350</f>
        <v>705</v>
      </c>
      <c r="H145" s="567">
        <f>'1 уровень'!I350</f>
        <v>689.21361000000013</v>
      </c>
      <c r="I145" s="567">
        <f>'1 уровень'!J350</f>
        <v>97.760795744680877</v>
      </c>
      <c r="J145" s="106"/>
      <c r="K145" s="46"/>
      <c r="L145" s="46"/>
      <c r="M145" s="46"/>
      <c r="N145" s="46"/>
      <c r="O145" s="46"/>
      <c r="P145" s="46"/>
      <c r="Q145" s="46"/>
      <c r="R145" s="46"/>
      <c r="S145" s="46"/>
      <c r="T145" s="46"/>
      <c r="U145" s="46"/>
      <c r="V145" s="46"/>
      <c r="W145" s="46"/>
      <c r="X145" s="46"/>
      <c r="Y145" s="46"/>
      <c r="Z145" s="46"/>
      <c r="AA145" s="46"/>
      <c r="AB145" s="46"/>
      <c r="AC145" s="46"/>
      <c r="AD145" s="46"/>
      <c r="AE145" s="46"/>
      <c r="AF145" s="46"/>
      <c r="AG145" s="46"/>
      <c r="AH145" s="46"/>
      <c r="AI145" s="46"/>
      <c r="AJ145" s="46"/>
      <c r="AK145" s="46"/>
      <c r="AL145" s="46"/>
      <c r="AM145" s="46"/>
      <c r="AN145" s="46"/>
      <c r="AO145" s="46"/>
      <c r="AP145" s="46"/>
      <c r="AQ145" s="46"/>
      <c r="AR145" s="46"/>
      <c r="AS145" s="46"/>
      <c r="AT145" s="46"/>
      <c r="AU145" s="46"/>
      <c r="AV145" s="46"/>
      <c r="AW145" s="46"/>
      <c r="AX145" s="46"/>
      <c r="AY145" s="46"/>
      <c r="AZ145" s="46"/>
      <c r="BA145" s="46"/>
      <c r="BB145" s="46"/>
      <c r="BC145" s="46"/>
      <c r="BD145" s="46"/>
      <c r="BE145" s="46"/>
      <c r="BF145" s="46"/>
      <c r="BG145" s="46"/>
      <c r="BH145" s="46"/>
      <c r="BI145" s="46"/>
      <c r="BJ145" s="46"/>
      <c r="BK145" s="46"/>
      <c r="BL145" s="46"/>
      <c r="BM145" s="46"/>
      <c r="BN145" s="46"/>
      <c r="BO145" s="46"/>
      <c r="BP145" s="46"/>
      <c r="BQ145" s="46"/>
      <c r="BR145" s="46"/>
      <c r="BS145" s="46"/>
      <c r="BT145" s="46"/>
      <c r="BU145" s="46"/>
      <c r="BV145" s="46"/>
      <c r="BW145" s="46"/>
      <c r="BX145" s="46"/>
      <c r="BY145" s="46"/>
      <c r="BZ145" s="46"/>
      <c r="CA145" s="46"/>
      <c r="CB145" s="46"/>
      <c r="CC145" s="46"/>
      <c r="CD145" s="46"/>
      <c r="CE145" s="46"/>
      <c r="CF145" s="46"/>
      <c r="CG145" s="46"/>
      <c r="CH145" s="46"/>
      <c r="CI145" s="46"/>
      <c r="CJ145" s="46"/>
      <c r="CK145" s="46"/>
      <c r="CL145" s="46"/>
      <c r="CM145" s="46"/>
      <c r="CN145" s="46"/>
      <c r="CO145" s="46"/>
      <c r="CP145" s="46"/>
      <c r="CQ145" s="46"/>
      <c r="CR145" s="46"/>
      <c r="CS145" s="46"/>
      <c r="CT145" s="46"/>
      <c r="CU145" s="46"/>
      <c r="CV145" s="46"/>
      <c r="CW145" s="46"/>
      <c r="CX145" s="46"/>
      <c r="CY145" s="46"/>
      <c r="CZ145" s="46"/>
      <c r="DA145" s="46"/>
      <c r="DB145" s="46"/>
      <c r="DC145" s="46"/>
      <c r="DD145" s="46"/>
      <c r="DE145" s="46"/>
      <c r="DF145" s="46"/>
      <c r="DG145" s="46"/>
      <c r="DH145" s="46"/>
      <c r="DI145" s="46"/>
      <c r="DJ145" s="46"/>
      <c r="DK145" s="46"/>
      <c r="DL145" s="46"/>
      <c r="DM145" s="46"/>
      <c r="DN145" s="46"/>
      <c r="DO145" s="46"/>
      <c r="DP145" s="46"/>
      <c r="DQ145" s="46"/>
      <c r="DR145" s="46"/>
      <c r="DS145" s="46"/>
      <c r="DT145" s="46"/>
      <c r="DU145" s="46"/>
      <c r="DV145" s="46"/>
      <c r="DW145" s="46"/>
      <c r="DX145" s="46"/>
      <c r="DY145" s="46"/>
      <c r="DZ145" s="46"/>
      <c r="EA145" s="46"/>
      <c r="EB145" s="46"/>
      <c r="EC145" s="46"/>
      <c r="ED145" s="46"/>
      <c r="EE145" s="46"/>
      <c r="EF145" s="46"/>
      <c r="EG145" s="46"/>
      <c r="EH145" s="46"/>
      <c r="EI145" s="46"/>
      <c r="EJ145" s="46"/>
      <c r="EK145" s="46"/>
      <c r="EL145" s="46"/>
      <c r="EM145" s="46"/>
      <c r="EN145" s="46"/>
      <c r="EO145" s="46"/>
      <c r="EP145" s="46"/>
      <c r="EQ145" s="46"/>
      <c r="ER145" s="46"/>
      <c r="ES145" s="46"/>
      <c r="ET145" s="46"/>
      <c r="EU145" s="46"/>
      <c r="EV145" s="46"/>
      <c r="EW145" s="46"/>
      <c r="EX145" s="46"/>
      <c r="EY145" s="46"/>
      <c r="EZ145" s="46"/>
      <c r="FA145" s="46"/>
      <c r="FB145" s="46"/>
      <c r="FC145" s="46"/>
      <c r="FD145" s="46"/>
      <c r="FE145" s="46"/>
      <c r="FF145" s="46"/>
      <c r="FG145" s="46"/>
      <c r="FH145" s="46"/>
      <c r="FI145" s="46"/>
      <c r="FJ145" s="46"/>
      <c r="FK145" s="46"/>
      <c r="FL145" s="46"/>
      <c r="FM145" s="46"/>
      <c r="FN145" s="46"/>
      <c r="FO145" s="46"/>
      <c r="FP145" s="46"/>
      <c r="FQ145" s="46"/>
      <c r="FR145" s="46"/>
      <c r="FS145" s="46"/>
      <c r="FT145" s="46"/>
      <c r="FU145" s="46"/>
      <c r="FV145" s="46"/>
      <c r="FW145" s="46"/>
      <c r="FX145" s="46"/>
      <c r="FY145" s="46"/>
      <c r="FZ145" s="46"/>
      <c r="GA145" s="46"/>
      <c r="GB145" s="46"/>
      <c r="GC145" s="46"/>
    </row>
    <row r="146" spans="1:185" ht="30" x14ac:dyDescent="0.25">
      <c r="A146" s="121" t="s">
        <v>110</v>
      </c>
      <c r="B146" s="50">
        <f>'1 уровень'!C351</f>
        <v>1500</v>
      </c>
      <c r="C146" s="50">
        <f>'1 уровень'!D351</f>
        <v>125</v>
      </c>
      <c r="D146" s="50">
        <f>'1 уровень'!E351</f>
        <v>87</v>
      </c>
      <c r="E146" s="187">
        <f>'1 уровень'!F351</f>
        <v>69.599999999999994</v>
      </c>
      <c r="F146" s="63">
        <f>'1 уровень'!G351</f>
        <v>2202.3000000000002</v>
      </c>
      <c r="G146" s="63">
        <f>'1 уровень'!H351</f>
        <v>184</v>
      </c>
      <c r="H146" s="63">
        <f>'1 уровень'!I351</f>
        <v>128.86836</v>
      </c>
      <c r="I146" s="63">
        <f>'1 уровень'!J351</f>
        <v>70.037152173913043</v>
      </c>
      <c r="J146" s="106"/>
      <c r="K146" s="46"/>
      <c r="L146" s="46"/>
      <c r="M146" s="46"/>
      <c r="N146" s="46"/>
      <c r="O146" s="46"/>
      <c r="P146" s="46"/>
      <c r="Q146" s="46"/>
      <c r="R146" s="46"/>
      <c r="S146" s="46"/>
      <c r="T146" s="46"/>
      <c r="U146" s="46"/>
      <c r="V146" s="46"/>
      <c r="W146" s="46"/>
      <c r="X146" s="46"/>
      <c r="Y146" s="46"/>
      <c r="Z146" s="46"/>
      <c r="AA146" s="46"/>
      <c r="AB146" s="46"/>
      <c r="AC146" s="46"/>
      <c r="AD146" s="46"/>
      <c r="AE146" s="46"/>
      <c r="AF146" s="46"/>
      <c r="AG146" s="46"/>
      <c r="AH146" s="46"/>
      <c r="AI146" s="46"/>
      <c r="AJ146" s="46"/>
      <c r="AK146" s="46"/>
      <c r="AL146" s="46"/>
      <c r="AM146" s="46"/>
      <c r="AN146" s="46"/>
      <c r="AO146" s="46"/>
      <c r="AP146" s="46"/>
      <c r="AQ146" s="46"/>
      <c r="AR146" s="46"/>
      <c r="AS146" s="46"/>
      <c r="AT146" s="46"/>
      <c r="AU146" s="46"/>
      <c r="AV146" s="46"/>
      <c r="AW146" s="46"/>
      <c r="AX146" s="46"/>
      <c r="AY146" s="46"/>
      <c r="AZ146" s="46"/>
      <c r="BA146" s="46"/>
      <c r="BB146" s="46"/>
      <c r="BC146" s="46"/>
      <c r="BD146" s="46"/>
      <c r="BE146" s="46"/>
      <c r="BF146" s="46"/>
      <c r="BG146" s="46"/>
      <c r="BH146" s="46"/>
      <c r="BI146" s="46"/>
      <c r="BJ146" s="46"/>
      <c r="BK146" s="46"/>
      <c r="BL146" s="46"/>
      <c r="BM146" s="46"/>
      <c r="BN146" s="46"/>
      <c r="BO146" s="46"/>
      <c r="BP146" s="46"/>
      <c r="BQ146" s="46"/>
      <c r="BR146" s="46"/>
      <c r="BS146" s="46"/>
      <c r="BT146" s="46"/>
      <c r="BU146" s="46"/>
      <c r="BV146" s="46"/>
      <c r="BW146" s="46"/>
      <c r="BX146" s="46"/>
      <c r="BY146" s="46"/>
      <c r="BZ146" s="46"/>
      <c r="CA146" s="46"/>
      <c r="CB146" s="46"/>
      <c r="CC146" s="46"/>
      <c r="CD146" s="46"/>
      <c r="CE146" s="46"/>
      <c r="CF146" s="46"/>
      <c r="CG146" s="46"/>
      <c r="CH146" s="46"/>
      <c r="CI146" s="46"/>
      <c r="CJ146" s="46"/>
      <c r="CK146" s="46"/>
      <c r="CL146" s="46"/>
      <c r="CM146" s="46"/>
      <c r="CN146" s="46"/>
      <c r="CO146" s="46"/>
      <c r="CP146" s="46"/>
      <c r="CQ146" s="46"/>
      <c r="CR146" s="46"/>
      <c r="CS146" s="46"/>
      <c r="CT146" s="46"/>
      <c r="CU146" s="46"/>
      <c r="CV146" s="46"/>
      <c r="CW146" s="46"/>
      <c r="CX146" s="46"/>
      <c r="CY146" s="46"/>
      <c r="CZ146" s="46"/>
      <c r="DA146" s="46"/>
      <c r="DB146" s="46"/>
      <c r="DC146" s="46"/>
      <c r="DD146" s="46"/>
      <c r="DE146" s="46"/>
      <c r="DF146" s="46"/>
      <c r="DG146" s="46"/>
      <c r="DH146" s="46"/>
      <c r="DI146" s="46"/>
      <c r="DJ146" s="46"/>
      <c r="DK146" s="46"/>
      <c r="DL146" s="46"/>
      <c r="DM146" s="46"/>
      <c r="DN146" s="46"/>
      <c r="DO146" s="46"/>
      <c r="DP146" s="46"/>
      <c r="DQ146" s="46"/>
      <c r="DR146" s="46"/>
      <c r="DS146" s="46"/>
      <c r="DT146" s="46"/>
      <c r="DU146" s="46"/>
      <c r="DV146" s="46"/>
      <c r="DW146" s="46"/>
      <c r="DX146" s="46"/>
      <c r="DY146" s="46"/>
      <c r="DZ146" s="46"/>
      <c r="EA146" s="46"/>
      <c r="EB146" s="46"/>
      <c r="EC146" s="46"/>
      <c r="ED146" s="46"/>
      <c r="EE146" s="46"/>
      <c r="EF146" s="46"/>
      <c r="EG146" s="46"/>
      <c r="EH146" s="46"/>
      <c r="EI146" s="46"/>
      <c r="EJ146" s="46"/>
      <c r="EK146" s="46"/>
      <c r="EL146" s="46"/>
      <c r="EM146" s="46"/>
      <c r="EN146" s="46"/>
      <c r="EO146" s="46"/>
      <c r="EP146" s="46"/>
      <c r="EQ146" s="46"/>
      <c r="ER146" s="46"/>
      <c r="ES146" s="46"/>
      <c r="ET146" s="46"/>
      <c r="EU146" s="46"/>
      <c r="EV146" s="46"/>
      <c r="EW146" s="46"/>
      <c r="EX146" s="46"/>
      <c r="EY146" s="46"/>
      <c r="EZ146" s="46"/>
      <c r="FA146" s="46"/>
      <c r="FB146" s="46"/>
      <c r="FC146" s="46"/>
      <c r="FD146" s="46"/>
      <c r="FE146" s="46"/>
      <c r="FF146" s="46"/>
      <c r="FG146" s="46"/>
      <c r="FH146" s="46"/>
      <c r="FI146" s="46"/>
      <c r="FJ146" s="46"/>
      <c r="FK146" s="46"/>
      <c r="FL146" s="46"/>
      <c r="FM146" s="46"/>
      <c r="FN146" s="46"/>
      <c r="FO146" s="46"/>
      <c r="FP146" s="46"/>
      <c r="FQ146" s="46"/>
      <c r="FR146" s="46"/>
      <c r="FS146" s="46"/>
      <c r="FT146" s="46"/>
      <c r="FU146" s="46"/>
      <c r="FV146" s="46"/>
      <c r="FW146" s="46"/>
      <c r="FX146" s="46"/>
      <c r="FY146" s="46"/>
      <c r="FZ146" s="46"/>
      <c r="GA146" s="46"/>
      <c r="GB146" s="46"/>
      <c r="GC146" s="46"/>
    </row>
    <row r="147" spans="1:185" ht="60" x14ac:dyDescent="0.25">
      <c r="A147" s="121" t="s">
        <v>81</v>
      </c>
      <c r="B147" s="50">
        <f>'1 уровень'!C352</f>
        <v>3180</v>
      </c>
      <c r="C147" s="50">
        <f>'1 уровень'!D352</f>
        <v>265</v>
      </c>
      <c r="D147" s="50">
        <f>'1 уровень'!E352</f>
        <v>307</v>
      </c>
      <c r="E147" s="187">
        <f>'1 уровень'!F352</f>
        <v>115.84905660377358</v>
      </c>
      <c r="F147" s="63">
        <f>'1 уровень'!G352</f>
        <v>5360.7804000000006</v>
      </c>
      <c r="G147" s="63">
        <f>'1 уровень'!H352</f>
        <v>447</v>
      </c>
      <c r="H147" s="63">
        <f>'1 уровень'!I352</f>
        <v>461.32378000000006</v>
      </c>
      <c r="I147" s="63">
        <f>'1 уровень'!J352</f>
        <v>103.20442505592841</v>
      </c>
      <c r="J147" s="106"/>
      <c r="K147" s="46"/>
      <c r="L147" s="46"/>
      <c r="M147" s="46"/>
      <c r="N147" s="46"/>
      <c r="O147" s="46"/>
      <c r="P147" s="46"/>
      <c r="Q147" s="46"/>
      <c r="R147" s="46"/>
      <c r="S147" s="46"/>
      <c r="T147" s="46"/>
      <c r="U147" s="46"/>
      <c r="V147" s="46"/>
      <c r="W147" s="46"/>
      <c r="X147" s="46"/>
      <c r="Y147" s="46"/>
      <c r="Z147" s="46"/>
      <c r="AA147" s="46"/>
      <c r="AB147" s="46"/>
      <c r="AC147" s="46"/>
      <c r="AD147" s="46"/>
      <c r="AE147" s="46"/>
      <c r="AF147" s="46"/>
      <c r="AG147" s="46"/>
      <c r="AH147" s="46"/>
      <c r="AI147" s="46"/>
      <c r="AJ147" s="46"/>
      <c r="AK147" s="46"/>
      <c r="AL147" s="46"/>
      <c r="AM147" s="46"/>
      <c r="AN147" s="46"/>
      <c r="AO147" s="46"/>
      <c r="AP147" s="46"/>
      <c r="AQ147" s="46"/>
      <c r="AR147" s="46"/>
      <c r="AS147" s="46"/>
      <c r="AT147" s="46"/>
      <c r="AU147" s="46"/>
      <c r="AV147" s="46"/>
      <c r="AW147" s="46"/>
      <c r="AX147" s="46"/>
      <c r="AY147" s="46"/>
      <c r="AZ147" s="46"/>
      <c r="BA147" s="46"/>
      <c r="BB147" s="46"/>
      <c r="BC147" s="46"/>
      <c r="BD147" s="46"/>
      <c r="BE147" s="46"/>
      <c r="BF147" s="46"/>
      <c r="BG147" s="46"/>
      <c r="BH147" s="46"/>
      <c r="BI147" s="46"/>
      <c r="BJ147" s="46"/>
      <c r="BK147" s="46"/>
      <c r="BL147" s="46"/>
      <c r="BM147" s="46"/>
      <c r="BN147" s="46"/>
      <c r="BO147" s="46"/>
      <c r="BP147" s="46"/>
      <c r="BQ147" s="46"/>
      <c r="BR147" s="46"/>
      <c r="BS147" s="46"/>
      <c r="BT147" s="46"/>
      <c r="BU147" s="46"/>
      <c r="BV147" s="46"/>
      <c r="BW147" s="46"/>
      <c r="BX147" s="46"/>
      <c r="BY147" s="46"/>
      <c r="BZ147" s="46"/>
      <c r="CA147" s="46"/>
      <c r="CB147" s="46"/>
      <c r="CC147" s="46"/>
      <c r="CD147" s="46"/>
      <c r="CE147" s="46"/>
      <c r="CF147" s="46"/>
      <c r="CG147" s="46"/>
      <c r="CH147" s="46"/>
      <c r="CI147" s="46"/>
      <c r="CJ147" s="46"/>
      <c r="CK147" s="46"/>
      <c r="CL147" s="46"/>
      <c r="CM147" s="46"/>
      <c r="CN147" s="46"/>
      <c r="CO147" s="46"/>
      <c r="CP147" s="46"/>
      <c r="CQ147" s="46"/>
      <c r="CR147" s="46"/>
      <c r="CS147" s="46"/>
      <c r="CT147" s="46"/>
      <c r="CU147" s="46"/>
      <c r="CV147" s="46"/>
      <c r="CW147" s="46"/>
      <c r="CX147" s="46"/>
      <c r="CY147" s="46"/>
      <c r="CZ147" s="46"/>
      <c r="DA147" s="46"/>
      <c r="DB147" s="46"/>
      <c r="DC147" s="46"/>
      <c r="DD147" s="46"/>
      <c r="DE147" s="46"/>
      <c r="DF147" s="46"/>
      <c r="DG147" s="46"/>
      <c r="DH147" s="46"/>
      <c r="DI147" s="46"/>
      <c r="DJ147" s="46"/>
      <c r="DK147" s="46"/>
      <c r="DL147" s="46"/>
      <c r="DM147" s="46"/>
      <c r="DN147" s="46"/>
      <c r="DO147" s="46"/>
      <c r="DP147" s="46"/>
      <c r="DQ147" s="46"/>
      <c r="DR147" s="46"/>
      <c r="DS147" s="46"/>
      <c r="DT147" s="46"/>
      <c r="DU147" s="46"/>
      <c r="DV147" s="46"/>
      <c r="DW147" s="46"/>
      <c r="DX147" s="46"/>
      <c r="DY147" s="46"/>
      <c r="DZ147" s="46"/>
      <c r="EA147" s="46"/>
      <c r="EB147" s="46"/>
      <c r="EC147" s="46"/>
      <c r="ED147" s="46"/>
      <c r="EE147" s="46"/>
      <c r="EF147" s="46"/>
      <c r="EG147" s="46"/>
      <c r="EH147" s="46"/>
      <c r="EI147" s="46"/>
      <c r="EJ147" s="46"/>
      <c r="EK147" s="46"/>
      <c r="EL147" s="46"/>
      <c r="EM147" s="46"/>
      <c r="EN147" s="46"/>
      <c r="EO147" s="46"/>
      <c r="EP147" s="46"/>
      <c r="EQ147" s="46"/>
      <c r="ER147" s="46"/>
      <c r="ES147" s="46"/>
      <c r="ET147" s="46"/>
      <c r="EU147" s="46"/>
      <c r="EV147" s="46"/>
      <c r="EW147" s="46"/>
      <c r="EX147" s="46"/>
      <c r="EY147" s="46"/>
      <c r="EZ147" s="46"/>
      <c r="FA147" s="46"/>
      <c r="FB147" s="46"/>
      <c r="FC147" s="46"/>
      <c r="FD147" s="46"/>
      <c r="FE147" s="46"/>
      <c r="FF147" s="46"/>
      <c r="FG147" s="46"/>
      <c r="FH147" s="46"/>
      <c r="FI147" s="46"/>
      <c r="FJ147" s="46"/>
      <c r="FK147" s="46"/>
      <c r="FL147" s="46"/>
      <c r="FM147" s="46"/>
      <c r="FN147" s="46"/>
      <c r="FO147" s="46"/>
      <c r="FP147" s="46"/>
      <c r="FQ147" s="46"/>
      <c r="FR147" s="46"/>
      <c r="FS147" s="46"/>
      <c r="FT147" s="46"/>
      <c r="FU147" s="46"/>
      <c r="FV147" s="46"/>
      <c r="FW147" s="46"/>
      <c r="FX147" s="46"/>
      <c r="FY147" s="46"/>
      <c r="FZ147" s="46"/>
      <c r="GA147" s="46"/>
      <c r="GB147" s="46"/>
      <c r="GC147" s="46"/>
    </row>
    <row r="148" spans="1:185" ht="45" x14ac:dyDescent="0.25">
      <c r="A148" s="121" t="s">
        <v>111</v>
      </c>
      <c r="B148" s="50">
        <f>'1 уровень'!C353</f>
        <v>1052</v>
      </c>
      <c r="C148" s="50">
        <f>'1 уровень'!D353</f>
        <v>88</v>
      </c>
      <c r="D148" s="50">
        <f>'1 уровень'!E353</f>
        <v>121</v>
      </c>
      <c r="E148" s="187">
        <f>'1 уровень'!F353</f>
        <v>137.5</v>
      </c>
      <c r="F148" s="63">
        <f>'1 уровень'!G353</f>
        <v>884.73199999999997</v>
      </c>
      <c r="G148" s="63">
        <f>'1 уровень'!H353</f>
        <v>74</v>
      </c>
      <c r="H148" s="63">
        <f>'1 уровень'!I353</f>
        <v>99.021470000000008</v>
      </c>
      <c r="I148" s="63">
        <f>'1 уровень'!J353</f>
        <v>133.81279729729732</v>
      </c>
      <c r="J148" s="106"/>
      <c r="K148" s="46"/>
      <c r="L148" s="46"/>
      <c r="M148" s="46"/>
      <c r="N148" s="46"/>
      <c r="O148" s="46"/>
      <c r="P148" s="46"/>
      <c r="Q148" s="46"/>
      <c r="R148" s="46"/>
      <c r="S148" s="46"/>
      <c r="T148" s="46"/>
      <c r="U148" s="46"/>
      <c r="V148" s="46"/>
      <c r="W148" s="46"/>
      <c r="X148" s="46"/>
      <c r="Y148" s="46"/>
      <c r="Z148" s="46"/>
      <c r="AA148" s="46"/>
      <c r="AB148" s="46"/>
      <c r="AC148" s="46"/>
      <c r="AD148" s="46"/>
      <c r="AE148" s="46"/>
      <c r="AF148" s="46"/>
      <c r="AG148" s="46"/>
      <c r="AH148" s="46"/>
      <c r="AI148" s="46"/>
      <c r="AJ148" s="46"/>
      <c r="AK148" s="46"/>
      <c r="AL148" s="46"/>
      <c r="AM148" s="46"/>
      <c r="AN148" s="46"/>
      <c r="AO148" s="46"/>
      <c r="AP148" s="46"/>
      <c r="AQ148" s="46"/>
      <c r="AR148" s="46"/>
      <c r="AS148" s="46"/>
      <c r="AT148" s="46"/>
      <c r="AU148" s="46"/>
      <c r="AV148" s="46"/>
      <c r="AW148" s="46"/>
      <c r="AX148" s="46"/>
      <c r="AY148" s="46"/>
      <c r="AZ148" s="46"/>
      <c r="BA148" s="46"/>
      <c r="BB148" s="46"/>
      <c r="BC148" s="46"/>
      <c r="BD148" s="46"/>
      <c r="BE148" s="46"/>
      <c r="BF148" s="46"/>
      <c r="BG148" s="46"/>
      <c r="BH148" s="46"/>
      <c r="BI148" s="46"/>
      <c r="BJ148" s="46"/>
      <c r="BK148" s="46"/>
      <c r="BL148" s="46"/>
      <c r="BM148" s="46"/>
      <c r="BN148" s="46"/>
      <c r="BO148" s="46"/>
      <c r="BP148" s="46"/>
      <c r="BQ148" s="46"/>
      <c r="BR148" s="46"/>
      <c r="BS148" s="46"/>
      <c r="BT148" s="46"/>
      <c r="BU148" s="46"/>
      <c r="BV148" s="46"/>
      <c r="BW148" s="46"/>
      <c r="BX148" s="46"/>
      <c r="BY148" s="46"/>
      <c r="BZ148" s="46"/>
      <c r="CA148" s="46"/>
      <c r="CB148" s="46"/>
      <c r="CC148" s="46"/>
      <c r="CD148" s="46"/>
      <c r="CE148" s="46"/>
      <c r="CF148" s="46"/>
      <c r="CG148" s="46"/>
      <c r="CH148" s="46"/>
      <c r="CI148" s="46"/>
      <c r="CJ148" s="46"/>
      <c r="CK148" s="46"/>
      <c r="CL148" s="46"/>
      <c r="CM148" s="46"/>
      <c r="CN148" s="46"/>
      <c r="CO148" s="46"/>
      <c r="CP148" s="46"/>
      <c r="CQ148" s="46"/>
      <c r="CR148" s="46"/>
      <c r="CS148" s="46"/>
      <c r="CT148" s="46"/>
      <c r="CU148" s="46"/>
      <c r="CV148" s="46"/>
      <c r="CW148" s="46"/>
      <c r="CX148" s="46"/>
      <c r="CY148" s="46"/>
      <c r="CZ148" s="46"/>
      <c r="DA148" s="46"/>
      <c r="DB148" s="46"/>
      <c r="DC148" s="46"/>
      <c r="DD148" s="46"/>
      <c r="DE148" s="46"/>
      <c r="DF148" s="46"/>
      <c r="DG148" s="46"/>
      <c r="DH148" s="46"/>
      <c r="DI148" s="46"/>
      <c r="DJ148" s="46"/>
      <c r="DK148" s="46"/>
      <c r="DL148" s="46"/>
      <c r="DM148" s="46"/>
      <c r="DN148" s="46"/>
      <c r="DO148" s="46"/>
      <c r="DP148" s="46"/>
      <c r="DQ148" s="46"/>
      <c r="DR148" s="46"/>
      <c r="DS148" s="46"/>
      <c r="DT148" s="46"/>
      <c r="DU148" s="46"/>
      <c r="DV148" s="46"/>
      <c r="DW148" s="46"/>
      <c r="DX148" s="46"/>
      <c r="DY148" s="46"/>
      <c r="DZ148" s="46"/>
      <c r="EA148" s="46"/>
      <c r="EB148" s="46"/>
      <c r="EC148" s="46"/>
      <c r="ED148" s="46"/>
      <c r="EE148" s="46"/>
      <c r="EF148" s="46"/>
      <c r="EG148" s="46"/>
      <c r="EH148" s="46"/>
      <c r="EI148" s="46"/>
      <c r="EJ148" s="46"/>
      <c r="EK148" s="46"/>
      <c r="EL148" s="46"/>
      <c r="EM148" s="46"/>
      <c r="EN148" s="46"/>
      <c r="EO148" s="46"/>
      <c r="EP148" s="46"/>
      <c r="EQ148" s="46"/>
      <c r="ER148" s="46"/>
      <c r="ES148" s="46"/>
      <c r="ET148" s="46"/>
      <c r="EU148" s="46"/>
      <c r="EV148" s="46"/>
      <c r="EW148" s="46"/>
      <c r="EX148" s="46"/>
      <c r="EY148" s="46"/>
      <c r="EZ148" s="46"/>
      <c r="FA148" s="46"/>
      <c r="FB148" s="46"/>
      <c r="FC148" s="46"/>
      <c r="FD148" s="46"/>
      <c r="FE148" s="46"/>
      <c r="FF148" s="46"/>
      <c r="FG148" s="46"/>
      <c r="FH148" s="46"/>
      <c r="FI148" s="46"/>
      <c r="FJ148" s="46"/>
      <c r="FK148" s="46"/>
      <c r="FL148" s="46"/>
      <c r="FM148" s="46"/>
      <c r="FN148" s="46"/>
      <c r="FO148" s="46"/>
      <c r="FP148" s="46"/>
      <c r="FQ148" s="46"/>
      <c r="FR148" s="46"/>
      <c r="FS148" s="46"/>
      <c r="FT148" s="46"/>
      <c r="FU148" s="46"/>
      <c r="FV148" s="46"/>
      <c r="FW148" s="46"/>
      <c r="FX148" s="46"/>
      <c r="FY148" s="46"/>
      <c r="FZ148" s="46"/>
      <c r="GA148" s="46"/>
      <c r="GB148" s="46"/>
      <c r="GC148" s="46"/>
    </row>
    <row r="149" spans="1:185" ht="30" x14ac:dyDescent="0.25">
      <c r="A149" s="694" t="s">
        <v>125</v>
      </c>
      <c r="B149" s="50">
        <f>'1 уровень'!C342</f>
        <v>7100</v>
      </c>
      <c r="C149" s="50">
        <f>'1 уровень'!D342</f>
        <v>592</v>
      </c>
      <c r="D149" s="50">
        <f>'1 уровень'!E342</f>
        <v>1124</v>
      </c>
      <c r="E149" s="187">
        <f>'1 уровень'!F342</f>
        <v>189.86486486486487</v>
      </c>
      <c r="F149" s="63">
        <f>'1 уровень'!G342</f>
        <v>4787.1040000000003</v>
      </c>
      <c r="G149" s="63">
        <f>'1 уровень'!H342</f>
        <v>399</v>
      </c>
      <c r="H149" s="63">
        <f>'1 уровень'!I342</f>
        <v>756.15231999999992</v>
      </c>
      <c r="I149" s="63">
        <f>'1 уровень'!J342</f>
        <v>189.51185964912278</v>
      </c>
      <c r="J149" s="106"/>
      <c r="K149" s="46"/>
      <c r="L149" s="46"/>
      <c r="M149" s="46"/>
      <c r="N149" s="46"/>
      <c r="O149" s="46"/>
      <c r="P149" s="46"/>
      <c r="Q149" s="46"/>
      <c r="R149" s="46"/>
      <c r="S149" s="46"/>
      <c r="T149" s="46"/>
      <c r="U149" s="46"/>
      <c r="V149" s="46"/>
      <c r="W149" s="46"/>
      <c r="X149" s="46"/>
      <c r="Y149" s="46"/>
      <c r="Z149" s="46"/>
      <c r="AA149" s="46"/>
      <c r="AB149" s="46"/>
      <c r="AC149" s="46"/>
      <c r="AD149" s="46"/>
      <c r="AE149" s="46"/>
      <c r="AF149" s="46"/>
      <c r="AG149" s="46"/>
      <c r="AH149" s="46"/>
      <c r="AI149" s="46"/>
      <c r="AJ149" s="46"/>
      <c r="AK149" s="46"/>
      <c r="AL149" s="46"/>
      <c r="AM149" s="46"/>
      <c r="AN149" s="46"/>
      <c r="AO149" s="46"/>
      <c r="AP149" s="46"/>
      <c r="AQ149" s="46"/>
      <c r="AR149" s="46"/>
      <c r="AS149" s="46"/>
      <c r="AT149" s="46"/>
      <c r="AU149" s="46"/>
      <c r="AV149" s="46"/>
      <c r="AW149" s="46"/>
      <c r="AX149" s="46"/>
      <c r="AY149" s="46"/>
      <c r="AZ149" s="46"/>
      <c r="BA149" s="46"/>
      <c r="BB149" s="46"/>
      <c r="BC149" s="46"/>
      <c r="BD149" s="46"/>
      <c r="BE149" s="46"/>
      <c r="BF149" s="46"/>
      <c r="BG149" s="46"/>
      <c r="BH149" s="46"/>
      <c r="BI149" s="46"/>
      <c r="BJ149" s="46"/>
      <c r="BK149" s="46"/>
      <c r="BL149" s="46"/>
      <c r="BM149" s="46"/>
      <c r="BN149" s="46"/>
      <c r="BO149" s="46"/>
      <c r="BP149" s="46"/>
      <c r="BQ149" s="46"/>
      <c r="BR149" s="46"/>
      <c r="BS149" s="46"/>
      <c r="BT149" s="46"/>
      <c r="BU149" s="46"/>
      <c r="BV149" s="46"/>
      <c r="BW149" s="46"/>
      <c r="BX149" s="46"/>
      <c r="BY149" s="46"/>
      <c r="BZ149" s="46"/>
      <c r="CA149" s="46"/>
      <c r="CB149" s="46"/>
      <c r="CC149" s="46"/>
      <c r="CD149" s="46"/>
      <c r="CE149" s="46"/>
      <c r="CF149" s="46"/>
      <c r="CG149" s="46"/>
      <c r="CH149" s="46"/>
      <c r="CI149" s="46"/>
      <c r="CJ149" s="46"/>
      <c r="CK149" s="46"/>
      <c r="CL149" s="46"/>
      <c r="CM149" s="46"/>
      <c r="CN149" s="46"/>
      <c r="CO149" s="46"/>
      <c r="CP149" s="46"/>
      <c r="CQ149" s="46"/>
      <c r="CR149" s="46"/>
      <c r="CS149" s="46"/>
      <c r="CT149" s="46"/>
      <c r="CU149" s="46"/>
      <c r="CV149" s="46"/>
      <c r="CW149" s="46"/>
      <c r="CX149" s="46"/>
      <c r="CY149" s="46"/>
      <c r="CZ149" s="46"/>
      <c r="DA149" s="46"/>
      <c r="DB149" s="46"/>
      <c r="DC149" s="46"/>
      <c r="DD149" s="46"/>
      <c r="DE149" s="46"/>
      <c r="DF149" s="46"/>
      <c r="DG149" s="46"/>
      <c r="DH149" s="46"/>
      <c r="DI149" s="46"/>
      <c r="DJ149" s="46"/>
      <c r="DK149" s="46"/>
      <c r="DL149" s="46"/>
      <c r="DM149" s="46"/>
      <c r="DN149" s="46"/>
      <c r="DO149" s="46"/>
      <c r="DP149" s="46"/>
      <c r="DQ149" s="46"/>
      <c r="DR149" s="46"/>
      <c r="DS149" s="46"/>
      <c r="DT149" s="46"/>
      <c r="DU149" s="46"/>
      <c r="DV149" s="46"/>
      <c r="DW149" s="46"/>
      <c r="DX149" s="46"/>
      <c r="DY149" s="46"/>
      <c r="DZ149" s="46"/>
      <c r="EA149" s="46"/>
      <c r="EB149" s="46"/>
      <c r="EC149" s="46"/>
      <c r="ED149" s="46"/>
      <c r="EE149" s="46"/>
      <c r="EF149" s="46"/>
      <c r="EG149" s="46"/>
      <c r="EH149" s="46"/>
      <c r="EI149" s="46"/>
      <c r="EJ149" s="46"/>
      <c r="EK149" s="46"/>
      <c r="EL149" s="46"/>
      <c r="EM149" s="46"/>
      <c r="EN149" s="46"/>
      <c r="EO149" s="46"/>
      <c r="EP149" s="46"/>
      <c r="EQ149" s="46"/>
      <c r="ER149" s="46"/>
      <c r="ES149" s="46"/>
      <c r="ET149" s="46"/>
      <c r="EU149" s="46"/>
      <c r="EV149" s="46"/>
      <c r="EW149" s="46"/>
      <c r="EX149" s="46"/>
      <c r="EY149" s="46"/>
      <c r="EZ149" s="46"/>
      <c r="FA149" s="46"/>
      <c r="FB149" s="46"/>
      <c r="FC149" s="46"/>
      <c r="FD149" s="46"/>
      <c r="FE149" s="46"/>
      <c r="FF149" s="46"/>
      <c r="FG149" s="46"/>
      <c r="FH149" s="46"/>
      <c r="FI149" s="46"/>
      <c r="FJ149" s="46"/>
      <c r="FK149" s="46"/>
      <c r="FL149" s="46"/>
      <c r="FM149" s="46"/>
      <c r="FN149" s="46"/>
      <c r="FO149" s="46"/>
      <c r="FP149" s="46"/>
      <c r="FQ149" s="46"/>
      <c r="FR149" s="46"/>
      <c r="FS149" s="46"/>
      <c r="FT149" s="46"/>
      <c r="FU149" s="46"/>
      <c r="FV149" s="46"/>
      <c r="FW149" s="46"/>
      <c r="FX149" s="46"/>
      <c r="FY149" s="46"/>
      <c r="FZ149" s="46"/>
      <c r="GA149" s="46"/>
      <c r="GB149" s="46"/>
      <c r="GC149" s="46"/>
    </row>
    <row r="150" spans="1:185" ht="15.75" thickBot="1" x14ac:dyDescent="0.3">
      <c r="A150" s="112" t="s">
        <v>108</v>
      </c>
      <c r="B150" s="50">
        <f>'1 уровень'!C355</f>
        <v>0</v>
      </c>
      <c r="C150" s="50">
        <f>'1 уровень'!D355</f>
        <v>0</v>
      </c>
      <c r="D150" s="50">
        <f>'1 уровень'!E355</f>
        <v>0</v>
      </c>
      <c r="E150" s="187">
        <f>'1 уровень'!F355</f>
        <v>0</v>
      </c>
      <c r="F150" s="63">
        <f>'1 уровень'!G355</f>
        <v>20549.675791851852</v>
      </c>
      <c r="G150" s="63">
        <f>'1 уровень'!H355</f>
        <v>1713</v>
      </c>
      <c r="H150" s="63">
        <f>'1 уровень'!I355</f>
        <v>1844.9343700000002</v>
      </c>
      <c r="I150" s="63">
        <f>'1 уровень'!J355</f>
        <v>107.70194804436662</v>
      </c>
      <c r="J150" s="106"/>
      <c r="K150" s="46"/>
      <c r="L150" s="46"/>
      <c r="M150" s="46"/>
      <c r="N150" s="46"/>
      <c r="O150" s="46"/>
      <c r="P150" s="46"/>
      <c r="Q150" s="46"/>
      <c r="R150" s="46"/>
      <c r="S150" s="46"/>
      <c r="T150" s="46"/>
      <c r="U150" s="46"/>
      <c r="V150" s="46"/>
      <c r="W150" s="46"/>
      <c r="X150" s="46"/>
      <c r="Y150" s="46"/>
      <c r="Z150" s="46"/>
      <c r="AA150" s="46"/>
      <c r="AB150" s="46"/>
      <c r="AC150" s="46"/>
      <c r="AD150" s="46"/>
      <c r="AE150" s="46"/>
      <c r="AF150" s="46"/>
      <c r="AG150" s="46"/>
      <c r="AH150" s="46"/>
      <c r="AI150" s="46"/>
      <c r="AJ150" s="46"/>
      <c r="AK150" s="46"/>
      <c r="AL150" s="46"/>
      <c r="AM150" s="46"/>
      <c r="AN150" s="46"/>
      <c r="AO150" s="46"/>
      <c r="AP150" s="46"/>
      <c r="AQ150" s="46"/>
      <c r="AR150" s="46"/>
      <c r="AS150" s="46"/>
      <c r="AT150" s="46"/>
      <c r="AU150" s="46"/>
      <c r="AV150" s="46"/>
      <c r="AW150" s="46"/>
      <c r="AX150" s="46"/>
      <c r="AY150" s="46"/>
      <c r="AZ150" s="46"/>
      <c r="BA150" s="46"/>
      <c r="BB150" s="46"/>
      <c r="BC150" s="46"/>
      <c r="BD150" s="46"/>
      <c r="BE150" s="46"/>
      <c r="BF150" s="46"/>
      <c r="BG150" s="46"/>
      <c r="BH150" s="46"/>
      <c r="BI150" s="46"/>
      <c r="BJ150" s="46"/>
      <c r="BK150" s="46"/>
      <c r="BL150" s="46"/>
      <c r="BM150" s="46"/>
      <c r="BN150" s="46"/>
      <c r="BO150" s="46"/>
      <c r="BP150" s="46"/>
      <c r="BQ150" s="46"/>
      <c r="BR150" s="46"/>
      <c r="BS150" s="46"/>
      <c r="BT150" s="46"/>
      <c r="BU150" s="46"/>
      <c r="BV150" s="46"/>
      <c r="BW150" s="46"/>
      <c r="BX150" s="46"/>
      <c r="BY150" s="46"/>
      <c r="BZ150" s="46"/>
      <c r="CA150" s="46"/>
      <c r="CB150" s="46"/>
      <c r="CC150" s="46"/>
      <c r="CD150" s="46"/>
      <c r="CE150" s="46"/>
      <c r="CF150" s="46"/>
      <c r="CG150" s="46"/>
      <c r="CH150" s="46"/>
      <c r="CI150" s="46"/>
      <c r="CJ150" s="46"/>
      <c r="CK150" s="46"/>
      <c r="CL150" s="46"/>
      <c r="CM150" s="46"/>
      <c r="CN150" s="46"/>
      <c r="CO150" s="46"/>
      <c r="CP150" s="46"/>
      <c r="CQ150" s="46"/>
      <c r="CR150" s="46"/>
      <c r="CS150" s="46"/>
      <c r="CT150" s="46"/>
      <c r="CU150" s="46"/>
      <c r="CV150" s="46"/>
      <c r="CW150" s="46"/>
      <c r="CX150" s="46"/>
      <c r="CY150" s="46"/>
      <c r="CZ150" s="46"/>
      <c r="DA150" s="46"/>
      <c r="DB150" s="46"/>
      <c r="DC150" s="46"/>
      <c r="DD150" s="46"/>
      <c r="DE150" s="46"/>
      <c r="DF150" s="46"/>
      <c r="DG150" s="46"/>
      <c r="DH150" s="46"/>
      <c r="DI150" s="46"/>
      <c r="DJ150" s="46"/>
      <c r="DK150" s="46"/>
      <c r="DL150" s="46"/>
      <c r="DM150" s="46"/>
      <c r="DN150" s="46"/>
      <c r="DO150" s="46"/>
      <c r="DP150" s="46"/>
      <c r="DQ150" s="46"/>
      <c r="DR150" s="46"/>
      <c r="DS150" s="46"/>
      <c r="DT150" s="46"/>
      <c r="DU150" s="46"/>
      <c r="DV150" s="46"/>
      <c r="DW150" s="46"/>
      <c r="DX150" s="46"/>
      <c r="DY150" s="46"/>
      <c r="DZ150" s="46"/>
      <c r="EA150" s="46"/>
      <c r="EB150" s="46"/>
      <c r="EC150" s="46"/>
      <c r="ED150" s="46"/>
      <c r="EE150" s="46"/>
      <c r="EF150" s="46"/>
      <c r="EG150" s="46"/>
      <c r="EH150" s="46"/>
      <c r="EI150" s="46"/>
      <c r="EJ150" s="46"/>
      <c r="EK150" s="46"/>
      <c r="EL150" s="46"/>
      <c r="EM150" s="46"/>
      <c r="EN150" s="46"/>
      <c r="EO150" s="46"/>
      <c r="EP150" s="46"/>
      <c r="EQ150" s="46"/>
      <c r="ER150" s="46"/>
      <c r="ES150" s="46"/>
      <c r="ET150" s="46"/>
      <c r="EU150" s="46"/>
      <c r="EV150" s="46"/>
      <c r="EW150" s="46"/>
      <c r="EX150" s="46"/>
      <c r="EY150" s="46"/>
      <c r="EZ150" s="46"/>
      <c r="FA150" s="46"/>
      <c r="FB150" s="46"/>
      <c r="FC150" s="46"/>
      <c r="FD150" s="46"/>
      <c r="FE150" s="46"/>
      <c r="FF150" s="46"/>
      <c r="FG150" s="46"/>
      <c r="FH150" s="46"/>
      <c r="FI150" s="46"/>
      <c r="FJ150" s="46"/>
      <c r="FK150" s="46"/>
      <c r="FL150" s="46"/>
      <c r="FM150" s="46"/>
      <c r="FN150" s="46"/>
      <c r="FO150" s="46"/>
      <c r="FP150" s="46"/>
      <c r="FQ150" s="46"/>
      <c r="FR150" s="46"/>
      <c r="FS150" s="46"/>
      <c r="FT150" s="46"/>
      <c r="FU150" s="46"/>
      <c r="FV150" s="46"/>
      <c r="FW150" s="46"/>
      <c r="FX150" s="46"/>
      <c r="FY150" s="46"/>
      <c r="FZ150" s="46"/>
      <c r="GA150" s="46"/>
      <c r="GB150" s="46"/>
      <c r="GC150" s="46"/>
    </row>
    <row r="151" spans="1:185" x14ac:dyDescent="0.25">
      <c r="A151" s="99" t="s">
        <v>26</v>
      </c>
      <c r="B151" s="100"/>
      <c r="C151" s="100"/>
      <c r="D151" s="100"/>
      <c r="E151" s="190"/>
      <c r="F151" s="102"/>
      <c r="G151" s="102"/>
      <c r="H151" s="102"/>
      <c r="I151" s="102"/>
      <c r="J151" s="106"/>
      <c r="K151" s="46"/>
      <c r="L151" s="46"/>
      <c r="M151" s="46"/>
      <c r="N151" s="46"/>
      <c r="O151" s="46"/>
      <c r="P151" s="46"/>
      <c r="Q151" s="46"/>
      <c r="R151" s="46"/>
      <c r="S151" s="46"/>
      <c r="T151" s="46"/>
      <c r="U151" s="46"/>
      <c r="V151" s="46"/>
      <c r="W151" s="46"/>
      <c r="X151" s="46"/>
      <c r="Y151" s="46"/>
      <c r="Z151" s="46"/>
      <c r="AA151" s="46"/>
      <c r="AB151" s="46"/>
      <c r="AC151" s="46"/>
      <c r="AD151" s="46"/>
      <c r="AE151" s="46"/>
      <c r="AF151" s="46"/>
      <c r="AG151" s="46"/>
      <c r="AH151" s="46"/>
      <c r="AI151" s="46"/>
      <c r="AJ151" s="46"/>
      <c r="AK151" s="46"/>
      <c r="AL151" s="46"/>
      <c r="AM151" s="46"/>
      <c r="AN151" s="46"/>
      <c r="AO151" s="46"/>
      <c r="AP151" s="46"/>
      <c r="AQ151" s="46"/>
      <c r="AR151" s="46"/>
      <c r="AS151" s="46"/>
      <c r="AT151" s="46"/>
      <c r="AU151" s="46"/>
      <c r="AV151" s="46"/>
      <c r="AW151" s="46"/>
      <c r="AX151" s="46"/>
      <c r="AY151" s="46"/>
      <c r="AZ151" s="46"/>
      <c r="BA151" s="46"/>
      <c r="BB151" s="46"/>
      <c r="BC151" s="46"/>
      <c r="BD151" s="46"/>
      <c r="BE151" s="46"/>
      <c r="BF151" s="46"/>
      <c r="BG151" s="46"/>
      <c r="BH151" s="46"/>
      <c r="BI151" s="46"/>
      <c r="BJ151" s="46"/>
      <c r="BK151" s="46"/>
      <c r="BL151" s="46"/>
      <c r="BM151" s="46"/>
      <c r="BN151" s="46"/>
      <c r="BO151" s="46"/>
      <c r="BP151" s="46"/>
      <c r="BQ151" s="46"/>
      <c r="BR151" s="46"/>
      <c r="BS151" s="46"/>
      <c r="BT151" s="46"/>
      <c r="BU151" s="46"/>
      <c r="BV151" s="46"/>
      <c r="BW151" s="46"/>
      <c r="BX151" s="46"/>
      <c r="BY151" s="46"/>
      <c r="BZ151" s="46"/>
      <c r="CA151" s="46"/>
      <c r="CB151" s="46"/>
      <c r="CC151" s="46"/>
      <c r="CD151" s="46"/>
      <c r="CE151" s="46"/>
      <c r="CF151" s="46"/>
      <c r="CG151" s="46"/>
      <c r="CH151" s="46"/>
      <c r="CI151" s="46"/>
      <c r="CJ151" s="46"/>
      <c r="CK151" s="46"/>
      <c r="CL151" s="46"/>
      <c r="CM151" s="46"/>
      <c r="CN151" s="46"/>
      <c r="CO151" s="46"/>
      <c r="CP151" s="46"/>
      <c r="CQ151" s="46"/>
      <c r="CR151" s="46"/>
      <c r="CS151" s="46"/>
      <c r="CT151" s="46"/>
      <c r="CU151" s="46"/>
      <c r="CV151" s="46"/>
      <c r="CW151" s="46"/>
      <c r="CX151" s="46"/>
      <c r="CY151" s="46"/>
      <c r="CZ151" s="46"/>
      <c r="DA151" s="46"/>
      <c r="DB151" s="46"/>
      <c r="DC151" s="46"/>
      <c r="DD151" s="46"/>
      <c r="DE151" s="46"/>
      <c r="DF151" s="46"/>
      <c r="DG151" s="46"/>
      <c r="DH151" s="46"/>
      <c r="DI151" s="46"/>
      <c r="DJ151" s="46"/>
      <c r="DK151" s="46"/>
      <c r="DL151" s="46"/>
      <c r="DM151" s="46"/>
      <c r="DN151" s="46"/>
      <c r="DO151" s="46"/>
      <c r="DP151" s="46"/>
      <c r="DQ151" s="46"/>
      <c r="DR151" s="46"/>
      <c r="DS151" s="46"/>
      <c r="DT151" s="46"/>
      <c r="DU151" s="46"/>
      <c r="DV151" s="46"/>
      <c r="DW151" s="46"/>
      <c r="DX151" s="46"/>
      <c r="DY151" s="46"/>
      <c r="DZ151" s="46"/>
      <c r="EA151" s="46"/>
      <c r="EB151" s="46"/>
      <c r="EC151" s="46"/>
      <c r="ED151" s="46"/>
      <c r="EE151" s="46"/>
      <c r="EF151" s="46"/>
      <c r="EG151" s="46"/>
      <c r="EH151" s="46"/>
      <c r="EI151" s="46"/>
      <c r="EJ151" s="46"/>
      <c r="EK151" s="46"/>
      <c r="EL151" s="46"/>
      <c r="EM151" s="46"/>
      <c r="EN151" s="46"/>
      <c r="EO151" s="46"/>
      <c r="EP151" s="46"/>
      <c r="EQ151" s="46"/>
      <c r="ER151" s="46"/>
      <c r="ES151" s="46"/>
      <c r="ET151" s="46"/>
      <c r="EU151" s="46"/>
      <c r="EV151" s="46"/>
      <c r="EW151" s="46"/>
      <c r="EX151" s="46"/>
      <c r="EY151" s="46"/>
      <c r="EZ151" s="46"/>
      <c r="FA151" s="46"/>
      <c r="FB151" s="46"/>
      <c r="FC151" s="46"/>
      <c r="FD151" s="46"/>
      <c r="FE151" s="46"/>
      <c r="FF151" s="46"/>
      <c r="FG151" s="46"/>
      <c r="FH151" s="46"/>
      <c r="FI151" s="46"/>
      <c r="FJ151" s="46"/>
      <c r="FK151" s="46"/>
      <c r="FL151" s="46"/>
      <c r="FM151" s="46"/>
      <c r="FN151" s="46"/>
      <c r="FO151" s="46"/>
      <c r="FP151" s="46"/>
      <c r="FQ151" s="46"/>
      <c r="FR151" s="46"/>
      <c r="FS151" s="46"/>
      <c r="FT151" s="46"/>
      <c r="FU151" s="46"/>
      <c r="FV151" s="46"/>
      <c r="FW151" s="46"/>
      <c r="FX151" s="46"/>
      <c r="FY151" s="46"/>
      <c r="FZ151" s="46"/>
      <c r="GA151" s="46"/>
      <c r="GB151" s="46"/>
      <c r="GC151" s="46"/>
    </row>
    <row r="152" spans="1:185" ht="30" x14ac:dyDescent="0.25">
      <c r="A152" s="566" t="s">
        <v>122</v>
      </c>
      <c r="B152" s="563">
        <f>'2 уровень'!C249</f>
        <v>4554</v>
      </c>
      <c r="C152" s="563">
        <f>'2 уровень'!D249</f>
        <v>379</v>
      </c>
      <c r="D152" s="563">
        <f>'2 уровень'!E249</f>
        <v>259</v>
      </c>
      <c r="E152" s="564">
        <f>'2 уровень'!F249</f>
        <v>68.337730870712392</v>
      </c>
      <c r="F152" s="567">
        <f>'2 уровень'!G249</f>
        <v>11728.465460648147</v>
      </c>
      <c r="G152" s="567">
        <f>'2 уровень'!H249</f>
        <v>978</v>
      </c>
      <c r="H152" s="567">
        <f>'2 уровень'!I249</f>
        <v>511.07927000000001</v>
      </c>
      <c r="I152" s="567">
        <f>'2 уровень'!J249</f>
        <v>52.257594069529659</v>
      </c>
      <c r="J152" s="106"/>
      <c r="K152" s="46"/>
      <c r="L152" s="46"/>
      <c r="M152" s="46"/>
      <c r="N152" s="46"/>
      <c r="O152" s="46"/>
      <c r="P152" s="46"/>
      <c r="Q152" s="46"/>
      <c r="R152" s="46"/>
      <c r="S152" s="46"/>
      <c r="T152" s="46"/>
      <c r="U152" s="46"/>
      <c r="V152" s="46"/>
      <c r="W152" s="46"/>
      <c r="X152" s="46"/>
      <c r="Y152" s="46"/>
      <c r="Z152" s="46"/>
      <c r="AA152" s="46"/>
      <c r="AB152" s="46"/>
      <c r="AC152" s="46"/>
      <c r="AD152" s="46"/>
      <c r="AE152" s="46"/>
      <c r="AF152" s="46"/>
      <c r="AG152" s="46"/>
      <c r="AH152" s="46"/>
      <c r="AI152" s="46"/>
      <c r="AJ152" s="46"/>
      <c r="AK152" s="46"/>
      <c r="AL152" s="46"/>
      <c r="AM152" s="46"/>
      <c r="AN152" s="46"/>
      <c r="AO152" s="46"/>
      <c r="AP152" s="46"/>
      <c r="AQ152" s="46"/>
      <c r="AR152" s="46"/>
      <c r="AS152" s="46"/>
      <c r="AT152" s="46"/>
      <c r="AU152" s="46"/>
      <c r="AV152" s="46"/>
      <c r="AW152" s="46"/>
      <c r="AX152" s="46"/>
      <c r="AY152" s="46"/>
      <c r="AZ152" s="46"/>
      <c r="BA152" s="46"/>
      <c r="BB152" s="46"/>
      <c r="BC152" s="46"/>
      <c r="BD152" s="46"/>
      <c r="BE152" s="46"/>
      <c r="BF152" s="46"/>
      <c r="BG152" s="46"/>
      <c r="BH152" s="46"/>
      <c r="BI152" s="46"/>
      <c r="BJ152" s="46"/>
      <c r="BK152" s="46"/>
      <c r="BL152" s="46"/>
      <c r="BM152" s="46"/>
      <c r="BN152" s="46"/>
      <c r="BO152" s="46"/>
      <c r="BP152" s="46"/>
      <c r="BQ152" s="46"/>
      <c r="BR152" s="46"/>
      <c r="BS152" s="46"/>
      <c r="BT152" s="46"/>
      <c r="BU152" s="46"/>
      <c r="BV152" s="46"/>
      <c r="BW152" s="46"/>
      <c r="BX152" s="46"/>
      <c r="BY152" s="46"/>
      <c r="BZ152" s="46"/>
      <c r="CA152" s="46"/>
      <c r="CB152" s="46"/>
      <c r="CC152" s="46"/>
      <c r="CD152" s="46"/>
      <c r="CE152" s="46"/>
      <c r="CF152" s="46"/>
      <c r="CG152" s="46"/>
      <c r="CH152" s="46"/>
      <c r="CI152" s="46"/>
      <c r="CJ152" s="46"/>
      <c r="CK152" s="46"/>
      <c r="CL152" s="46"/>
      <c r="CM152" s="46"/>
      <c r="CN152" s="46"/>
      <c r="CO152" s="46"/>
      <c r="CP152" s="46"/>
      <c r="CQ152" s="46"/>
      <c r="CR152" s="46"/>
      <c r="CS152" s="46"/>
      <c r="CT152" s="46"/>
      <c r="CU152" s="46"/>
      <c r="CV152" s="46"/>
      <c r="CW152" s="46"/>
      <c r="CX152" s="46"/>
      <c r="CY152" s="46"/>
      <c r="CZ152" s="46"/>
      <c r="DA152" s="46"/>
      <c r="DB152" s="46"/>
      <c r="DC152" s="46"/>
      <c r="DD152" s="46"/>
      <c r="DE152" s="46"/>
      <c r="DF152" s="46"/>
      <c r="DG152" s="46"/>
      <c r="DH152" s="46"/>
      <c r="DI152" s="46"/>
      <c r="DJ152" s="46"/>
      <c r="DK152" s="46"/>
      <c r="DL152" s="46"/>
      <c r="DM152" s="46"/>
      <c r="DN152" s="46"/>
      <c r="DO152" s="46"/>
      <c r="DP152" s="46"/>
      <c r="DQ152" s="46"/>
      <c r="DR152" s="46"/>
      <c r="DS152" s="46"/>
      <c r="DT152" s="46"/>
      <c r="DU152" s="46"/>
      <c r="DV152" s="46"/>
      <c r="DW152" s="46"/>
      <c r="DX152" s="46"/>
      <c r="DY152" s="46"/>
      <c r="DZ152" s="46"/>
      <c r="EA152" s="46"/>
      <c r="EB152" s="46"/>
      <c r="EC152" s="46"/>
      <c r="ED152" s="46"/>
      <c r="EE152" s="46"/>
      <c r="EF152" s="46"/>
      <c r="EG152" s="46"/>
      <c r="EH152" s="46"/>
      <c r="EI152" s="46"/>
      <c r="EJ152" s="46"/>
      <c r="EK152" s="46"/>
      <c r="EL152" s="46"/>
      <c r="EM152" s="46"/>
      <c r="EN152" s="46"/>
      <c r="EO152" s="46"/>
      <c r="EP152" s="46"/>
      <c r="EQ152" s="46"/>
      <c r="ER152" s="46"/>
      <c r="ES152" s="46"/>
      <c r="ET152" s="46"/>
      <c r="EU152" s="46"/>
      <c r="EV152" s="46"/>
      <c r="EW152" s="46"/>
      <c r="EX152" s="46"/>
      <c r="EY152" s="46"/>
      <c r="EZ152" s="46"/>
      <c r="FA152" s="46"/>
      <c r="FB152" s="46"/>
      <c r="FC152" s="46"/>
      <c r="FD152" s="46"/>
      <c r="FE152" s="46"/>
      <c r="FF152" s="46"/>
      <c r="FG152" s="46"/>
      <c r="FH152" s="46"/>
      <c r="FI152" s="46"/>
      <c r="FJ152" s="46"/>
      <c r="FK152" s="46"/>
      <c r="FL152" s="46"/>
      <c r="FM152" s="46"/>
      <c r="FN152" s="46"/>
      <c r="FO152" s="46"/>
      <c r="FP152" s="46"/>
      <c r="FQ152" s="46"/>
      <c r="FR152" s="46"/>
      <c r="FS152" s="46"/>
      <c r="FT152" s="46"/>
      <c r="FU152" s="46"/>
      <c r="FV152" s="46"/>
      <c r="FW152" s="46"/>
      <c r="FX152" s="46"/>
      <c r="FY152" s="46"/>
      <c r="FZ152" s="46"/>
      <c r="GA152" s="46"/>
      <c r="GB152" s="46"/>
      <c r="GC152" s="46"/>
    </row>
    <row r="153" spans="1:185" ht="30" x14ac:dyDescent="0.25">
      <c r="A153" s="121" t="s">
        <v>79</v>
      </c>
      <c r="B153" s="258">
        <f>'2 уровень'!C250</f>
        <v>3338</v>
      </c>
      <c r="C153" s="258">
        <f>'2 уровень'!D250</f>
        <v>278</v>
      </c>
      <c r="D153" s="50">
        <f>'2 уровень'!E250</f>
        <v>213</v>
      </c>
      <c r="E153" s="259">
        <f>'2 уровень'!F250</f>
        <v>76.618705035971217</v>
      </c>
      <c r="F153" s="200">
        <f>'2 уровень'!G250</f>
        <v>8590.5438981481475</v>
      </c>
      <c r="G153" s="200">
        <f>'2 уровень'!H250</f>
        <v>716</v>
      </c>
      <c r="H153" s="63">
        <f>'2 уровень'!I250</f>
        <v>432.04082</v>
      </c>
      <c r="I153" s="200">
        <f>'2 уровень'!J250</f>
        <v>60.340896648044698</v>
      </c>
      <c r="J153" s="106"/>
      <c r="K153" s="46"/>
      <c r="L153" s="46"/>
      <c r="M153" s="46"/>
      <c r="N153" s="46"/>
      <c r="O153" s="46"/>
      <c r="P153" s="46"/>
      <c r="Q153" s="46"/>
      <c r="R153" s="46"/>
      <c r="S153" s="46"/>
      <c r="T153" s="46"/>
      <c r="U153" s="46"/>
      <c r="V153" s="46"/>
      <c r="W153" s="46"/>
      <c r="X153" s="46"/>
      <c r="Y153" s="46"/>
      <c r="Z153" s="46"/>
      <c r="AA153" s="46"/>
      <c r="AB153" s="46"/>
      <c r="AC153" s="46"/>
      <c r="AD153" s="46"/>
      <c r="AE153" s="46"/>
      <c r="AF153" s="46"/>
      <c r="AG153" s="46"/>
      <c r="AH153" s="46"/>
      <c r="AI153" s="46"/>
      <c r="AJ153" s="46"/>
      <c r="AK153" s="46"/>
      <c r="AL153" s="46"/>
      <c r="AM153" s="46"/>
      <c r="AN153" s="46"/>
      <c r="AO153" s="46"/>
      <c r="AP153" s="46"/>
      <c r="AQ153" s="46"/>
      <c r="AR153" s="46"/>
      <c r="AS153" s="46"/>
      <c r="AT153" s="46"/>
      <c r="AU153" s="46"/>
      <c r="AV153" s="46"/>
      <c r="AW153" s="46"/>
      <c r="AX153" s="46"/>
      <c r="AY153" s="46"/>
      <c r="AZ153" s="46"/>
      <c r="BA153" s="46"/>
      <c r="BB153" s="46"/>
      <c r="BC153" s="46"/>
      <c r="BD153" s="46"/>
      <c r="BE153" s="46"/>
      <c r="BF153" s="46"/>
      <c r="BG153" s="46"/>
      <c r="BH153" s="46"/>
      <c r="BI153" s="46"/>
      <c r="BJ153" s="46"/>
      <c r="BK153" s="46"/>
      <c r="BL153" s="46"/>
      <c r="BM153" s="46"/>
      <c r="BN153" s="46"/>
      <c r="BO153" s="46"/>
      <c r="BP153" s="46"/>
      <c r="BQ153" s="46"/>
      <c r="BR153" s="46"/>
      <c r="BS153" s="46"/>
      <c r="BT153" s="46"/>
      <c r="BU153" s="46"/>
      <c r="BV153" s="46"/>
      <c r="BW153" s="46"/>
      <c r="BX153" s="46"/>
      <c r="BY153" s="46"/>
      <c r="BZ153" s="46"/>
      <c r="CA153" s="46"/>
      <c r="CB153" s="46"/>
      <c r="CC153" s="46"/>
      <c r="CD153" s="46"/>
      <c r="CE153" s="46"/>
      <c r="CF153" s="46"/>
      <c r="CG153" s="46"/>
      <c r="CH153" s="46"/>
      <c r="CI153" s="46"/>
      <c r="CJ153" s="46"/>
      <c r="CK153" s="46"/>
      <c r="CL153" s="46"/>
      <c r="CM153" s="46"/>
      <c r="CN153" s="46"/>
      <c r="CO153" s="46"/>
      <c r="CP153" s="46"/>
      <c r="CQ153" s="46"/>
      <c r="CR153" s="46"/>
      <c r="CS153" s="46"/>
      <c r="CT153" s="46"/>
      <c r="CU153" s="46"/>
      <c r="CV153" s="46"/>
      <c r="CW153" s="46"/>
      <c r="CX153" s="46"/>
      <c r="CY153" s="46"/>
      <c r="CZ153" s="46"/>
      <c r="DA153" s="46"/>
      <c r="DB153" s="46"/>
      <c r="DC153" s="46"/>
      <c r="DD153" s="46"/>
      <c r="DE153" s="46"/>
      <c r="DF153" s="46"/>
      <c r="DG153" s="46"/>
      <c r="DH153" s="46"/>
      <c r="DI153" s="46"/>
      <c r="DJ153" s="46"/>
      <c r="DK153" s="46"/>
      <c r="DL153" s="46"/>
      <c r="DM153" s="46"/>
      <c r="DN153" s="46"/>
      <c r="DO153" s="46"/>
      <c r="DP153" s="46"/>
      <c r="DQ153" s="46"/>
      <c r="DR153" s="46"/>
      <c r="DS153" s="46"/>
      <c r="DT153" s="46"/>
      <c r="DU153" s="46"/>
      <c r="DV153" s="46"/>
      <c r="DW153" s="46"/>
      <c r="DX153" s="46"/>
      <c r="DY153" s="46"/>
      <c r="DZ153" s="46"/>
      <c r="EA153" s="46"/>
      <c r="EB153" s="46"/>
      <c r="EC153" s="46"/>
      <c r="ED153" s="46"/>
      <c r="EE153" s="46"/>
      <c r="EF153" s="46"/>
      <c r="EG153" s="46"/>
      <c r="EH153" s="46"/>
      <c r="EI153" s="46"/>
      <c r="EJ153" s="46"/>
      <c r="EK153" s="46"/>
      <c r="EL153" s="46"/>
      <c r="EM153" s="46"/>
      <c r="EN153" s="46"/>
      <c r="EO153" s="46"/>
      <c r="EP153" s="46"/>
      <c r="EQ153" s="46"/>
      <c r="ER153" s="46"/>
      <c r="ES153" s="46"/>
      <c r="ET153" s="46"/>
      <c r="EU153" s="46"/>
      <c r="EV153" s="46"/>
      <c r="EW153" s="46"/>
      <c r="EX153" s="46"/>
      <c r="EY153" s="46"/>
      <c r="EZ153" s="46"/>
      <c r="FA153" s="46"/>
      <c r="FB153" s="46"/>
      <c r="FC153" s="46"/>
      <c r="FD153" s="46"/>
      <c r="FE153" s="46"/>
      <c r="FF153" s="46"/>
      <c r="FG153" s="46"/>
      <c r="FH153" s="46"/>
      <c r="FI153" s="46"/>
      <c r="FJ153" s="46"/>
      <c r="FK153" s="46"/>
      <c r="FL153" s="46"/>
      <c r="FM153" s="46"/>
      <c r="FN153" s="46"/>
      <c r="FO153" s="46"/>
      <c r="FP153" s="46"/>
      <c r="FQ153" s="46"/>
      <c r="FR153" s="46"/>
      <c r="FS153" s="46"/>
      <c r="FT153" s="46"/>
      <c r="FU153" s="46"/>
      <c r="FV153" s="46"/>
      <c r="FW153" s="46"/>
      <c r="FX153" s="46"/>
      <c r="FY153" s="46"/>
      <c r="FZ153" s="46"/>
      <c r="GA153" s="46"/>
      <c r="GB153" s="46"/>
      <c r="GC153" s="46"/>
    </row>
    <row r="154" spans="1:185" ht="30" x14ac:dyDescent="0.25">
      <c r="A154" s="121" t="s">
        <v>80</v>
      </c>
      <c r="B154" s="258">
        <f>'2 уровень'!C251</f>
        <v>1001</v>
      </c>
      <c r="C154" s="258">
        <f>'2 уровень'!D251</f>
        <v>83</v>
      </c>
      <c r="D154" s="50">
        <f>'2 уровень'!E251</f>
        <v>46</v>
      </c>
      <c r="E154" s="259">
        <f>'2 уровень'!F251</f>
        <v>55.421686746987952</v>
      </c>
      <c r="F154" s="200">
        <f>'2 уровень'!G251</f>
        <v>1727.0378125</v>
      </c>
      <c r="G154" s="200">
        <f>'2 уровень'!H251</f>
        <v>144</v>
      </c>
      <c r="H154" s="63">
        <f>'2 уровень'!I251</f>
        <v>79.038449999999997</v>
      </c>
      <c r="I154" s="200">
        <f>'2 уровень'!J251</f>
        <v>54.887812500000003</v>
      </c>
      <c r="J154" s="106"/>
      <c r="K154" s="46"/>
      <c r="L154" s="46"/>
      <c r="M154" s="46"/>
      <c r="N154" s="46"/>
      <c r="O154" s="46"/>
      <c r="P154" s="46"/>
      <c r="Q154" s="46"/>
      <c r="R154" s="46"/>
      <c r="S154" s="46"/>
      <c r="T154" s="46"/>
      <c r="U154" s="46"/>
      <c r="V154" s="46"/>
      <c r="W154" s="46"/>
      <c r="X154" s="46"/>
      <c r="Y154" s="46"/>
      <c r="Z154" s="46"/>
      <c r="AA154" s="46"/>
      <c r="AB154" s="46"/>
      <c r="AC154" s="46"/>
      <c r="AD154" s="46"/>
      <c r="AE154" s="46"/>
      <c r="AF154" s="46"/>
      <c r="AG154" s="46"/>
      <c r="AH154" s="46"/>
      <c r="AI154" s="46"/>
      <c r="AJ154" s="46"/>
      <c r="AK154" s="46"/>
      <c r="AL154" s="46"/>
      <c r="AM154" s="46"/>
      <c r="AN154" s="46"/>
      <c r="AO154" s="46"/>
      <c r="AP154" s="46"/>
      <c r="AQ154" s="46"/>
      <c r="AR154" s="46"/>
      <c r="AS154" s="46"/>
      <c r="AT154" s="46"/>
      <c r="AU154" s="46"/>
      <c r="AV154" s="46"/>
      <c r="AW154" s="46"/>
      <c r="AX154" s="46"/>
      <c r="AY154" s="46"/>
      <c r="AZ154" s="46"/>
      <c r="BA154" s="46"/>
      <c r="BB154" s="46"/>
      <c r="BC154" s="46"/>
      <c r="BD154" s="46"/>
      <c r="BE154" s="46"/>
      <c r="BF154" s="46"/>
      <c r="BG154" s="46"/>
      <c r="BH154" s="46"/>
      <c r="BI154" s="46"/>
      <c r="BJ154" s="46"/>
      <c r="BK154" s="46"/>
      <c r="BL154" s="46"/>
      <c r="BM154" s="46"/>
      <c r="BN154" s="46"/>
      <c r="BO154" s="46"/>
      <c r="BP154" s="46"/>
      <c r="BQ154" s="46"/>
      <c r="BR154" s="46"/>
      <c r="BS154" s="46"/>
      <c r="BT154" s="46"/>
      <c r="BU154" s="46"/>
      <c r="BV154" s="46"/>
      <c r="BW154" s="46"/>
      <c r="BX154" s="46"/>
      <c r="BY154" s="46"/>
      <c r="BZ154" s="46"/>
      <c r="CA154" s="46"/>
      <c r="CB154" s="46"/>
      <c r="CC154" s="46"/>
      <c r="CD154" s="46"/>
      <c r="CE154" s="46"/>
      <c r="CF154" s="46"/>
      <c r="CG154" s="46"/>
      <c r="CH154" s="46"/>
      <c r="CI154" s="46"/>
      <c r="CJ154" s="46"/>
      <c r="CK154" s="46"/>
      <c r="CL154" s="46"/>
      <c r="CM154" s="46"/>
      <c r="CN154" s="46"/>
      <c r="CO154" s="46"/>
      <c r="CP154" s="46"/>
      <c r="CQ154" s="46"/>
      <c r="CR154" s="46"/>
      <c r="CS154" s="46"/>
      <c r="CT154" s="46"/>
      <c r="CU154" s="46"/>
      <c r="CV154" s="46"/>
      <c r="CW154" s="46"/>
      <c r="CX154" s="46"/>
      <c r="CY154" s="46"/>
      <c r="CZ154" s="46"/>
      <c r="DA154" s="46"/>
      <c r="DB154" s="46"/>
      <c r="DC154" s="46"/>
      <c r="DD154" s="46"/>
      <c r="DE154" s="46"/>
      <c r="DF154" s="46"/>
      <c r="DG154" s="46"/>
      <c r="DH154" s="46"/>
      <c r="DI154" s="46"/>
      <c r="DJ154" s="46"/>
      <c r="DK154" s="46"/>
      <c r="DL154" s="46"/>
      <c r="DM154" s="46"/>
      <c r="DN154" s="46"/>
      <c r="DO154" s="46"/>
      <c r="DP154" s="46"/>
      <c r="DQ154" s="46"/>
      <c r="DR154" s="46"/>
      <c r="DS154" s="46"/>
      <c r="DT154" s="46"/>
      <c r="DU154" s="46"/>
      <c r="DV154" s="46"/>
      <c r="DW154" s="46"/>
      <c r="DX154" s="46"/>
      <c r="DY154" s="46"/>
      <c r="DZ154" s="46"/>
      <c r="EA154" s="46"/>
      <c r="EB154" s="46"/>
      <c r="EC154" s="46"/>
      <c r="ED154" s="46"/>
      <c r="EE154" s="46"/>
      <c r="EF154" s="46"/>
      <c r="EG154" s="46"/>
      <c r="EH154" s="46"/>
      <c r="EI154" s="46"/>
      <c r="EJ154" s="46"/>
      <c r="EK154" s="46"/>
      <c r="EL154" s="46"/>
      <c r="EM154" s="46"/>
      <c r="EN154" s="46"/>
      <c r="EO154" s="46"/>
      <c r="EP154" s="46"/>
      <c r="EQ154" s="46"/>
      <c r="ER154" s="46"/>
      <c r="ES154" s="46"/>
      <c r="ET154" s="46"/>
      <c r="EU154" s="46"/>
      <c r="EV154" s="46"/>
      <c r="EW154" s="46"/>
      <c r="EX154" s="46"/>
      <c r="EY154" s="46"/>
      <c r="EZ154" s="46"/>
      <c r="FA154" s="46"/>
      <c r="FB154" s="46"/>
      <c r="FC154" s="46"/>
      <c r="FD154" s="46"/>
      <c r="FE154" s="46"/>
      <c r="FF154" s="46"/>
      <c r="FG154" s="46"/>
      <c r="FH154" s="46"/>
      <c r="FI154" s="46"/>
      <c r="FJ154" s="46"/>
      <c r="FK154" s="46"/>
      <c r="FL154" s="46"/>
      <c r="FM154" s="46"/>
      <c r="FN154" s="46"/>
      <c r="FO154" s="46"/>
      <c r="FP154" s="46"/>
      <c r="FQ154" s="46"/>
      <c r="FR154" s="46"/>
      <c r="FS154" s="46"/>
      <c r="FT154" s="46"/>
      <c r="FU154" s="46"/>
      <c r="FV154" s="46"/>
      <c r="FW154" s="46"/>
      <c r="FX154" s="46"/>
      <c r="FY154" s="46"/>
      <c r="FZ154" s="46"/>
      <c r="GA154" s="46"/>
      <c r="GB154" s="46"/>
      <c r="GC154" s="46"/>
    </row>
    <row r="155" spans="1:185" ht="45" x14ac:dyDescent="0.25">
      <c r="A155" s="121" t="s">
        <v>101</v>
      </c>
      <c r="B155" s="258">
        <f>'2 уровень'!C252</f>
        <v>65</v>
      </c>
      <c r="C155" s="258">
        <f>'2 уровень'!D252</f>
        <v>5</v>
      </c>
      <c r="D155" s="50">
        <f>'2 уровень'!E252</f>
        <v>0</v>
      </c>
      <c r="E155" s="259">
        <f>'2 уровень'!F252</f>
        <v>0</v>
      </c>
      <c r="F155" s="200">
        <f>'2 уровень'!G252</f>
        <v>426.54624999999999</v>
      </c>
      <c r="G155" s="200">
        <f>'2 уровень'!H252</f>
        <v>36</v>
      </c>
      <c r="H155" s="63">
        <f>'2 уровень'!I252</f>
        <v>0</v>
      </c>
      <c r="I155" s="200">
        <f>'2 уровень'!J252</f>
        <v>0</v>
      </c>
      <c r="J155" s="106"/>
      <c r="K155" s="46"/>
      <c r="L155" s="46"/>
      <c r="M155" s="46"/>
      <c r="N155" s="46"/>
      <c r="O155" s="46"/>
      <c r="P155" s="46"/>
      <c r="Q155" s="46"/>
      <c r="R155" s="46"/>
      <c r="S155" s="46"/>
      <c r="T155" s="46"/>
      <c r="U155" s="46"/>
      <c r="V155" s="46"/>
      <c r="W155" s="46"/>
      <c r="X155" s="46"/>
      <c r="Y155" s="46"/>
      <c r="Z155" s="46"/>
      <c r="AA155" s="46"/>
      <c r="AB155" s="46"/>
      <c r="AC155" s="46"/>
      <c r="AD155" s="46"/>
      <c r="AE155" s="46"/>
      <c r="AF155" s="46"/>
      <c r="AG155" s="46"/>
      <c r="AH155" s="46"/>
      <c r="AI155" s="46"/>
      <c r="AJ155" s="46"/>
      <c r="AK155" s="46"/>
      <c r="AL155" s="46"/>
      <c r="AM155" s="46"/>
      <c r="AN155" s="46"/>
      <c r="AO155" s="46"/>
      <c r="AP155" s="46"/>
      <c r="AQ155" s="46"/>
      <c r="AR155" s="46"/>
      <c r="AS155" s="46"/>
      <c r="AT155" s="46"/>
      <c r="AU155" s="46"/>
      <c r="AV155" s="46"/>
      <c r="AW155" s="46"/>
      <c r="AX155" s="46"/>
      <c r="AY155" s="46"/>
      <c r="AZ155" s="46"/>
      <c r="BA155" s="46"/>
      <c r="BB155" s="46"/>
      <c r="BC155" s="46"/>
      <c r="BD155" s="46"/>
      <c r="BE155" s="46"/>
      <c r="BF155" s="46"/>
      <c r="BG155" s="46"/>
      <c r="BH155" s="46"/>
      <c r="BI155" s="46"/>
      <c r="BJ155" s="46"/>
      <c r="BK155" s="46"/>
      <c r="BL155" s="46"/>
      <c r="BM155" s="46"/>
      <c r="BN155" s="46"/>
      <c r="BO155" s="46"/>
      <c r="BP155" s="46"/>
      <c r="BQ155" s="46"/>
      <c r="BR155" s="46"/>
      <c r="BS155" s="46"/>
      <c r="BT155" s="46"/>
      <c r="BU155" s="46"/>
      <c r="BV155" s="46"/>
      <c r="BW155" s="46"/>
      <c r="BX155" s="46"/>
      <c r="BY155" s="46"/>
      <c r="BZ155" s="46"/>
      <c r="CA155" s="46"/>
      <c r="CB155" s="46"/>
      <c r="CC155" s="46"/>
      <c r="CD155" s="46"/>
      <c r="CE155" s="46"/>
      <c r="CF155" s="46"/>
      <c r="CG155" s="46"/>
      <c r="CH155" s="46"/>
      <c r="CI155" s="46"/>
      <c r="CJ155" s="46"/>
      <c r="CK155" s="46"/>
      <c r="CL155" s="46"/>
      <c r="CM155" s="46"/>
      <c r="CN155" s="46"/>
      <c r="CO155" s="46"/>
      <c r="CP155" s="46"/>
      <c r="CQ155" s="46"/>
      <c r="CR155" s="46"/>
      <c r="CS155" s="46"/>
      <c r="CT155" s="46"/>
      <c r="CU155" s="46"/>
      <c r="CV155" s="46"/>
      <c r="CW155" s="46"/>
      <c r="CX155" s="46"/>
      <c r="CY155" s="46"/>
      <c r="CZ155" s="46"/>
      <c r="DA155" s="46"/>
      <c r="DB155" s="46"/>
      <c r="DC155" s="46"/>
      <c r="DD155" s="46"/>
      <c r="DE155" s="46"/>
      <c r="DF155" s="46"/>
      <c r="DG155" s="46"/>
      <c r="DH155" s="46"/>
      <c r="DI155" s="46"/>
      <c r="DJ155" s="46"/>
      <c r="DK155" s="46"/>
      <c r="DL155" s="46"/>
      <c r="DM155" s="46"/>
      <c r="DN155" s="46"/>
      <c r="DO155" s="46"/>
      <c r="DP155" s="46"/>
      <c r="DQ155" s="46"/>
      <c r="DR155" s="46"/>
      <c r="DS155" s="46"/>
      <c r="DT155" s="46"/>
      <c r="DU155" s="46"/>
      <c r="DV155" s="46"/>
      <c r="DW155" s="46"/>
      <c r="DX155" s="46"/>
      <c r="DY155" s="46"/>
      <c r="DZ155" s="46"/>
      <c r="EA155" s="46"/>
      <c r="EB155" s="46"/>
      <c r="EC155" s="46"/>
      <c r="ED155" s="46"/>
      <c r="EE155" s="46"/>
      <c r="EF155" s="46"/>
      <c r="EG155" s="46"/>
      <c r="EH155" s="46"/>
      <c r="EI155" s="46"/>
      <c r="EJ155" s="46"/>
      <c r="EK155" s="46"/>
      <c r="EL155" s="46"/>
      <c r="EM155" s="46"/>
      <c r="EN155" s="46"/>
      <c r="EO155" s="46"/>
      <c r="EP155" s="46"/>
      <c r="EQ155" s="46"/>
      <c r="ER155" s="46"/>
      <c r="ES155" s="46"/>
      <c r="ET155" s="46"/>
      <c r="EU155" s="46"/>
      <c r="EV155" s="46"/>
      <c r="EW155" s="46"/>
      <c r="EX155" s="46"/>
      <c r="EY155" s="46"/>
      <c r="EZ155" s="46"/>
      <c r="FA155" s="46"/>
      <c r="FB155" s="46"/>
      <c r="FC155" s="46"/>
      <c r="FD155" s="46"/>
      <c r="FE155" s="46"/>
      <c r="FF155" s="46"/>
      <c r="FG155" s="46"/>
      <c r="FH155" s="46"/>
      <c r="FI155" s="46"/>
      <c r="FJ155" s="46"/>
      <c r="FK155" s="46"/>
      <c r="FL155" s="46"/>
      <c r="FM155" s="46"/>
      <c r="FN155" s="46"/>
      <c r="FO155" s="46"/>
      <c r="FP155" s="46"/>
      <c r="FQ155" s="46"/>
      <c r="FR155" s="46"/>
      <c r="FS155" s="46"/>
      <c r="FT155" s="46"/>
      <c r="FU155" s="46"/>
      <c r="FV155" s="46"/>
      <c r="FW155" s="46"/>
      <c r="FX155" s="46"/>
      <c r="FY155" s="46"/>
      <c r="FZ155" s="46"/>
      <c r="GA155" s="46"/>
      <c r="GB155" s="46"/>
      <c r="GC155" s="46"/>
    </row>
    <row r="156" spans="1:185" ht="30" x14ac:dyDescent="0.25">
      <c r="A156" s="121" t="s">
        <v>102</v>
      </c>
      <c r="B156" s="258">
        <f>'2 уровень'!C253</f>
        <v>150</v>
      </c>
      <c r="C156" s="258">
        <f>'2 уровень'!D253</f>
        <v>13</v>
      </c>
      <c r="D156" s="50">
        <f>'2 уровень'!E253</f>
        <v>0</v>
      </c>
      <c r="E156" s="259">
        <f>'2 уровень'!F253</f>
        <v>0</v>
      </c>
      <c r="F156" s="200">
        <f>'2 уровень'!G253</f>
        <v>984.33749999999998</v>
      </c>
      <c r="G156" s="200">
        <f>'2 уровень'!H253</f>
        <v>82</v>
      </c>
      <c r="H156" s="63">
        <f>'2 уровень'!I253</f>
        <v>0</v>
      </c>
      <c r="I156" s="200">
        <f>'2 уровень'!J253</f>
        <v>0</v>
      </c>
      <c r="J156" s="106"/>
      <c r="K156" s="46"/>
      <c r="L156" s="46"/>
      <c r="M156" s="46"/>
      <c r="N156" s="46"/>
      <c r="O156" s="46"/>
      <c r="P156" s="46"/>
      <c r="Q156" s="46"/>
      <c r="R156" s="46"/>
      <c r="S156" s="46"/>
      <c r="T156" s="46"/>
      <c r="U156" s="46"/>
      <c r="V156" s="46"/>
      <c r="W156" s="46"/>
      <c r="X156" s="46"/>
      <c r="Y156" s="46"/>
      <c r="Z156" s="46"/>
      <c r="AA156" s="46"/>
      <c r="AB156" s="46"/>
      <c r="AC156" s="46"/>
      <c r="AD156" s="46"/>
      <c r="AE156" s="46"/>
      <c r="AF156" s="46"/>
      <c r="AG156" s="46"/>
      <c r="AH156" s="46"/>
      <c r="AI156" s="46"/>
      <c r="AJ156" s="46"/>
      <c r="AK156" s="46"/>
      <c r="AL156" s="46"/>
      <c r="AM156" s="46"/>
      <c r="AN156" s="46"/>
      <c r="AO156" s="46"/>
      <c r="AP156" s="46"/>
      <c r="AQ156" s="46"/>
      <c r="AR156" s="46"/>
      <c r="AS156" s="46"/>
      <c r="AT156" s="46"/>
      <c r="AU156" s="46"/>
      <c r="AV156" s="46"/>
      <c r="AW156" s="46"/>
      <c r="AX156" s="46"/>
      <c r="AY156" s="46"/>
      <c r="AZ156" s="46"/>
      <c r="BA156" s="46"/>
      <c r="BB156" s="46"/>
      <c r="BC156" s="46"/>
      <c r="BD156" s="46"/>
      <c r="BE156" s="46"/>
      <c r="BF156" s="46"/>
      <c r="BG156" s="46"/>
      <c r="BH156" s="46"/>
      <c r="BI156" s="46"/>
      <c r="BJ156" s="46"/>
      <c r="BK156" s="46"/>
      <c r="BL156" s="46"/>
      <c r="BM156" s="46"/>
      <c r="BN156" s="46"/>
      <c r="BO156" s="46"/>
      <c r="BP156" s="46"/>
      <c r="BQ156" s="46"/>
      <c r="BR156" s="46"/>
      <c r="BS156" s="46"/>
      <c r="BT156" s="46"/>
      <c r="BU156" s="46"/>
      <c r="BV156" s="46"/>
      <c r="BW156" s="46"/>
      <c r="BX156" s="46"/>
      <c r="BY156" s="46"/>
      <c r="BZ156" s="46"/>
      <c r="CA156" s="46"/>
      <c r="CB156" s="46"/>
      <c r="CC156" s="46"/>
      <c r="CD156" s="46"/>
      <c r="CE156" s="46"/>
      <c r="CF156" s="46"/>
      <c r="CG156" s="46"/>
      <c r="CH156" s="46"/>
      <c r="CI156" s="46"/>
      <c r="CJ156" s="46"/>
      <c r="CK156" s="46"/>
      <c r="CL156" s="46"/>
      <c r="CM156" s="46"/>
      <c r="CN156" s="46"/>
      <c r="CO156" s="46"/>
      <c r="CP156" s="46"/>
      <c r="CQ156" s="46"/>
      <c r="CR156" s="46"/>
      <c r="CS156" s="46"/>
      <c r="CT156" s="46"/>
      <c r="CU156" s="46"/>
      <c r="CV156" s="46"/>
      <c r="CW156" s="46"/>
      <c r="CX156" s="46"/>
      <c r="CY156" s="46"/>
      <c r="CZ156" s="46"/>
      <c r="DA156" s="46"/>
      <c r="DB156" s="46"/>
      <c r="DC156" s="46"/>
      <c r="DD156" s="46"/>
      <c r="DE156" s="46"/>
      <c r="DF156" s="46"/>
      <c r="DG156" s="46"/>
      <c r="DH156" s="46"/>
      <c r="DI156" s="46"/>
      <c r="DJ156" s="46"/>
      <c r="DK156" s="46"/>
      <c r="DL156" s="46"/>
      <c r="DM156" s="46"/>
      <c r="DN156" s="46"/>
      <c r="DO156" s="46"/>
      <c r="DP156" s="46"/>
      <c r="DQ156" s="46"/>
      <c r="DR156" s="46"/>
      <c r="DS156" s="46"/>
      <c r="DT156" s="46"/>
      <c r="DU156" s="46"/>
      <c r="DV156" s="46"/>
      <c r="DW156" s="46"/>
      <c r="DX156" s="46"/>
      <c r="DY156" s="46"/>
      <c r="DZ156" s="46"/>
      <c r="EA156" s="46"/>
      <c r="EB156" s="46"/>
      <c r="EC156" s="46"/>
      <c r="ED156" s="46"/>
      <c r="EE156" s="46"/>
      <c r="EF156" s="46"/>
      <c r="EG156" s="46"/>
      <c r="EH156" s="46"/>
      <c r="EI156" s="46"/>
      <c r="EJ156" s="46"/>
      <c r="EK156" s="46"/>
      <c r="EL156" s="46"/>
      <c r="EM156" s="46"/>
      <c r="EN156" s="46"/>
      <c r="EO156" s="46"/>
      <c r="EP156" s="46"/>
      <c r="EQ156" s="46"/>
      <c r="ER156" s="46"/>
      <c r="ES156" s="46"/>
      <c r="ET156" s="46"/>
      <c r="EU156" s="46"/>
      <c r="EV156" s="46"/>
      <c r="EW156" s="46"/>
      <c r="EX156" s="46"/>
      <c r="EY156" s="46"/>
      <c r="EZ156" s="46"/>
      <c r="FA156" s="46"/>
      <c r="FB156" s="46"/>
      <c r="FC156" s="46"/>
      <c r="FD156" s="46"/>
      <c r="FE156" s="46"/>
      <c r="FF156" s="46"/>
      <c r="FG156" s="46"/>
      <c r="FH156" s="46"/>
      <c r="FI156" s="46"/>
      <c r="FJ156" s="46"/>
      <c r="FK156" s="46"/>
      <c r="FL156" s="46"/>
      <c r="FM156" s="46"/>
      <c r="FN156" s="46"/>
      <c r="FO156" s="46"/>
      <c r="FP156" s="46"/>
      <c r="FQ156" s="46"/>
      <c r="FR156" s="46"/>
      <c r="FS156" s="46"/>
      <c r="FT156" s="46"/>
      <c r="FU156" s="46"/>
      <c r="FV156" s="46"/>
      <c r="FW156" s="46"/>
      <c r="FX156" s="46"/>
      <c r="FY156" s="46"/>
      <c r="FZ156" s="46"/>
      <c r="GA156" s="46"/>
      <c r="GB156" s="46"/>
      <c r="GC156" s="46"/>
    </row>
    <row r="157" spans="1:185" ht="30" x14ac:dyDescent="0.25">
      <c r="A157" s="566" t="s">
        <v>114</v>
      </c>
      <c r="B157" s="563">
        <f>'2 уровень'!C254</f>
        <v>8277</v>
      </c>
      <c r="C157" s="563">
        <f>'2 уровень'!D254</f>
        <v>689</v>
      </c>
      <c r="D157" s="563">
        <f>'2 уровень'!E254</f>
        <v>382</v>
      </c>
      <c r="E157" s="564">
        <f>'2 уровень'!F254</f>
        <v>55.442670537010166</v>
      </c>
      <c r="F157" s="567">
        <f>'2 уровень'!G254</f>
        <v>14115.806</v>
      </c>
      <c r="G157" s="567">
        <f>'2 уровень'!H254</f>
        <v>1176</v>
      </c>
      <c r="H157" s="567">
        <f>'2 уровень'!I254</f>
        <v>1374.8310600000002</v>
      </c>
      <c r="I157" s="567">
        <f>'2 уровень'!J254</f>
        <v>116.90740306122451</v>
      </c>
      <c r="J157" s="106"/>
      <c r="K157" s="46"/>
      <c r="L157" s="46"/>
      <c r="M157" s="46"/>
      <c r="N157" s="46"/>
      <c r="O157" s="46"/>
      <c r="P157" s="46"/>
      <c r="Q157" s="46"/>
      <c r="R157" s="46"/>
      <c r="S157" s="46"/>
      <c r="T157" s="46"/>
      <c r="U157" s="46"/>
      <c r="V157" s="46"/>
      <c r="W157" s="46"/>
      <c r="X157" s="46"/>
      <c r="Y157" s="46"/>
      <c r="Z157" s="46"/>
      <c r="AA157" s="46"/>
      <c r="AB157" s="46"/>
      <c r="AC157" s="46"/>
      <c r="AD157" s="46"/>
      <c r="AE157" s="46"/>
      <c r="AF157" s="46"/>
      <c r="AG157" s="46"/>
      <c r="AH157" s="46"/>
      <c r="AI157" s="46"/>
      <c r="AJ157" s="46"/>
      <c r="AK157" s="46"/>
      <c r="AL157" s="46"/>
      <c r="AM157" s="46"/>
      <c r="AN157" s="46"/>
      <c r="AO157" s="46"/>
      <c r="AP157" s="46"/>
      <c r="AQ157" s="46"/>
      <c r="AR157" s="46"/>
      <c r="AS157" s="46"/>
      <c r="AT157" s="46"/>
      <c r="AU157" s="46"/>
      <c r="AV157" s="46"/>
      <c r="AW157" s="46"/>
      <c r="AX157" s="46"/>
      <c r="AY157" s="46"/>
      <c r="AZ157" s="46"/>
      <c r="BA157" s="46"/>
      <c r="BB157" s="46"/>
      <c r="BC157" s="46"/>
      <c r="BD157" s="46"/>
      <c r="BE157" s="46"/>
      <c r="BF157" s="46"/>
      <c r="BG157" s="46"/>
      <c r="BH157" s="46"/>
      <c r="BI157" s="46"/>
      <c r="BJ157" s="46"/>
      <c r="BK157" s="46"/>
      <c r="BL157" s="46"/>
      <c r="BM157" s="46"/>
      <c r="BN157" s="46"/>
      <c r="BO157" s="46"/>
      <c r="BP157" s="46"/>
      <c r="BQ157" s="46"/>
      <c r="BR157" s="46"/>
      <c r="BS157" s="46"/>
      <c r="BT157" s="46"/>
      <c r="BU157" s="46"/>
      <c r="BV157" s="46"/>
      <c r="BW157" s="46"/>
      <c r="BX157" s="46"/>
      <c r="BY157" s="46"/>
      <c r="BZ157" s="46"/>
      <c r="CA157" s="46"/>
      <c r="CB157" s="46"/>
      <c r="CC157" s="46"/>
      <c r="CD157" s="46"/>
      <c r="CE157" s="46"/>
      <c r="CF157" s="46"/>
      <c r="CG157" s="46"/>
      <c r="CH157" s="46"/>
      <c r="CI157" s="46"/>
      <c r="CJ157" s="46"/>
      <c r="CK157" s="46"/>
      <c r="CL157" s="46"/>
      <c r="CM157" s="46"/>
      <c r="CN157" s="46"/>
      <c r="CO157" s="46"/>
      <c r="CP157" s="46"/>
      <c r="CQ157" s="46"/>
      <c r="CR157" s="46"/>
      <c r="CS157" s="46"/>
      <c r="CT157" s="46"/>
      <c r="CU157" s="46"/>
      <c r="CV157" s="46"/>
      <c r="CW157" s="46"/>
      <c r="CX157" s="46"/>
      <c r="CY157" s="46"/>
      <c r="CZ157" s="46"/>
      <c r="DA157" s="46"/>
      <c r="DB157" s="46"/>
      <c r="DC157" s="46"/>
      <c r="DD157" s="46"/>
      <c r="DE157" s="46"/>
      <c r="DF157" s="46"/>
      <c r="DG157" s="46"/>
      <c r="DH157" s="46"/>
      <c r="DI157" s="46"/>
      <c r="DJ157" s="46"/>
      <c r="DK157" s="46"/>
      <c r="DL157" s="46"/>
      <c r="DM157" s="46"/>
      <c r="DN157" s="46"/>
      <c r="DO157" s="46"/>
      <c r="DP157" s="46"/>
      <c r="DQ157" s="46"/>
      <c r="DR157" s="46"/>
      <c r="DS157" s="46"/>
      <c r="DT157" s="46"/>
      <c r="DU157" s="46"/>
      <c r="DV157" s="46"/>
      <c r="DW157" s="46"/>
      <c r="DX157" s="46"/>
      <c r="DY157" s="46"/>
      <c r="DZ157" s="46"/>
      <c r="EA157" s="46"/>
      <c r="EB157" s="46"/>
      <c r="EC157" s="46"/>
      <c r="ED157" s="46"/>
      <c r="EE157" s="46"/>
      <c r="EF157" s="46"/>
      <c r="EG157" s="46"/>
      <c r="EH157" s="46"/>
      <c r="EI157" s="46"/>
      <c r="EJ157" s="46"/>
      <c r="EK157" s="46"/>
      <c r="EL157" s="46"/>
      <c r="EM157" s="46"/>
      <c r="EN157" s="46"/>
      <c r="EO157" s="46"/>
      <c r="EP157" s="46"/>
      <c r="EQ157" s="46"/>
      <c r="ER157" s="46"/>
      <c r="ES157" s="46"/>
      <c r="ET157" s="46"/>
      <c r="EU157" s="46"/>
      <c r="EV157" s="46"/>
      <c r="EW157" s="46"/>
      <c r="EX157" s="46"/>
      <c r="EY157" s="46"/>
      <c r="EZ157" s="46"/>
      <c r="FA157" s="46"/>
      <c r="FB157" s="46"/>
      <c r="FC157" s="46"/>
      <c r="FD157" s="46"/>
      <c r="FE157" s="46"/>
      <c r="FF157" s="46"/>
      <c r="FG157" s="46"/>
      <c r="FH157" s="46"/>
      <c r="FI157" s="46"/>
      <c r="FJ157" s="46"/>
      <c r="FK157" s="46"/>
      <c r="FL157" s="46"/>
      <c r="FM157" s="46"/>
      <c r="FN157" s="46"/>
      <c r="FO157" s="46"/>
      <c r="FP157" s="46"/>
      <c r="FQ157" s="46"/>
      <c r="FR157" s="46"/>
      <c r="FS157" s="46"/>
      <c r="FT157" s="46"/>
      <c r="FU157" s="46"/>
      <c r="FV157" s="46"/>
      <c r="FW157" s="46"/>
      <c r="FX157" s="46"/>
      <c r="FY157" s="46"/>
      <c r="FZ157" s="46"/>
      <c r="GA157" s="46"/>
      <c r="GB157" s="46"/>
      <c r="GC157" s="46"/>
    </row>
    <row r="158" spans="1:185" ht="30" x14ac:dyDescent="0.25">
      <c r="A158" s="121" t="s">
        <v>110</v>
      </c>
      <c r="B158" s="258">
        <f>'2 уровень'!C255</f>
        <v>700</v>
      </c>
      <c r="C158" s="258">
        <f>'2 уровень'!D255</f>
        <v>58</v>
      </c>
      <c r="D158" s="50">
        <f>'2 уровень'!E255</f>
        <v>25</v>
      </c>
      <c r="E158" s="259">
        <f>'2 уровень'!F255</f>
        <v>43.103448275862064</v>
      </c>
      <c r="F158" s="200">
        <f>'2 уровень'!G255</f>
        <v>1227.7090000000001</v>
      </c>
      <c r="G158" s="200">
        <f>'2 уровень'!H255</f>
        <v>102</v>
      </c>
      <c r="H158" s="63">
        <f>'2 уровень'!I255</f>
        <v>44.133620000000001</v>
      </c>
      <c r="I158" s="200">
        <f>'2 уровень'!J255</f>
        <v>43.268254901960788</v>
      </c>
      <c r="J158" s="106"/>
      <c r="K158" s="46"/>
      <c r="L158" s="46"/>
      <c r="M158" s="46"/>
      <c r="N158" s="46"/>
      <c r="O158" s="46"/>
      <c r="P158" s="46"/>
      <c r="Q158" s="46"/>
      <c r="R158" s="46"/>
      <c r="S158" s="46"/>
      <c r="T158" s="46"/>
      <c r="U158" s="46"/>
      <c r="V158" s="46"/>
      <c r="W158" s="46"/>
      <c r="X158" s="46"/>
      <c r="Y158" s="46"/>
      <c r="Z158" s="46"/>
      <c r="AA158" s="46"/>
      <c r="AB158" s="46"/>
      <c r="AC158" s="46"/>
      <c r="AD158" s="46"/>
      <c r="AE158" s="46"/>
      <c r="AF158" s="46"/>
      <c r="AG158" s="46"/>
      <c r="AH158" s="46"/>
      <c r="AI158" s="46"/>
      <c r="AJ158" s="46"/>
      <c r="AK158" s="46"/>
      <c r="AL158" s="46"/>
      <c r="AM158" s="46"/>
      <c r="AN158" s="46"/>
      <c r="AO158" s="46"/>
      <c r="AP158" s="46"/>
      <c r="AQ158" s="46"/>
      <c r="AR158" s="46"/>
      <c r="AS158" s="46"/>
      <c r="AT158" s="46"/>
      <c r="AU158" s="46"/>
      <c r="AV158" s="46"/>
      <c r="AW158" s="46"/>
      <c r="AX158" s="46"/>
      <c r="AY158" s="46"/>
      <c r="AZ158" s="46"/>
      <c r="BA158" s="46"/>
      <c r="BB158" s="46"/>
      <c r="BC158" s="46"/>
      <c r="BD158" s="46"/>
      <c r="BE158" s="46"/>
      <c r="BF158" s="46"/>
      <c r="BG158" s="46"/>
      <c r="BH158" s="46"/>
      <c r="BI158" s="46"/>
      <c r="BJ158" s="46"/>
      <c r="BK158" s="46"/>
      <c r="BL158" s="46"/>
      <c r="BM158" s="46"/>
      <c r="BN158" s="46"/>
      <c r="BO158" s="46"/>
      <c r="BP158" s="46"/>
      <c r="BQ158" s="46"/>
      <c r="BR158" s="46"/>
      <c r="BS158" s="46"/>
      <c r="BT158" s="46"/>
      <c r="BU158" s="46"/>
      <c r="BV158" s="46"/>
      <c r="BW158" s="46"/>
      <c r="BX158" s="46"/>
      <c r="BY158" s="46"/>
      <c r="BZ158" s="46"/>
      <c r="CA158" s="46"/>
      <c r="CB158" s="46"/>
      <c r="CC158" s="46"/>
      <c r="CD158" s="46"/>
      <c r="CE158" s="46"/>
      <c r="CF158" s="46"/>
      <c r="CG158" s="46"/>
      <c r="CH158" s="46"/>
      <c r="CI158" s="46"/>
      <c r="CJ158" s="46"/>
      <c r="CK158" s="46"/>
      <c r="CL158" s="46"/>
      <c r="CM158" s="46"/>
      <c r="CN158" s="46"/>
      <c r="CO158" s="46"/>
      <c r="CP158" s="46"/>
      <c r="CQ158" s="46"/>
      <c r="CR158" s="46"/>
      <c r="CS158" s="46"/>
      <c r="CT158" s="46"/>
      <c r="CU158" s="46"/>
      <c r="CV158" s="46"/>
      <c r="CW158" s="46"/>
      <c r="CX158" s="46"/>
      <c r="CY158" s="46"/>
      <c r="CZ158" s="46"/>
      <c r="DA158" s="46"/>
      <c r="DB158" s="46"/>
      <c r="DC158" s="46"/>
      <c r="DD158" s="46"/>
      <c r="DE158" s="46"/>
      <c r="DF158" s="46"/>
      <c r="DG158" s="46"/>
      <c r="DH158" s="46"/>
      <c r="DI158" s="46"/>
      <c r="DJ158" s="46"/>
      <c r="DK158" s="46"/>
      <c r="DL158" s="46"/>
      <c r="DM158" s="46"/>
      <c r="DN158" s="46"/>
      <c r="DO158" s="46"/>
      <c r="DP158" s="46"/>
      <c r="DQ158" s="46"/>
      <c r="DR158" s="46"/>
      <c r="DS158" s="46"/>
      <c r="DT158" s="46"/>
      <c r="DU158" s="46"/>
      <c r="DV158" s="46"/>
      <c r="DW158" s="46"/>
      <c r="DX158" s="46"/>
      <c r="DY158" s="46"/>
      <c r="DZ158" s="46"/>
      <c r="EA158" s="46"/>
      <c r="EB158" s="46"/>
      <c r="EC158" s="46"/>
      <c r="ED158" s="46"/>
      <c r="EE158" s="46"/>
      <c r="EF158" s="46"/>
      <c r="EG158" s="46"/>
      <c r="EH158" s="46"/>
      <c r="EI158" s="46"/>
      <c r="EJ158" s="46"/>
      <c r="EK158" s="46"/>
      <c r="EL158" s="46"/>
      <c r="EM158" s="46"/>
      <c r="EN158" s="46"/>
      <c r="EO158" s="46"/>
      <c r="EP158" s="46"/>
      <c r="EQ158" s="46"/>
      <c r="ER158" s="46"/>
      <c r="ES158" s="46"/>
      <c r="ET158" s="46"/>
      <c r="EU158" s="46"/>
      <c r="EV158" s="46"/>
      <c r="EW158" s="46"/>
      <c r="EX158" s="46"/>
      <c r="EY158" s="46"/>
      <c r="EZ158" s="46"/>
      <c r="FA158" s="46"/>
      <c r="FB158" s="46"/>
      <c r="FC158" s="46"/>
      <c r="FD158" s="46"/>
      <c r="FE158" s="46"/>
      <c r="FF158" s="46"/>
      <c r="FG158" s="46"/>
      <c r="FH158" s="46"/>
      <c r="FI158" s="46"/>
      <c r="FJ158" s="46"/>
      <c r="FK158" s="46"/>
      <c r="FL158" s="46"/>
      <c r="FM158" s="46"/>
      <c r="FN158" s="46"/>
      <c r="FO158" s="46"/>
      <c r="FP158" s="46"/>
      <c r="FQ158" s="46"/>
      <c r="FR158" s="46"/>
      <c r="FS158" s="46"/>
      <c r="FT158" s="46"/>
      <c r="FU158" s="46"/>
      <c r="FV158" s="46"/>
      <c r="FW158" s="46"/>
      <c r="FX158" s="46"/>
      <c r="FY158" s="46"/>
      <c r="FZ158" s="46"/>
      <c r="GA158" s="46"/>
      <c r="GB158" s="46"/>
      <c r="GC158" s="46"/>
    </row>
    <row r="159" spans="1:185" ht="60" x14ac:dyDescent="0.25">
      <c r="A159" s="121" t="s">
        <v>81</v>
      </c>
      <c r="B159" s="258">
        <f>'2 уровень'!C256</f>
        <v>5500</v>
      </c>
      <c r="C159" s="258">
        <f>'2 уровень'!D256</f>
        <v>458</v>
      </c>
      <c r="D159" s="50">
        <f>'2 уровень'!E256</f>
        <v>233</v>
      </c>
      <c r="E159" s="259">
        <f>'2 уровень'!F256</f>
        <v>50.873362445414848</v>
      </c>
      <c r="F159" s="200">
        <f>'2 уровень'!G256</f>
        <v>10788.25</v>
      </c>
      <c r="G159" s="200">
        <f>'2 уровень'!H256</f>
        <v>899</v>
      </c>
      <c r="H159" s="63">
        <f>'2 уровень'!I256</f>
        <v>1198.3494800000001</v>
      </c>
      <c r="I159" s="200">
        <f>'2 уровень'!J256</f>
        <v>133.29805116796442</v>
      </c>
      <c r="J159" s="106"/>
      <c r="K159" s="46"/>
      <c r="L159" s="46"/>
      <c r="M159" s="46"/>
      <c r="N159" s="46"/>
      <c r="O159" s="46"/>
      <c r="P159" s="46"/>
      <c r="Q159" s="46"/>
      <c r="R159" s="46"/>
      <c r="S159" s="46"/>
      <c r="T159" s="46"/>
      <c r="U159" s="46"/>
      <c r="V159" s="46"/>
      <c r="W159" s="46"/>
      <c r="X159" s="46"/>
      <c r="Y159" s="46"/>
      <c r="Z159" s="46"/>
      <c r="AA159" s="46"/>
      <c r="AB159" s="46"/>
      <c r="AC159" s="46"/>
      <c r="AD159" s="46"/>
      <c r="AE159" s="46"/>
      <c r="AF159" s="46"/>
      <c r="AG159" s="46"/>
      <c r="AH159" s="46"/>
      <c r="AI159" s="46"/>
      <c r="AJ159" s="46"/>
      <c r="AK159" s="46"/>
      <c r="AL159" s="46"/>
      <c r="AM159" s="46"/>
      <c r="AN159" s="46"/>
      <c r="AO159" s="46"/>
      <c r="AP159" s="46"/>
      <c r="AQ159" s="46"/>
      <c r="AR159" s="46"/>
      <c r="AS159" s="46"/>
      <c r="AT159" s="46"/>
      <c r="AU159" s="46"/>
      <c r="AV159" s="46"/>
      <c r="AW159" s="46"/>
      <c r="AX159" s="46"/>
      <c r="AY159" s="46"/>
      <c r="AZ159" s="46"/>
      <c r="BA159" s="46"/>
      <c r="BB159" s="46"/>
      <c r="BC159" s="46"/>
      <c r="BD159" s="46"/>
      <c r="BE159" s="46"/>
      <c r="BF159" s="46"/>
      <c r="BG159" s="46"/>
      <c r="BH159" s="46"/>
      <c r="BI159" s="46"/>
      <c r="BJ159" s="46"/>
      <c r="BK159" s="46"/>
      <c r="BL159" s="46"/>
      <c r="BM159" s="46"/>
      <c r="BN159" s="46"/>
      <c r="BO159" s="46"/>
      <c r="BP159" s="46"/>
      <c r="BQ159" s="46"/>
      <c r="BR159" s="46"/>
      <c r="BS159" s="46"/>
      <c r="BT159" s="46"/>
      <c r="BU159" s="46"/>
      <c r="BV159" s="46"/>
      <c r="BW159" s="46"/>
      <c r="BX159" s="46"/>
      <c r="BY159" s="46"/>
      <c r="BZ159" s="46"/>
      <c r="CA159" s="46"/>
      <c r="CB159" s="46"/>
      <c r="CC159" s="46"/>
      <c r="CD159" s="46"/>
      <c r="CE159" s="46"/>
      <c r="CF159" s="46"/>
      <c r="CG159" s="46"/>
      <c r="CH159" s="46"/>
      <c r="CI159" s="46"/>
      <c r="CJ159" s="46"/>
      <c r="CK159" s="46"/>
      <c r="CL159" s="46"/>
      <c r="CM159" s="46"/>
      <c r="CN159" s="46"/>
      <c r="CO159" s="46"/>
      <c r="CP159" s="46"/>
      <c r="CQ159" s="46"/>
      <c r="CR159" s="46"/>
      <c r="CS159" s="46"/>
      <c r="CT159" s="46"/>
      <c r="CU159" s="46"/>
      <c r="CV159" s="46"/>
      <c r="CW159" s="46"/>
      <c r="CX159" s="46"/>
      <c r="CY159" s="46"/>
      <c r="CZ159" s="46"/>
      <c r="DA159" s="46"/>
      <c r="DB159" s="46"/>
      <c r="DC159" s="46"/>
      <c r="DD159" s="46"/>
      <c r="DE159" s="46"/>
      <c r="DF159" s="46"/>
      <c r="DG159" s="46"/>
      <c r="DH159" s="46"/>
      <c r="DI159" s="46"/>
      <c r="DJ159" s="46"/>
      <c r="DK159" s="46"/>
      <c r="DL159" s="46"/>
      <c r="DM159" s="46"/>
      <c r="DN159" s="46"/>
      <c r="DO159" s="46"/>
      <c r="DP159" s="46"/>
      <c r="DQ159" s="46"/>
      <c r="DR159" s="46"/>
      <c r="DS159" s="46"/>
      <c r="DT159" s="46"/>
      <c r="DU159" s="46"/>
      <c r="DV159" s="46"/>
      <c r="DW159" s="46"/>
      <c r="DX159" s="46"/>
      <c r="DY159" s="46"/>
      <c r="DZ159" s="46"/>
      <c r="EA159" s="46"/>
      <c r="EB159" s="46"/>
      <c r="EC159" s="46"/>
      <c r="ED159" s="46"/>
      <c r="EE159" s="46"/>
      <c r="EF159" s="46"/>
      <c r="EG159" s="46"/>
      <c r="EH159" s="46"/>
      <c r="EI159" s="46"/>
      <c r="EJ159" s="46"/>
      <c r="EK159" s="46"/>
      <c r="EL159" s="46"/>
      <c r="EM159" s="46"/>
      <c r="EN159" s="46"/>
      <c r="EO159" s="46"/>
      <c r="EP159" s="46"/>
      <c r="EQ159" s="46"/>
      <c r="ER159" s="46"/>
      <c r="ES159" s="46"/>
      <c r="ET159" s="46"/>
      <c r="EU159" s="46"/>
      <c r="EV159" s="46"/>
      <c r="EW159" s="46"/>
      <c r="EX159" s="46"/>
      <c r="EY159" s="46"/>
      <c r="EZ159" s="46"/>
      <c r="FA159" s="46"/>
      <c r="FB159" s="46"/>
      <c r="FC159" s="46"/>
      <c r="FD159" s="46"/>
      <c r="FE159" s="46"/>
      <c r="FF159" s="46"/>
      <c r="FG159" s="46"/>
      <c r="FH159" s="46"/>
      <c r="FI159" s="46"/>
      <c r="FJ159" s="46"/>
      <c r="FK159" s="46"/>
      <c r="FL159" s="46"/>
      <c r="FM159" s="46"/>
      <c r="FN159" s="46"/>
      <c r="FO159" s="46"/>
      <c r="FP159" s="46"/>
      <c r="FQ159" s="46"/>
      <c r="FR159" s="46"/>
      <c r="FS159" s="46"/>
      <c r="FT159" s="46"/>
      <c r="FU159" s="46"/>
      <c r="FV159" s="46"/>
      <c r="FW159" s="46"/>
      <c r="FX159" s="46"/>
      <c r="FY159" s="46"/>
      <c r="FZ159" s="46"/>
      <c r="GA159" s="46"/>
      <c r="GB159" s="46"/>
      <c r="GC159" s="46"/>
    </row>
    <row r="160" spans="1:185" ht="45" x14ac:dyDescent="0.25">
      <c r="A160" s="121" t="s">
        <v>111</v>
      </c>
      <c r="B160" s="258">
        <f>'2 уровень'!C257</f>
        <v>2077</v>
      </c>
      <c r="C160" s="258">
        <f>'2 уровень'!D257</f>
        <v>173</v>
      </c>
      <c r="D160" s="50">
        <f>'2 уровень'!E257</f>
        <v>124</v>
      </c>
      <c r="E160" s="259">
        <f>'2 уровень'!F257</f>
        <v>71.676300578034684</v>
      </c>
      <c r="F160" s="200">
        <f>'2 уровень'!G257</f>
        <v>2099.8470000000002</v>
      </c>
      <c r="G160" s="200">
        <f>'2 уровень'!H257</f>
        <v>175</v>
      </c>
      <c r="H160" s="63">
        <f>'2 уровень'!I257</f>
        <v>132.34796</v>
      </c>
      <c r="I160" s="200">
        <f>'2 уровень'!J257</f>
        <v>75.627405714285715</v>
      </c>
      <c r="J160" s="106"/>
      <c r="K160" s="46"/>
      <c r="L160" s="46"/>
      <c r="M160" s="46"/>
      <c r="N160" s="46"/>
      <c r="O160" s="46"/>
      <c r="P160" s="46"/>
      <c r="Q160" s="46"/>
      <c r="R160" s="46"/>
      <c r="S160" s="46"/>
      <c r="T160" s="46"/>
      <c r="U160" s="46"/>
      <c r="V160" s="46"/>
      <c r="W160" s="46"/>
      <c r="X160" s="46"/>
      <c r="Y160" s="46"/>
      <c r="Z160" s="46"/>
      <c r="AA160" s="46"/>
      <c r="AB160" s="46"/>
      <c r="AC160" s="46"/>
      <c r="AD160" s="46"/>
      <c r="AE160" s="46"/>
      <c r="AF160" s="46"/>
      <c r="AG160" s="46"/>
      <c r="AH160" s="46"/>
      <c r="AI160" s="46"/>
      <c r="AJ160" s="46"/>
      <c r="AK160" s="46"/>
      <c r="AL160" s="46"/>
      <c r="AM160" s="46"/>
      <c r="AN160" s="46"/>
      <c r="AO160" s="46"/>
      <c r="AP160" s="46"/>
      <c r="AQ160" s="46"/>
      <c r="AR160" s="46"/>
      <c r="AS160" s="46"/>
      <c r="AT160" s="46"/>
      <c r="AU160" s="46"/>
      <c r="AV160" s="46"/>
      <c r="AW160" s="46"/>
      <c r="AX160" s="46"/>
      <c r="AY160" s="46"/>
      <c r="AZ160" s="46"/>
      <c r="BA160" s="46"/>
      <c r="BB160" s="46"/>
      <c r="BC160" s="46"/>
      <c r="BD160" s="46"/>
      <c r="BE160" s="46"/>
      <c r="BF160" s="46"/>
      <c r="BG160" s="46"/>
      <c r="BH160" s="46"/>
      <c r="BI160" s="46"/>
      <c r="BJ160" s="46"/>
      <c r="BK160" s="46"/>
      <c r="BL160" s="46"/>
      <c r="BM160" s="46"/>
      <c r="BN160" s="46"/>
      <c r="BO160" s="46"/>
      <c r="BP160" s="46"/>
      <c r="BQ160" s="46"/>
      <c r="BR160" s="46"/>
      <c r="BS160" s="46"/>
      <c r="BT160" s="46"/>
      <c r="BU160" s="46"/>
      <c r="BV160" s="46"/>
      <c r="BW160" s="46"/>
      <c r="BX160" s="46"/>
      <c r="BY160" s="46"/>
      <c r="BZ160" s="46"/>
      <c r="CA160" s="46"/>
      <c r="CB160" s="46"/>
      <c r="CC160" s="46"/>
      <c r="CD160" s="46"/>
      <c r="CE160" s="46"/>
      <c r="CF160" s="46"/>
      <c r="CG160" s="46"/>
      <c r="CH160" s="46"/>
      <c r="CI160" s="46"/>
      <c r="CJ160" s="46"/>
      <c r="CK160" s="46"/>
      <c r="CL160" s="46"/>
      <c r="CM160" s="46"/>
      <c r="CN160" s="46"/>
      <c r="CO160" s="46"/>
      <c r="CP160" s="46"/>
      <c r="CQ160" s="46"/>
      <c r="CR160" s="46"/>
      <c r="CS160" s="46"/>
      <c r="CT160" s="46"/>
      <c r="CU160" s="46"/>
      <c r="CV160" s="46"/>
      <c r="CW160" s="46"/>
      <c r="CX160" s="46"/>
      <c r="CY160" s="46"/>
      <c r="CZ160" s="46"/>
      <c r="DA160" s="46"/>
      <c r="DB160" s="46"/>
      <c r="DC160" s="46"/>
      <c r="DD160" s="46"/>
      <c r="DE160" s="46"/>
      <c r="DF160" s="46"/>
      <c r="DG160" s="46"/>
      <c r="DH160" s="46"/>
      <c r="DI160" s="46"/>
      <c r="DJ160" s="46"/>
      <c r="DK160" s="46"/>
      <c r="DL160" s="46"/>
      <c r="DM160" s="46"/>
      <c r="DN160" s="46"/>
      <c r="DO160" s="46"/>
      <c r="DP160" s="46"/>
      <c r="DQ160" s="46"/>
      <c r="DR160" s="46"/>
      <c r="DS160" s="46"/>
      <c r="DT160" s="46"/>
      <c r="DU160" s="46"/>
      <c r="DV160" s="46"/>
      <c r="DW160" s="46"/>
      <c r="DX160" s="46"/>
      <c r="DY160" s="46"/>
      <c r="DZ160" s="46"/>
      <c r="EA160" s="46"/>
      <c r="EB160" s="46"/>
      <c r="EC160" s="46"/>
      <c r="ED160" s="46"/>
      <c r="EE160" s="46"/>
      <c r="EF160" s="46"/>
      <c r="EG160" s="46"/>
      <c r="EH160" s="46"/>
      <c r="EI160" s="46"/>
      <c r="EJ160" s="46"/>
      <c r="EK160" s="46"/>
      <c r="EL160" s="46"/>
      <c r="EM160" s="46"/>
      <c r="EN160" s="46"/>
      <c r="EO160" s="46"/>
      <c r="EP160" s="46"/>
      <c r="EQ160" s="46"/>
      <c r="ER160" s="46"/>
      <c r="ES160" s="46"/>
      <c r="ET160" s="46"/>
      <c r="EU160" s="46"/>
      <c r="EV160" s="46"/>
      <c r="EW160" s="46"/>
      <c r="EX160" s="46"/>
      <c r="EY160" s="46"/>
      <c r="EZ160" s="46"/>
      <c r="FA160" s="46"/>
      <c r="FB160" s="46"/>
      <c r="FC160" s="46"/>
      <c r="FD160" s="46"/>
      <c r="FE160" s="46"/>
      <c r="FF160" s="46"/>
      <c r="FG160" s="46"/>
      <c r="FH160" s="46"/>
      <c r="FI160" s="46"/>
      <c r="FJ160" s="46"/>
      <c r="FK160" s="46"/>
      <c r="FL160" s="46"/>
      <c r="FM160" s="46"/>
      <c r="FN160" s="46"/>
      <c r="FO160" s="46"/>
      <c r="FP160" s="46"/>
      <c r="FQ160" s="46"/>
      <c r="FR160" s="46"/>
      <c r="FS160" s="46"/>
      <c r="FT160" s="46"/>
      <c r="FU160" s="46"/>
      <c r="FV160" s="46"/>
      <c r="FW160" s="46"/>
      <c r="FX160" s="46"/>
      <c r="FY160" s="46"/>
      <c r="FZ160" s="46"/>
      <c r="GA160" s="46"/>
      <c r="GB160" s="46"/>
      <c r="GC160" s="46"/>
    </row>
    <row r="161" spans="1:185" ht="30" x14ac:dyDescent="0.25">
      <c r="A161" s="121" t="s">
        <v>125</v>
      </c>
      <c r="B161" s="258">
        <f>'2 уровень'!C258</f>
        <v>10400</v>
      </c>
      <c r="C161" s="258">
        <f>'2 уровень'!D258</f>
        <v>867</v>
      </c>
      <c r="D161" s="50">
        <f>'2 уровень'!E258</f>
        <v>844</v>
      </c>
      <c r="E161" s="259">
        <f>'2 уровень'!F258</f>
        <v>97.347174163783151</v>
      </c>
      <c r="F161" s="200">
        <f>'2 уровень'!G258</f>
        <v>8414.5360000000001</v>
      </c>
      <c r="G161" s="200">
        <f>'2 уровень'!H258</f>
        <v>701</v>
      </c>
      <c r="H161" s="63">
        <f>'2 уровень'!I258</f>
        <v>682.10050000000001</v>
      </c>
      <c r="I161" s="200">
        <f>'2 уровень'!J258</f>
        <v>97.30392296718972</v>
      </c>
      <c r="J161" s="106"/>
      <c r="K161" s="46"/>
      <c r="L161" s="46"/>
      <c r="M161" s="46"/>
      <c r="N161" s="46"/>
      <c r="O161" s="46"/>
      <c r="P161" s="46"/>
      <c r="Q161" s="46"/>
      <c r="R161" s="46"/>
      <c r="S161" s="46"/>
      <c r="T161" s="46"/>
      <c r="U161" s="46"/>
      <c r="V161" s="46"/>
      <c r="W161" s="46"/>
      <c r="X161" s="46"/>
      <c r="Y161" s="46"/>
      <c r="Z161" s="46"/>
      <c r="AA161" s="46"/>
      <c r="AB161" s="46"/>
      <c r="AC161" s="46"/>
      <c r="AD161" s="46"/>
      <c r="AE161" s="46"/>
      <c r="AF161" s="46"/>
      <c r="AG161" s="46"/>
      <c r="AH161" s="46"/>
      <c r="AI161" s="46"/>
      <c r="AJ161" s="46"/>
      <c r="AK161" s="46"/>
      <c r="AL161" s="46"/>
      <c r="AM161" s="46"/>
      <c r="AN161" s="46"/>
      <c r="AO161" s="46"/>
      <c r="AP161" s="46"/>
      <c r="AQ161" s="46"/>
      <c r="AR161" s="46"/>
      <c r="AS161" s="46"/>
      <c r="AT161" s="46"/>
      <c r="AU161" s="46"/>
      <c r="AV161" s="46"/>
      <c r="AW161" s="46"/>
      <c r="AX161" s="46"/>
      <c r="AY161" s="46"/>
      <c r="AZ161" s="46"/>
      <c r="BA161" s="46"/>
      <c r="BB161" s="46"/>
      <c r="BC161" s="46"/>
      <c r="BD161" s="46"/>
      <c r="BE161" s="46"/>
      <c r="BF161" s="46"/>
      <c r="BG161" s="46"/>
      <c r="BH161" s="46"/>
      <c r="BI161" s="46"/>
      <c r="BJ161" s="46"/>
      <c r="BK161" s="46"/>
      <c r="BL161" s="46"/>
      <c r="BM161" s="46"/>
      <c r="BN161" s="46"/>
      <c r="BO161" s="46"/>
      <c r="BP161" s="46"/>
      <c r="BQ161" s="46"/>
      <c r="BR161" s="46"/>
      <c r="BS161" s="46"/>
      <c r="BT161" s="46"/>
      <c r="BU161" s="46"/>
      <c r="BV161" s="46"/>
      <c r="BW161" s="46"/>
      <c r="BX161" s="46"/>
      <c r="BY161" s="46"/>
      <c r="BZ161" s="46"/>
      <c r="CA161" s="46"/>
      <c r="CB161" s="46"/>
      <c r="CC161" s="46"/>
      <c r="CD161" s="46"/>
      <c r="CE161" s="46"/>
      <c r="CF161" s="46"/>
      <c r="CG161" s="46"/>
      <c r="CH161" s="46"/>
      <c r="CI161" s="46"/>
      <c r="CJ161" s="46"/>
      <c r="CK161" s="46"/>
      <c r="CL161" s="46"/>
      <c r="CM161" s="46"/>
      <c r="CN161" s="46"/>
      <c r="CO161" s="46"/>
      <c r="CP161" s="46"/>
      <c r="CQ161" s="46"/>
      <c r="CR161" s="46"/>
      <c r="CS161" s="46"/>
      <c r="CT161" s="46"/>
      <c r="CU161" s="46"/>
      <c r="CV161" s="46"/>
      <c r="CW161" s="46"/>
      <c r="CX161" s="46"/>
      <c r="CY161" s="46"/>
      <c r="CZ161" s="46"/>
      <c r="DA161" s="46"/>
      <c r="DB161" s="46"/>
      <c r="DC161" s="46"/>
      <c r="DD161" s="46"/>
      <c r="DE161" s="46"/>
      <c r="DF161" s="46"/>
      <c r="DG161" s="46"/>
      <c r="DH161" s="46"/>
      <c r="DI161" s="46"/>
      <c r="DJ161" s="46"/>
      <c r="DK161" s="46"/>
      <c r="DL161" s="46"/>
      <c r="DM161" s="46"/>
      <c r="DN161" s="46"/>
      <c r="DO161" s="46"/>
      <c r="DP161" s="46"/>
      <c r="DQ161" s="46"/>
      <c r="DR161" s="46"/>
      <c r="DS161" s="46"/>
      <c r="DT161" s="46"/>
      <c r="DU161" s="46"/>
      <c r="DV161" s="46"/>
      <c r="DW161" s="46"/>
      <c r="DX161" s="46"/>
      <c r="DY161" s="46"/>
      <c r="DZ161" s="46"/>
      <c r="EA161" s="46"/>
      <c r="EB161" s="46"/>
      <c r="EC161" s="46"/>
      <c r="ED161" s="46"/>
      <c r="EE161" s="46"/>
      <c r="EF161" s="46"/>
      <c r="EG161" s="46"/>
      <c r="EH161" s="46"/>
      <c r="EI161" s="46"/>
      <c r="EJ161" s="46"/>
      <c r="EK161" s="46"/>
      <c r="EL161" s="46"/>
      <c r="EM161" s="46"/>
      <c r="EN161" s="46"/>
      <c r="EO161" s="46"/>
      <c r="EP161" s="46"/>
      <c r="EQ161" s="46"/>
      <c r="ER161" s="46"/>
      <c r="ES161" s="46"/>
      <c r="ET161" s="46"/>
      <c r="EU161" s="46"/>
      <c r="EV161" s="46"/>
      <c r="EW161" s="46"/>
      <c r="EX161" s="46"/>
      <c r="EY161" s="46"/>
      <c r="EZ161" s="46"/>
      <c r="FA161" s="46"/>
      <c r="FB161" s="46"/>
      <c r="FC161" s="46"/>
      <c r="FD161" s="46"/>
      <c r="FE161" s="46"/>
      <c r="FF161" s="46"/>
      <c r="FG161" s="46"/>
      <c r="FH161" s="46"/>
      <c r="FI161" s="46"/>
      <c r="FJ161" s="46"/>
      <c r="FK161" s="46"/>
      <c r="FL161" s="46"/>
      <c r="FM161" s="46"/>
      <c r="FN161" s="46"/>
      <c r="FO161" s="46"/>
      <c r="FP161" s="46"/>
      <c r="FQ161" s="46"/>
      <c r="FR161" s="46"/>
      <c r="FS161" s="46"/>
      <c r="FT161" s="46"/>
      <c r="FU161" s="46"/>
      <c r="FV161" s="46"/>
      <c r="FW161" s="46"/>
      <c r="FX161" s="46"/>
      <c r="FY161" s="46"/>
      <c r="FZ161" s="46"/>
      <c r="GA161" s="46"/>
      <c r="GB161" s="46"/>
      <c r="GC161" s="46"/>
    </row>
    <row r="162" spans="1:185" ht="30" x14ac:dyDescent="0.25">
      <c r="A162" s="121" t="s">
        <v>126</v>
      </c>
      <c r="B162" s="258">
        <f>'2 уровень'!C259</f>
        <v>910</v>
      </c>
      <c r="C162" s="258">
        <f>'2 уровень'!D259</f>
        <v>76</v>
      </c>
      <c r="D162" s="50">
        <f>'2 уровень'!E259</f>
        <v>0</v>
      </c>
      <c r="E162" s="259">
        <f>'2 уровень'!F259</f>
        <v>0</v>
      </c>
      <c r="F162" s="200">
        <f>'2 уровень'!G259</f>
        <v>0</v>
      </c>
      <c r="G162" s="200">
        <f>'2 уровень'!H259</f>
        <v>0</v>
      </c>
      <c r="H162" s="63">
        <f>'2 уровень'!I259</f>
        <v>0</v>
      </c>
      <c r="I162" s="200">
        <f>'2 уровень'!J259</f>
        <v>0</v>
      </c>
      <c r="J162" s="106"/>
      <c r="K162" s="46"/>
      <c r="L162" s="46"/>
      <c r="M162" s="46"/>
      <c r="N162" s="46"/>
      <c r="O162" s="46"/>
      <c r="P162" s="46"/>
      <c r="Q162" s="46"/>
      <c r="R162" s="46"/>
      <c r="S162" s="46"/>
      <c r="T162" s="46"/>
      <c r="U162" s="46"/>
      <c r="V162" s="46"/>
      <c r="W162" s="46"/>
      <c r="X162" s="46"/>
      <c r="Y162" s="46"/>
      <c r="Z162" s="46"/>
      <c r="AA162" s="46"/>
      <c r="AB162" s="46"/>
      <c r="AC162" s="46"/>
      <c r="AD162" s="46"/>
      <c r="AE162" s="46"/>
      <c r="AF162" s="46"/>
      <c r="AG162" s="46"/>
      <c r="AH162" s="46"/>
      <c r="AI162" s="46"/>
      <c r="AJ162" s="46"/>
      <c r="AK162" s="46"/>
      <c r="AL162" s="46"/>
      <c r="AM162" s="46"/>
      <c r="AN162" s="46"/>
      <c r="AO162" s="46"/>
      <c r="AP162" s="46"/>
      <c r="AQ162" s="46"/>
      <c r="AR162" s="46"/>
      <c r="AS162" s="46"/>
      <c r="AT162" s="46"/>
      <c r="AU162" s="46"/>
      <c r="AV162" s="46"/>
      <c r="AW162" s="46"/>
      <c r="AX162" s="46"/>
      <c r="AY162" s="46"/>
      <c r="AZ162" s="46"/>
      <c r="BA162" s="46"/>
      <c r="BB162" s="46"/>
      <c r="BC162" s="46"/>
      <c r="BD162" s="46"/>
      <c r="BE162" s="46"/>
      <c r="BF162" s="46"/>
      <c r="BG162" s="46"/>
      <c r="BH162" s="46"/>
      <c r="BI162" s="46"/>
      <c r="BJ162" s="46"/>
      <c r="BK162" s="46"/>
      <c r="BL162" s="46"/>
      <c r="BM162" s="46"/>
      <c r="BN162" s="46"/>
      <c r="BO162" s="46"/>
      <c r="BP162" s="46"/>
      <c r="BQ162" s="46"/>
      <c r="BR162" s="46"/>
      <c r="BS162" s="46"/>
      <c r="BT162" s="46"/>
      <c r="BU162" s="46"/>
      <c r="BV162" s="46"/>
      <c r="BW162" s="46"/>
      <c r="BX162" s="46"/>
      <c r="BY162" s="46"/>
      <c r="BZ162" s="46"/>
      <c r="CA162" s="46"/>
      <c r="CB162" s="46"/>
      <c r="CC162" s="46"/>
      <c r="CD162" s="46"/>
      <c r="CE162" s="46"/>
      <c r="CF162" s="46"/>
      <c r="CG162" s="46"/>
      <c r="CH162" s="46"/>
      <c r="CI162" s="46"/>
      <c r="CJ162" s="46"/>
      <c r="CK162" s="46"/>
      <c r="CL162" s="46"/>
      <c r="CM162" s="46"/>
      <c r="CN162" s="46"/>
      <c r="CO162" s="46"/>
      <c r="CP162" s="46"/>
      <c r="CQ162" s="46"/>
      <c r="CR162" s="46"/>
      <c r="CS162" s="46"/>
      <c r="CT162" s="46"/>
      <c r="CU162" s="46"/>
      <c r="CV162" s="46"/>
      <c r="CW162" s="46"/>
      <c r="CX162" s="46"/>
      <c r="CY162" s="46"/>
      <c r="CZ162" s="46"/>
      <c r="DA162" s="46"/>
      <c r="DB162" s="46"/>
      <c r="DC162" s="46"/>
      <c r="DD162" s="46"/>
      <c r="DE162" s="46"/>
      <c r="DF162" s="46"/>
      <c r="DG162" s="46"/>
      <c r="DH162" s="46"/>
      <c r="DI162" s="46"/>
      <c r="DJ162" s="46"/>
      <c r="DK162" s="46"/>
      <c r="DL162" s="46"/>
      <c r="DM162" s="46"/>
      <c r="DN162" s="46"/>
      <c r="DO162" s="46"/>
      <c r="DP162" s="46"/>
      <c r="DQ162" s="46"/>
      <c r="DR162" s="46"/>
      <c r="DS162" s="46"/>
      <c r="DT162" s="46"/>
      <c r="DU162" s="46"/>
      <c r="DV162" s="46"/>
      <c r="DW162" s="46"/>
      <c r="DX162" s="46"/>
      <c r="DY162" s="46"/>
      <c r="DZ162" s="46"/>
      <c r="EA162" s="46"/>
      <c r="EB162" s="46"/>
      <c r="EC162" s="46"/>
      <c r="ED162" s="46"/>
      <c r="EE162" s="46"/>
      <c r="EF162" s="46"/>
      <c r="EG162" s="46"/>
      <c r="EH162" s="46"/>
      <c r="EI162" s="46"/>
      <c r="EJ162" s="46"/>
      <c r="EK162" s="46"/>
      <c r="EL162" s="46"/>
      <c r="EM162" s="46"/>
      <c r="EN162" s="46"/>
      <c r="EO162" s="46"/>
      <c r="EP162" s="46"/>
      <c r="EQ162" s="46"/>
      <c r="ER162" s="46"/>
      <c r="ES162" s="46"/>
      <c r="ET162" s="46"/>
      <c r="EU162" s="46"/>
      <c r="EV162" s="46"/>
      <c r="EW162" s="46"/>
      <c r="EX162" s="46"/>
      <c r="EY162" s="46"/>
      <c r="EZ162" s="46"/>
      <c r="FA162" s="46"/>
      <c r="FB162" s="46"/>
      <c r="FC162" s="46"/>
      <c r="FD162" s="46"/>
      <c r="FE162" s="46"/>
      <c r="FF162" s="46"/>
      <c r="FG162" s="46"/>
      <c r="FH162" s="46"/>
      <c r="FI162" s="46"/>
      <c r="FJ162" s="46"/>
      <c r="FK162" s="46"/>
      <c r="FL162" s="46"/>
      <c r="FM162" s="46"/>
      <c r="FN162" s="46"/>
      <c r="FO162" s="46"/>
      <c r="FP162" s="46"/>
      <c r="FQ162" s="46"/>
      <c r="FR162" s="46"/>
      <c r="FS162" s="46"/>
      <c r="FT162" s="46"/>
      <c r="FU162" s="46"/>
      <c r="FV162" s="46"/>
      <c r="FW162" s="46"/>
      <c r="FX162" s="46"/>
      <c r="FY162" s="46"/>
      <c r="FZ162" s="46"/>
      <c r="GA162" s="46"/>
      <c r="GB162" s="46"/>
      <c r="GC162" s="46"/>
    </row>
    <row r="163" spans="1:185" ht="30" x14ac:dyDescent="0.25">
      <c r="A163" s="121" t="s">
        <v>127</v>
      </c>
      <c r="B163" s="258">
        <f>'2 уровень'!C260</f>
        <v>0</v>
      </c>
      <c r="C163" s="258">
        <f>'2 уровень'!D260</f>
        <v>0</v>
      </c>
      <c r="D163" s="50">
        <f>'2 уровень'!E260</f>
        <v>0</v>
      </c>
      <c r="E163" s="259" t="e">
        <f>'2 уровень'!F260</f>
        <v>#DIV/0!</v>
      </c>
      <c r="F163" s="200">
        <f>'2 уровень'!G260</f>
        <v>0</v>
      </c>
      <c r="G163" s="200">
        <f>'2 уровень'!H260</f>
        <v>0</v>
      </c>
      <c r="H163" s="63">
        <f>'2 уровень'!I260</f>
        <v>0</v>
      </c>
      <c r="I163" s="200">
        <f>'2 уровень'!J260</f>
        <v>0</v>
      </c>
      <c r="J163" s="106"/>
      <c r="K163" s="46"/>
      <c r="L163" s="46"/>
      <c r="M163" s="46"/>
      <c r="N163" s="46"/>
      <c r="O163" s="46"/>
      <c r="P163" s="46"/>
      <c r="Q163" s="46"/>
      <c r="R163" s="46"/>
      <c r="S163" s="46"/>
      <c r="T163" s="46"/>
      <c r="U163" s="46"/>
      <c r="V163" s="46"/>
      <c r="W163" s="46"/>
      <c r="X163" s="46"/>
      <c r="Y163" s="46"/>
      <c r="Z163" s="46"/>
      <c r="AA163" s="46"/>
      <c r="AB163" s="46"/>
      <c r="AC163" s="46"/>
      <c r="AD163" s="46"/>
      <c r="AE163" s="46"/>
      <c r="AF163" s="46"/>
      <c r="AG163" s="46"/>
      <c r="AH163" s="46"/>
      <c r="AI163" s="46"/>
      <c r="AJ163" s="46"/>
      <c r="AK163" s="46"/>
      <c r="AL163" s="46"/>
      <c r="AM163" s="46"/>
      <c r="AN163" s="46"/>
      <c r="AO163" s="46"/>
      <c r="AP163" s="46"/>
      <c r="AQ163" s="46"/>
      <c r="AR163" s="46"/>
      <c r="AS163" s="46"/>
      <c r="AT163" s="46"/>
      <c r="AU163" s="46"/>
      <c r="AV163" s="46"/>
      <c r="AW163" s="46"/>
      <c r="AX163" s="46"/>
      <c r="AY163" s="46"/>
      <c r="AZ163" s="46"/>
      <c r="BA163" s="46"/>
      <c r="BB163" s="46"/>
      <c r="BC163" s="46"/>
      <c r="BD163" s="46"/>
      <c r="BE163" s="46"/>
      <c r="BF163" s="46"/>
      <c r="BG163" s="46"/>
      <c r="BH163" s="46"/>
      <c r="BI163" s="46"/>
      <c r="BJ163" s="46"/>
      <c r="BK163" s="46"/>
      <c r="BL163" s="46"/>
      <c r="BM163" s="46"/>
      <c r="BN163" s="46"/>
      <c r="BO163" s="46"/>
      <c r="BP163" s="46"/>
      <c r="BQ163" s="46"/>
      <c r="BR163" s="46"/>
      <c r="BS163" s="46"/>
      <c r="BT163" s="46"/>
      <c r="BU163" s="46"/>
      <c r="BV163" s="46"/>
      <c r="BW163" s="46"/>
      <c r="BX163" s="46"/>
      <c r="BY163" s="46"/>
      <c r="BZ163" s="46"/>
      <c r="CA163" s="46"/>
      <c r="CB163" s="46"/>
      <c r="CC163" s="46"/>
      <c r="CD163" s="46"/>
      <c r="CE163" s="46"/>
      <c r="CF163" s="46"/>
      <c r="CG163" s="46"/>
      <c r="CH163" s="46"/>
      <c r="CI163" s="46"/>
      <c r="CJ163" s="46"/>
      <c r="CK163" s="46"/>
      <c r="CL163" s="46"/>
      <c r="CM163" s="46"/>
      <c r="CN163" s="46"/>
      <c r="CO163" s="46"/>
      <c r="CP163" s="46"/>
      <c r="CQ163" s="46"/>
      <c r="CR163" s="46"/>
      <c r="CS163" s="46"/>
      <c r="CT163" s="46"/>
      <c r="CU163" s="46"/>
      <c r="CV163" s="46"/>
      <c r="CW163" s="46"/>
      <c r="CX163" s="46"/>
      <c r="CY163" s="46"/>
      <c r="CZ163" s="46"/>
      <c r="DA163" s="46"/>
      <c r="DB163" s="46"/>
      <c r="DC163" s="46"/>
      <c r="DD163" s="46"/>
      <c r="DE163" s="46"/>
      <c r="DF163" s="46"/>
      <c r="DG163" s="46"/>
      <c r="DH163" s="46"/>
      <c r="DI163" s="46"/>
      <c r="DJ163" s="46"/>
      <c r="DK163" s="46"/>
      <c r="DL163" s="46"/>
      <c r="DM163" s="46"/>
      <c r="DN163" s="46"/>
      <c r="DO163" s="46"/>
      <c r="DP163" s="46"/>
      <c r="DQ163" s="46"/>
      <c r="DR163" s="46"/>
      <c r="DS163" s="46"/>
      <c r="DT163" s="46"/>
      <c r="DU163" s="46"/>
      <c r="DV163" s="46"/>
      <c r="DW163" s="46"/>
      <c r="DX163" s="46"/>
      <c r="DY163" s="46"/>
      <c r="DZ163" s="46"/>
      <c r="EA163" s="46"/>
      <c r="EB163" s="46"/>
      <c r="EC163" s="46"/>
      <c r="ED163" s="46"/>
      <c r="EE163" s="46"/>
      <c r="EF163" s="46"/>
      <c r="EG163" s="46"/>
      <c r="EH163" s="46"/>
      <c r="EI163" s="46"/>
      <c r="EJ163" s="46"/>
      <c r="EK163" s="46"/>
      <c r="EL163" s="46"/>
      <c r="EM163" s="46"/>
      <c r="EN163" s="46"/>
      <c r="EO163" s="46"/>
      <c r="EP163" s="46"/>
      <c r="EQ163" s="46"/>
      <c r="ER163" s="46"/>
      <c r="ES163" s="46"/>
      <c r="ET163" s="46"/>
      <c r="EU163" s="46"/>
      <c r="EV163" s="46"/>
      <c r="EW163" s="46"/>
      <c r="EX163" s="46"/>
      <c r="EY163" s="46"/>
      <c r="EZ163" s="46"/>
      <c r="FA163" s="46"/>
      <c r="FB163" s="46"/>
      <c r="FC163" s="46"/>
      <c r="FD163" s="46"/>
      <c r="FE163" s="46"/>
      <c r="FF163" s="46"/>
      <c r="FG163" s="46"/>
      <c r="FH163" s="46"/>
      <c r="FI163" s="46"/>
      <c r="FJ163" s="46"/>
      <c r="FK163" s="46"/>
      <c r="FL163" s="46"/>
      <c r="FM163" s="46"/>
      <c r="FN163" s="46"/>
      <c r="FO163" s="46"/>
      <c r="FP163" s="46"/>
      <c r="FQ163" s="46"/>
      <c r="FR163" s="46"/>
      <c r="FS163" s="46"/>
      <c r="FT163" s="46"/>
      <c r="FU163" s="46"/>
      <c r="FV163" s="46"/>
      <c r="FW163" s="46"/>
      <c r="FX163" s="46"/>
      <c r="FY163" s="46"/>
      <c r="FZ163" s="46"/>
      <c r="GA163" s="46"/>
      <c r="GB163" s="46"/>
      <c r="GC163" s="46"/>
    </row>
    <row r="164" spans="1:185" ht="15.75" thickBot="1" x14ac:dyDescent="0.3">
      <c r="A164" s="116" t="s">
        <v>4</v>
      </c>
      <c r="B164" s="258">
        <f>'2 уровень'!C261</f>
        <v>0</v>
      </c>
      <c r="C164" s="258">
        <f>'2 уровень'!D261</f>
        <v>0</v>
      </c>
      <c r="D164" s="50">
        <f>'2 уровень'!E261</f>
        <v>0</v>
      </c>
      <c r="E164" s="259">
        <f>'2 уровень'!F261</f>
        <v>0</v>
      </c>
      <c r="F164" s="200">
        <f>'2 уровень'!G261</f>
        <v>34258.807460648146</v>
      </c>
      <c r="G164" s="200">
        <f>'2 уровень'!H261</f>
        <v>2855</v>
      </c>
      <c r="H164" s="63">
        <f>'2 уровень'!I261</f>
        <v>2568.0108300000002</v>
      </c>
      <c r="I164" s="200">
        <f>'2 уровень'!J261</f>
        <v>89.947839929947477</v>
      </c>
      <c r="J164" s="106"/>
      <c r="K164" s="46"/>
      <c r="L164" s="46"/>
      <c r="M164" s="46"/>
      <c r="N164" s="46"/>
      <c r="O164" s="46"/>
      <c r="P164" s="46"/>
      <c r="Q164" s="46"/>
      <c r="R164" s="46"/>
      <c r="S164" s="46"/>
      <c r="T164" s="46"/>
      <c r="U164" s="46"/>
      <c r="V164" s="46"/>
      <c r="W164" s="46"/>
      <c r="X164" s="46"/>
      <c r="Y164" s="46"/>
      <c r="Z164" s="46"/>
      <c r="AA164" s="46"/>
      <c r="AB164" s="46"/>
      <c r="AC164" s="46"/>
      <c r="AD164" s="46"/>
      <c r="AE164" s="46"/>
      <c r="AF164" s="46"/>
      <c r="AG164" s="46"/>
      <c r="AH164" s="46"/>
      <c r="AI164" s="46"/>
      <c r="AJ164" s="46"/>
      <c r="AK164" s="46"/>
      <c r="AL164" s="46"/>
      <c r="AM164" s="46"/>
      <c r="AN164" s="46"/>
      <c r="AO164" s="46"/>
      <c r="AP164" s="46"/>
      <c r="AQ164" s="46"/>
      <c r="AR164" s="46"/>
      <c r="AS164" s="46"/>
      <c r="AT164" s="46"/>
      <c r="AU164" s="46"/>
      <c r="AV164" s="46"/>
      <c r="AW164" s="46"/>
      <c r="AX164" s="46"/>
      <c r="AY164" s="46"/>
      <c r="AZ164" s="46"/>
      <c r="BA164" s="46"/>
      <c r="BB164" s="46"/>
      <c r="BC164" s="46"/>
      <c r="BD164" s="46"/>
      <c r="BE164" s="46"/>
      <c r="BF164" s="46"/>
      <c r="BG164" s="46"/>
      <c r="BH164" s="46"/>
      <c r="BI164" s="46"/>
      <c r="BJ164" s="46"/>
      <c r="BK164" s="46"/>
      <c r="BL164" s="46"/>
      <c r="BM164" s="46"/>
      <c r="BN164" s="46"/>
      <c r="BO164" s="46"/>
      <c r="BP164" s="46"/>
      <c r="BQ164" s="46"/>
      <c r="BR164" s="46"/>
      <c r="BS164" s="46"/>
      <c r="BT164" s="46"/>
      <c r="BU164" s="46"/>
      <c r="BV164" s="46"/>
      <c r="BW164" s="46"/>
      <c r="BX164" s="46"/>
      <c r="BY164" s="46"/>
      <c r="BZ164" s="46"/>
      <c r="CA164" s="46"/>
      <c r="CB164" s="46"/>
      <c r="CC164" s="46"/>
      <c r="CD164" s="46"/>
      <c r="CE164" s="46"/>
      <c r="CF164" s="46"/>
      <c r="CG164" s="46"/>
      <c r="CH164" s="46"/>
      <c r="CI164" s="46"/>
      <c r="CJ164" s="46"/>
      <c r="CK164" s="46"/>
      <c r="CL164" s="46"/>
      <c r="CM164" s="46"/>
      <c r="CN164" s="46"/>
      <c r="CO164" s="46"/>
      <c r="CP164" s="46"/>
      <c r="CQ164" s="46"/>
      <c r="CR164" s="46"/>
      <c r="CS164" s="46"/>
      <c r="CT164" s="46"/>
      <c r="CU164" s="46"/>
      <c r="CV164" s="46"/>
      <c r="CW164" s="46"/>
      <c r="CX164" s="46"/>
      <c r="CY164" s="46"/>
      <c r="CZ164" s="46"/>
      <c r="DA164" s="46"/>
      <c r="DB164" s="46"/>
      <c r="DC164" s="46"/>
      <c r="DD164" s="46"/>
      <c r="DE164" s="46"/>
      <c r="DF164" s="46"/>
      <c r="DG164" s="46"/>
      <c r="DH164" s="46"/>
      <c r="DI164" s="46"/>
      <c r="DJ164" s="46"/>
      <c r="DK164" s="46"/>
      <c r="DL164" s="46"/>
      <c r="DM164" s="46"/>
      <c r="DN164" s="46"/>
      <c r="DO164" s="46"/>
      <c r="DP164" s="46"/>
      <c r="DQ164" s="46"/>
      <c r="DR164" s="46"/>
      <c r="DS164" s="46"/>
      <c r="DT164" s="46"/>
      <c r="DU164" s="46"/>
      <c r="DV164" s="46"/>
      <c r="DW164" s="46"/>
      <c r="DX164" s="46"/>
      <c r="DY164" s="46"/>
      <c r="DZ164" s="46"/>
      <c r="EA164" s="46"/>
      <c r="EB164" s="46"/>
      <c r="EC164" s="46"/>
      <c r="ED164" s="46"/>
      <c r="EE164" s="46"/>
      <c r="EF164" s="46"/>
      <c r="EG164" s="46"/>
      <c r="EH164" s="46"/>
      <c r="EI164" s="46"/>
      <c r="EJ164" s="46"/>
      <c r="EK164" s="46"/>
      <c r="EL164" s="46"/>
      <c r="EM164" s="46"/>
      <c r="EN164" s="46"/>
      <c r="EO164" s="46"/>
      <c r="EP164" s="46"/>
      <c r="EQ164" s="46"/>
      <c r="ER164" s="46"/>
      <c r="ES164" s="46"/>
      <c r="ET164" s="46"/>
      <c r="EU164" s="46"/>
      <c r="EV164" s="46"/>
      <c r="EW164" s="46"/>
      <c r="EX164" s="46"/>
      <c r="EY164" s="46"/>
      <c r="EZ164" s="46"/>
      <c r="FA164" s="46"/>
      <c r="FB164" s="46"/>
      <c r="FC164" s="46"/>
      <c r="FD164" s="46"/>
      <c r="FE164" s="46"/>
      <c r="FF164" s="46"/>
      <c r="FG164" s="46"/>
      <c r="FH164" s="46"/>
      <c r="FI164" s="46"/>
      <c r="FJ164" s="46"/>
      <c r="FK164" s="46"/>
      <c r="FL164" s="46"/>
      <c r="FM164" s="46"/>
      <c r="FN164" s="46"/>
      <c r="FO164" s="46"/>
      <c r="FP164" s="46"/>
      <c r="FQ164" s="46"/>
      <c r="FR164" s="46"/>
      <c r="FS164" s="46"/>
      <c r="FT164" s="46"/>
      <c r="FU164" s="46"/>
      <c r="FV164" s="46"/>
      <c r="FW164" s="46"/>
      <c r="FX164" s="46"/>
      <c r="FY164" s="46"/>
      <c r="FZ164" s="46"/>
      <c r="GA164" s="46"/>
      <c r="GB164" s="46"/>
      <c r="GC164" s="46"/>
    </row>
    <row r="165" spans="1:185" ht="15" customHeight="1" x14ac:dyDescent="0.25">
      <c r="A165" s="99" t="s">
        <v>14</v>
      </c>
      <c r="B165" s="100"/>
      <c r="C165" s="100"/>
      <c r="D165" s="100"/>
      <c r="E165" s="190"/>
      <c r="F165" s="101"/>
      <c r="G165" s="101"/>
      <c r="H165" s="101"/>
      <c r="I165" s="101"/>
      <c r="J165" s="106"/>
    </row>
    <row r="166" spans="1:185" ht="30" x14ac:dyDescent="0.25">
      <c r="A166" s="566" t="s">
        <v>122</v>
      </c>
      <c r="B166" s="563">
        <f>'2 уровень'!C278</f>
        <v>7336</v>
      </c>
      <c r="C166" s="563">
        <f>'2 уровень'!D278</f>
        <v>611</v>
      </c>
      <c r="D166" s="563">
        <f>'2 уровень'!E278</f>
        <v>448</v>
      </c>
      <c r="E166" s="564">
        <f>'2 уровень'!F278</f>
        <v>73.322422258592468</v>
      </c>
      <c r="F166" s="567">
        <f>'2 уровень'!G278</f>
        <v>18301.103240740744</v>
      </c>
      <c r="G166" s="567">
        <f>'2 уровень'!H278</f>
        <v>1525</v>
      </c>
      <c r="H166" s="567">
        <f>'2 уровень'!I278</f>
        <v>892.62231999999995</v>
      </c>
      <c r="I166" s="567">
        <f>'2 уровень'!J278</f>
        <v>58.532611147540983</v>
      </c>
      <c r="J166" s="106"/>
      <c r="K166" s="46"/>
      <c r="L166" s="46"/>
      <c r="M166" s="46"/>
      <c r="N166" s="46"/>
      <c r="O166" s="46"/>
      <c r="P166" s="46"/>
      <c r="Q166" s="46"/>
      <c r="R166" s="46"/>
      <c r="S166" s="46"/>
      <c r="T166" s="46"/>
      <c r="U166" s="46"/>
      <c r="V166" s="46"/>
      <c r="W166" s="46"/>
      <c r="X166" s="46"/>
      <c r="Y166" s="46"/>
      <c r="Z166" s="46"/>
      <c r="AA166" s="46"/>
      <c r="AB166" s="46"/>
      <c r="AC166" s="46"/>
      <c r="AD166" s="46"/>
      <c r="AE166" s="46"/>
      <c r="AF166" s="46"/>
      <c r="AG166" s="46"/>
      <c r="AH166" s="46"/>
      <c r="AI166" s="46"/>
      <c r="AJ166" s="46"/>
      <c r="AK166" s="46"/>
      <c r="AL166" s="46"/>
      <c r="AM166" s="46"/>
      <c r="AN166" s="46"/>
      <c r="AO166" s="46"/>
      <c r="AP166" s="46"/>
      <c r="AQ166" s="46"/>
      <c r="AR166" s="46"/>
      <c r="AS166" s="46"/>
      <c r="AT166" s="46"/>
      <c r="AU166" s="46"/>
      <c r="AV166" s="46"/>
      <c r="AW166" s="46"/>
      <c r="AX166" s="46"/>
      <c r="AY166" s="46"/>
      <c r="AZ166" s="46"/>
      <c r="BA166" s="46"/>
      <c r="BB166" s="46"/>
      <c r="BC166" s="46"/>
      <c r="BD166" s="46"/>
      <c r="BE166" s="46"/>
      <c r="BF166" s="46"/>
      <c r="BG166" s="46"/>
      <c r="BH166" s="46"/>
      <c r="BI166" s="46"/>
      <c r="BJ166" s="46"/>
      <c r="BK166" s="46"/>
      <c r="BL166" s="46"/>
      <c r="BM166" s="46"/>
      <c r="BN166" s="46"/>
      <c r="BO166" s="46"/>
      <c r="BP166" s="46"/>
      <c r="BQ166" s="46"/>
      <c r="BR166" s="46"/>
      <c r="BS166" s="46"/>
      <c r="BT166" s="46"/>
      <c r="BU166" s="46"/>
      <c r="BV166" s="46"/>
      <c r="BW166" s="46"/>
      <c r="BX166" s="46"/>
      <c r="BY166" s="46"/>
      <c r="BZ166" s="46"/>
      <c r="CA166" s="46"/>
      <c r="CB166" s="46"/>
      <c r="CC166" s="46"/>
      <c r="CD166" s="46"/>
      <c r="CE166" s="46"/>
      <c r="CF166" s="46"/>
      <c r="CG166" s="46"/>
      <c r="CH166" s="46"/>
      <c r="CI166" s="46"/>
      <c r="CJ166" s="46"/>
      <c r="CK166" s="46"/>
      <c r="CL166" s="46"/>
      <c r="CM166" s="46"/>
      <c r="CN166" s="46"/>
      <c r="CO166" s="46"/>
      <c r="CP166" s="46"/>
      <c r="CQ166" s="46"/>
      <c r="CR166" s="46"/>
      <c r="CS166" s="46"/>
      <c r="CT166" s="46"/>
      <c r="CU166" s="46"/>
      <c r="CV166" s="46"/>
      <c r="CW166" s="46"/>
      <c r="CX166" s="46"/>
      <c r="CY166" s="46"/>
      <c r="CZ166" s="46"/>
      <c r="DA166" s="46"/>
      <c r="DB166" s="46"/>
      <c r="DC166" s="46"/>
      <c r="DD166" s="46"/>
      <c r="DE166" s="46"/>
      <c r="DF166" s="46"/>
      <c r="DG166" s="46"/>
      <c r="DH166" s="46"/>
      <c r="DI166" s="46"/>
      <c r="DJ166" s="46"/>
      <c r="DK166" s="46"/>
      <c r="DL166" s="46"/>
      <c r="DM166" s="46"/>
      <c r="DN166" s="46"/>
      <c r="DO166" s="46"/>
      <c r="DP166" s="46"/>
      <c r="DQ166" s="46"/>
      <c r="DR166" s="46"/>
      <c r="DS166" s="46"/>
      <c r="DT166" s="46"/>
      <c r="DU166" s="46"/>
      <c r="DV166" s="46"/>
      <c r="DW166" s="46"/>
      <c r="DX166" s="46"/>
      <c r="DY166" s="46"/>
      <c r="DZ166" s="46"/>
      <c r="EA166" s="46"/>
      <c r="EB166" s="46"/>
      <c r="EC166" s="46"/>
      <c r="ED166" s="46"/>
      <c r="EE166" s="46"/>
      <c r="EF166" s="46"/>
      <c r="EG166" s="46"/>
      <c r="EH166" s="46"/>
      <c r="EI166" s="46"/>
      <c r="EJ166" s="46"/>
      <c r="EK166" s="46"/>
      <c r="EL166" s="46"/>
      <c r="EM166" s="46"/>
      <c r="EN166" s="46"/>
      <c r="EO166" s="46"/>
      <c r="EP166" s="46"/>
      <c r="EQ166" s="46"/>
      <c r="ER166" s="46"/>
      <c r="ES166" s="46"/>
      <c r="ET166" s="46"/>
      <c r="EU166" s="46"/>
      <c r="EV166" s="46"/>
      <c r="EW166" s="46"/>
      <c r="EX166" s="46"/>
      <c r="EY166" s="46"/>
      <c r="EZ166" s="46"/>
      <c r="FA166" s="46"/>
      <c r="FB166" s="46"/>
      <c r="FC166" s="46"/>
      <c r="FD166" s="46"/>
      <c r="FE166" s="46"/>
      <c r="FF166" s="46"/>
      <c r="FG166" s="46"/>
      <c r="FH166" s="46"/>
      <c r="FI166" s="46"/>
      <c r="FJ166" s="46"/>
      <c r="FK166" s="46"/>
      <c r="FL166" s="46"/>
      <c r="FM166" s="46"/>
      <c r="FN166" s="46"/>
      <c r="FO166" s="46"/>
      <c r="FP166" s="46"/>
      <c r="FQ166" s="46"/>
      <c r="FR166" s="46"/>
      <c r="FS166" s="46"/>
      <c r="FT166" s="46"/>
      <c r="FU166" s="46"/>
      <c r="FV166" s="46"/>
      <c r="FW166" s="46"/>
      <c r="FX166" s="46"/>
      <c r="FY166" s="46"/>
      <c r="FZ166" s="46"/>
      <c r="GA166" s="46"/>
      <c r="GB166" s="46"/>
      <c r="GC166" s="46"/>
    </row>
    <row r="167" spans="1:185" ht="30" x14ac:dyDescent="0.25">
      <c r="A167" s="121" t="s">
        <v>79</v>
      </c>
      <c r="B167" s="50">
        <f>'2 уровень'!C279</f>
        <v>5485</v>
      </c>
      <c r="C167" s="50">
        <f>'2 уровень'!D279</f>
        <v>457</v>
      </c>
      <c r="D167" s="50">
        <f>'2 уровень'!E279</f>
        <v>399</v>
      </c>
      <c r="E167" s="187">
        <f>'2 уровень'!F279</f>
        <v>87.308533916849015</v>
      </c>
      <c r="F167" s="63">
        <f>'2 уровень'!G279</f>
        <v>14115.977615740743</v>
      </c>
      <c r="G167" s="63">
        <f>'2 уровень'!H279</f>
        <v>1176</v>
      </c>
      <c r="H167" s="63">
        <f>'2 уровень'!I279</f>
        <v>801.1789399999999</v>
      </c>
      <c r="I167" s="63">
        <f>'2 уровень'!J279</f>
        <v>68.127460884353724</v>
      </c>
      <c r="J167" s="106"/>
      <c r="K167" s="46"/>
      <c r="L167" s="46"/>
      <c r="M167" s="46"/>
      <c r="N167" s="46"/>
      <c r="O167" s="46"/>
      <c r="P167" s="46"/>
      <c r="Q167" s="46"/>
      <c r="R167" s="46"/>
      <c r="S167" s="46"/>
      <c r="T167" s="46"/>
      <c r="U167" s="46"/>
      <c r="V167" s="46"/>
      <c r="W167" s="46"/>
      <c r="X167" s="46"/>
      <c r="Y167" s="46"/>
      <c r="Z167" s="46"/>
      <c r="AA167" s="46"/>
      <c r="AB167" s="46"/>
      <c r="AC167" s="46"/>
      <c r="AD167" s="46"/>
      <c r="AE167" s="46"/>
      <c r="AF167" s="46"/>
      <c r="AG167" s="46"/>
      <c r="AH167" s="46"/>
      <c r="AI167" s="46"/>
      <c r="AJ167" s="46"/>
      <c r="AK167" s="46"/>
      <c r="AL167" s="46"/>
      <c r="AM167" s="46"/>
      <c r="AN167" s="46"/>
      <c r="AO167" s="46"/>
      <c r="AP167" s="46"/>
      <c r="AQ167" s="46"/>
      <c r="AR167" s="46"/>
      <c r="AS167" s="46"/>
      <c r="AT167" s="46"/>
      <c r="AU167" s="46"/>
      <c r="AV167" s="46"/>
      <c r="AW167" s="46"/>
      <c r="AX167" s="46"/>
      <c r="AY167" s="46"/>
      <c r="AZ167" s="46"/>
      <c r="BA167" s="46"/>
      <c r="BB167" s="46"/>
      <c r="BC167" s="46"/>
      <c r="BD167" s="46"/>
      <c r="BE167" s="46"/>
      <c r="BF167" s="46"/>
      <c r="BG167" s="46"/>
      <c r="BH167" s="46"/>
      <c r="BI167" s="46"/>
      <c r="BJ167" s="46"/>
      <c r="BK167" s="46"/>
      <c r="BL167" s="46"/>
      <c r="BM167" s="46"/>
      <c r="BN167" s="46"/>
      <c r="BO167" s="46"/>
      <c r="BP167" s="46"/>
      <c r="BQ167" s="46"/>
      <c r="BR167" s="46"/>
      <c r="BS167" s="46"/>
      <c r="BT167" s="46"/>
      <c r="BU167" s="46"/>
      <c r="BV167" s="46"/>
      <c r="BW167" s="46"/>
      <c r="BX167" s="46"/>
      <c r="BY167" s="46"/>
      <c r="BZ167" s="46"/>
      <c r="CA167" s="46"/>
      <c r="CB167" s="46"/>
      <c r="CC167" s="46"/>
      <c r="CD167" s="46"/>
      <c r="CE167" s="46"/>
      <c r="CF167" s="46"/>
      <c r="CG167" s="46"/>
      <c r="CH167" s="46"/>
      <c r="CI167" s="46"/>
      <c r="CJ167" s="46"/>
      <c r="CK167" s="46"/>
      <c r="CL167" s="46"/>
      <c r="CM167" s="46"/>
      <c r="CN167" s="46"/>
      <c r="CO167" s="46"/>
      <c r="CP167" s="46"/>
      <c r="CQ167" s="46"/>
      <c r="CR167" s="46"/>
      <c r="CS167" s="46"/>
      <c r="CT167" s="46"/>
      <c r="CU167" s="46"/>
      <c r="CV167" s="46"/>
      <c r="CW167" s="46"/>
      <c r="CX167" s="46"/>
      <c r="CY167" s="46"/>
      <c r="CZ167" s="46"/>
      <c r="DA167" s="46"/>
      <c r="DB167" s="46"/>
      <c r="DC167" s="46"/>
      <c r="DD167" s="46"/>
      <c r="DE167" s="46"/>
      <c r="DF167" s="46"/>
      <c r="DG167" s="46"/>
      <c r="DH167" s="46"/>
      <c r="DI167" s="46"/>
      <c r="DJ167" s="46"/>
      <c r="DK167" s="46"/>
      <c r="DL167" s="46"/>
      <c r="DM167" s="46"/>
      <c r="DN167" s="46"/>
      <c r="DO167" s="46"/>
      <c r="DP167" s="46"/>
      <c r="DQ167" s="46"/>
      <c r="DR167" s="46"/>
      <c r="DS167" s="46"/>
      <c r="DT167" s="46"/>
      <c r="DU167" s="46"/>
      <c r="DV167" s="46"/>
      <c r="DW167" s="46"/>
      <c r="DX167" s="46"/>
      <c r="DY167" s="46"/>
      <c r="DZ167" s="46"/>
      <c r="EA167" s="46"/>
      <c r="EB167" s="46"/>
      <c r="EC167" s="46"/>
      <c r="ED167" s="46"/>
      <c r="EE167" s="46"/>
      <c r="EF167" s="46"/>
      <c r="EG167" s="46"/>
      <c r="EH167" s="46"/>
      <c r="EI167" s="46"/>
      <c r="EJ167" s="46"/>
      <c r="EK167" s="46"/>
      <c r="EL167" s="46"/>
      <c r="EM167" s="46"/>
      <c r="EN167" s="46"/>
      <c r="EO167" s="46"/>
      <c r="EP167" s="46"/>
      <c r="EQ167" s="46"/>
      <c r="ER167" s="46"/>
      <c r="ES167" s="46"/>
      <c r="ET167" s="46"/>
      <c r="EU167" s="46"/>
      <c r="EV167" s="46"/>
      <c r="EW167" s="46"/>
      <c r="EX167" s="46"/>
      <c r="EY167" s="46"/>
      <c r="EZ167" s="46"/>
      <c r="FA167" s="46"/>
      <c r="FB167" s="46"/>
      <c r="FC167" s="46"/>
      <c r="FD167" s="46"/>
      <c r="FE167" s="46"/>
      <c r="FF167" s="46"/>
      <c r="FG167" s="46"/>
      <c r="FH167" s="46"/>
      <c r="FI167" s="46"/>
      <c r="FJ167" s="46"/>
      <c r="FK167" s="46"/>
      <c r="FL167" s="46"/>
      <c r="FM167" s="46"/>
      <c r="FN167" s="46"/>
      <c r="FO167" s="46"/>
      <c r="FP167" s="46"/>
      <c r="FQ167" s="46"/>
      <c r="FR167" s="46"/>
      <c r="FS167" s="46"/>
      <c r="FT167" s="46"/>
      <c r="FU167" s="46"/>
      <c r="FV167" s="46"/>
      <c r="FW167" s="46"/>
      <c r="FX167" s="46"/>
      <c r="FY167" s="46"/>
      <c r="FZ167" s="46"/>
      <c r="GA167" s="46"/>
      <c r="GB167" s="46"/>
      <c r="GC167" s="46"/>
    </row>
    <row r="168" spans="1:185" ht="30" x14ac:dyDescent="0.25">
      <c r="A168" s="121" t="s">
        <v>80</v>
      </c>
      <c r="B168" s="50">
        <f>'2 уровень'!C280</f>
        <v>1646</v>
      </c>
      <c r="C168" s="50">
        <f>'2 уровень'!D280</f>
        <v>137</v>
      </c>
      <c r="D168" s="50">
        <f>'2 уровень'!E280</f>
        <v>49</v>
      </c>
      <c r="E168" s="187">
        <f>'2 уровень'!F280</f>
        <v>35.766423357664237</v>
      </c>
      <c r="F168" s="63">
        <f>'2 уровень'!G280</f>
        <v>2839.8643750000001</v>
      </c>
      <c r="G168" s="63">
        <f>'2 уровень'!H280</f>
        <v>237</v>
      </c>
      <c r="H168" s="63">
        <f>'2 уровень'!I280</f>
        <v>91.443380000000005</v>
      </c>
      <c r="I168" s="63">
        <f>'2 уровень'!J280</f>
        <v>38.583704641350216</v>
      </c>
      <c r="J168" s="106"/>
      <c r="K168" s="46"/>
      <c r="L168" s="46"/>
      <c r="M168" s="46"/>
      <c r="N168" s="46"/>
      <c r="O168" s="46"/>
      <c r="P168" s="46"/>
      <c r="Q168" s="46"/>
      <c r="R168" s="46"/>
      <c r="S168" s="46"/>
      <c r="T168" s="46"/>
      <c r="U168" s="46"/>
      <c r="V168" s="46"/>
      <c r="W168" s="46"/>
      <c r="X168" s="46"/>
      <c r="Y168" s="46"/>
      <c r="Z168" s="46"/>
      <c r="AA168" s="46"/>
      <c r="AB168" s="46"/>
      <c r="AC168" s="46"/>
      <c r="AD168" s="46"/>
      <c r="AE168" s="46"/>
      <c r="AF168" s="46"/>
      <c r="AG168" s="46"/>
      <c r="AH168" s="46"/>
      <c r="AI168" s="46"/>
      <c r="AJ168" s="46"/>
      <c r="AK168" s="46"/>
      <c r="AL168" s="46"/>
      <c r="AM168" s="46"/>
      <c r="AN168" s="46"/>
      <c r="AO168" s="46"/>
      <c r="AP168" s="46"/>
      <c r="AQ168" s="46"/>
      <c r="AR168" s="46"/>
      <c r="AS168" s="46"/>
      <c r="AT168" s="46"/>
      <c r="AU168" s="46"/>
      <c r="AV168" s="46"/>
      <c r="AW168" s="46"/>
      <c r="AX168" s="46"/>
      <c r="AY168" s="46"/>
      <c r="AZ168" s="46"/>
      <c r="BA168" s="46"/>
      <c r="BB168" s="46"/>
      <c r="BC168" s="46"/>
      <c r="BD168" s="46"/>
      <c r="BE168" s="46"/>
      <c r="BF168" s="46"/>
      <c r="BG168" s="46"/>
      <c r="BH168" s="46"/>
      <c r="BI168" s="46"/>
      <c r="BJ168" s="46"/>
      <c r="BK168" s="46"/>
      <c r="BL168" s="46"/>
      <c r="BM168" s="46"/>
      <c r="BN168" s="46"/>
      <c r="BO168" s="46"/>
      <c r="BP168" s="46"/>
      <c r="BQ168" s="46"/>
      <c r="BR168" s="46"/>
      <c r="BS168" s="46"/>
      <c r="BT168" s="46"/>
      <c r="BU168" s="46"/>
      <c r="BV168" s="46"/>
      <c r="BW168" s="46"/>
      <c r="BX168" s="46"/>
      <c r="BY168" s="46"/>
      <c r="BZ168" s="46"/>
      <c r="CA168" s="46"/>
      <c r="CB168" s="46"/>
      <c r="CC168" s="46"/>
      <c r="CD168" s="46"/>
      <c r="CE168" s="46"/>
      <c r="CF168" s="46"/>
      <c r="CG168" s="46"/>
      <c r="CH168" s="46"/>
      <c r="CI168" s="46"/>
      <c r="CJ168" s="46"/>
      <c r="CK168" s="46"/>
      <c r="CL168" s="46"/>
      <c r="CM168" s="46"/>
      <c r="CN168" s="46"/>
      <c r="CO168" s="46"/>
      <c r="CP168" s="46"/>
      <c r="CQ168" s="46"/>
      <c r="CR168" s="46"/>
      <c r="CS168" s="46"/>
      <c r="CT168" s="46"/>
      <c r="CU168" s="46"/>
      <c r="CV168" s="46"/>
      <c r="CW168" s="46"/>
      <c r="CX168" s="46"/>
      <c r="CY168" s="46"/>
      <c r="CZ168" s="46"/>
      <c r="DA168" s="46"/>
      <c r="DB168" s="46"/>
      <c r="DC168" s="46"/>
      <c r="DD168" s="46"/>
      <c r="DE168" s="46"/>
      <c r="DF168" s="46"/>
      <c r="DG168" s="46"/>
      <c r="DH168" s="46"/>
      <c r="DI168" s="46"/>
      <c r="DJ168" s="46"/>
      <c r="DK168" s="46"/>
      <c r="DL168" s="46"/>
      <c r="DM168" s="46"/>
      <c r="DN168" s="46"/>
      <c r="DO168" s="46"/>
      <c r="DP168" s="46"/>
      <c r="DQ168" s="46"/>
      <c r="DR168" s="46"/>
      <c r="DS168" s="46"/>
      <c r="DT168" s="46"/>
      <c r="DU168" s="46"/>
      <c r="DV168" s="46"/>
      <c r="DW168" s="46"/>
      <c r="DX168" s="46"/>
      <c r="DY168" s="46"/>
      <c r="DZ168" s="46"/>
      <c r="EA168" s="46"/>
      <c r="EB168" s="46"/>
      <c r="EC168" s="46"/>
      <c r="ED168" s="46"/>
      <c r="EE168" s="46"/>
      <c r="EF168" s="46"/>
      <c r="EG168" s="46"/>
      <c r="EH168" s="46"/>
      <c r="EI168" s="46"/>
      <c r="EJ168" s="46"/>
      <c r="EK168" s="46"/>
      <c r="EL168" s="46"/>
      <c r="EM168" s="46"/>
      <c r="EN168" s="46"/>
      <c r="EO168" s="46"/>
      <c r="EP168" s="46"/>
      <c r="EQ168" s="46"/>
      <c r="ER168" s="46"/>
      <c r="ES168" s="46"/>
      <c r="ET168" s="46"/>
      <c r="EU168" s="46"/>
      <c r="EV168" s="46"/>
      <c r="EW168" s="46"/>
      <c r="EX168" s="46"/>
      <c r="EY168" s="46"/>
      <c r="EZ168" s="46"/>
      <c r="FA168" s="46"/>
      <c r="FB168" s="46"/>
      <c r="FC168" s="46"/>
      <c r="FD168" s="46"/>
      <c r="FE168" s="46"/>
      <c r="FF168" s="46"/>
      <c r="FG168" s="46"/>
      <c r="FH168" s="46"/>
      <c r="FI168" s="46"/>
      <c r="FJ168" s="46"/>
      <c r="FK168" s="46"/>
      <c r="FL168" s="46"/>
      <c r="FM168" s="46"/>
      <c r="FN168" s="46"/>
      <c r="FO168" s="46"/>
      <c r="FP168" s="46"/>
      <c r="FQ168" s="46"/>
      <c r="FR168" s="46"/>
      <c r="FS168" s="46"/>
      <c r="FT168" s="46"/>
      <c r="FU168" s="46"/>
      <c r="FV168" s="46"/>
      <c r="FW168" s="46"/>
      <c r="FX168" s="46"/>
      <c r="FY168" s="46"/>
      <c r="FZ168" s="46"/>
      <c r="GA168" s="46"/>
      <c r="GB168" s="46"/>
      <c r="GC168" s="46"/>
    </row>
    <row r="169" spans="1:185" ht="45" x14ac:dyDescent="0.25">
      <c r="A169" s="121" t="s">
        <v>101</v>
      </c>
      <c r="B169" s="50">
        <f>'2 уровень'!C281</f>
        <v>125</v>
      </c>
      <c r="C169" s="50">
        <f>'2 уровень'!D281</f>
        <v>10</v>
      </c>
      <c r="D169" s="50">
        <f>'2 уровень'!E281</f>
        <v>0</v>
      </c>
      <c r="E169" s="187">
        <f>'2 уровень'!F281</f>
        <v>0</v>
      </c>
      <c r="F169" s="63">
        <f>'2 уровень'!G281</f>
        <v>820.28125</v>
      </c>
      <c r="G169" s="63">
        <f>'2 уровень'!H281</f>
        <v>68</v>
      </c>
      <c r="H169" s="63">
        <f>'2 уровень'!I281</f>
        <v>0</v>
      </c>
      <c r="I169" s="63">
        <f>'2 уровень'!J281</f>
        <v>0</v>
      </c>
      <c r="J169" s="106"/>
      <c r="K169" s="46"/>
      <c r="L169" s="46"/>
      <c r="M169" s="46"/>
      <c r="N169" s="46"/>
      <c r="O169" s="46"/>
      <c r="P169" s="46"/>
      <c r="Q169" s="46"/>
      <c r="R169" s="46"/>
      <c r="S169" s="46"/>
      <c r="T169" s="46"/>
      <c r="U169" s="46"/>
      <c r="V169" s="46"/>
      <c r="W169" s="46"/>
      <c r="X169" s="46"/>
      <c r="Y169" s="46"/>
      <c r="Z169" s="46"/>
      <c r="AA169" s="46"/>
      <c r="AB169" s="46"/>
      <c r="AC169" s="46"/>
      <c r="AD169" s="46"/>
      <c r="AE169" s="46"/>
      <c r="AF169" s="46"/>
      <c r="AG169" s="46"/>
      <c r="AH169" s="46"/>
      <c r="AI169" s="46"/>
      <c r="AJ169" s="46"/>
      <c r="AK169" s="46"/>
      <c r="AL169" s="46"/>
      <c r="AM169" s="46"/>
      <c r="AN169" s="46"/>
      <c r="AO169" s="46"/>
      <c r="AP169" s="46"/>
      <c r="AQ169" s="46"/>
      <c r="AR169" s="46"/>
      <c r="AS169" s="46"/>
      <c r="AT169" s="46"/>
      <c r="AU169" s="46"/>
      <c r="AV169" s="46"/>
      <c r="AW169" s="46"/>
      <c r="AX169" s="46"/>
      <c r="AY169" s="46"/>
      <c r="AZ169" s="46"/>
      <c r="BA169" s="46"/>
      <c r="BB169" s="46"/>
      <c r="BC169" s="46"/>
      <c r="BD169" s="46"/>
      <c r="BE169" s="46"/>
      <c r="BF169" s="46"/>
      <c r="BG169" s="46"/>
      <c r="BH169" s="46"/>
      <c r="BI169" s="46"/>
      <c r="BJ169" s="46"/>
      <c r="BK169" s="46"/>
      <c r="BL169" s="46"/>
      <c r="BM169" s="46"/>
      <c r="BN169" s="46"/>
      <c r="BO169" s="46"/>
      <c r="BP169" s="46"/>
      <c r="BQ169" s="46"/>
      <c r="BR169" s="46"/>
      <c r="BS169" s="46"/>
      <c r="BT169" s="46"/>
      <c r="BU169" s="46"/>
      <c r="BV169" s="46"/>
      <c r="BW169" s="46"/>
      <c r="BX169" s="46"/>
      <c r="BY169" s="46"/>
      <c r="BZ169" s="46"/>
      <c r="CA169" s="46"/>
      <c r="CB169" s="46"/>
      <c r="CC169" s="46"/>
      <c r="CD169" s="46"/>
      <c r="CE169" s="46"/>
      <c r="CF169" s="46"/>
      <c r="CG169" s="46"/>
      <c r="CH169" s="46"/>
      <c r="CI169" s="46"/>
      <c r="CJ169" s="46"/>
      <c r="CK169" s="46"/>
      <c r="CL169" s="46"/>
      <c r="CM169" s="46"/>
      <c r="CN169" s="46"/>
      <c r="CO169" s="46"/>
      <c r="CP169" s="46"/>
      <c r="CQ169" s="46"/>
      <c r="CR169" s="46"/>
      <c r="CS169" s="46"/>
      <c r="CT169" s="46"/>
      <c r="CU169" s="46"/>
      <c r="CV169" s="46"/>
      <c r="CW169" s="46"/>
      <c r="CX169" s="46"/>
      <c r="CY169" s="46"/>
      <c r="CZ169" s="46"/>
      <c r="DA169" s="46"/>
      <c r="DB169" s="46"/>
      <c r="DC169" s="46"/>
      <c r="DD169" s="46"/>
      <c r="DE169" s="46"/>
      <c r="DF169" s="46"/>
      <c r="DG169" s="46"/>
      <c r="DH169" s="46"/>
      <c r="DI169" s="46"/>
      <c r="DJ169" s="46"/>
      <c r="DK169" s="46"/>
      <c r="DL169" s="46"/>
      <c r="DM169" s="46"/>
      <c r="DN169" s="46"/>
      <c r="DO169" s="46"/>
      <c r="DP169" s="46"/>
      <c r="DQ169" s="46"/>
      <c r="DR169" s="46"/>
      <c r="DS169" s="46"/>
      <c r="DT169" s="46"/>
      <c r="DU169" s="46"/>
      <c r="DV169" s="46"/>
      <c r="DW169" s="46"/>
      <c r="DX169" s="46"/>
      <c r="DY169" s="46"/>
      <c r="DZ169" s="46"/>
      <c r="EA169" s="46"/>
      <c r="EB169" s="46"/>
      <c r="EC169" s="46"/>
      <c r="ED169" s="46"/>
      <c r="EE169" s="46"/>
      <c r="EF169" s="46"/>
      <c r="EG169" s="46"/>
      <c r="EH169" s="46"/>
      <c r="EI169" s="46"/>
      <c r="EJ169" s="46"/>
      <c r="EK169" s="46"/>
      <c r="EL169" s="46"/>
      <c r="EM169" s="46"/>
      <c r="EN169" s="46"/>
      <c r="EO169" s="46"/>
      <c r="EP169" s="46"/>
      <c r="EQ169" s="46"/>
      <c r="ER169" s="46"/>
      <c r="ES169" s="46"/>
      <c r="ET169" s="46"/>
      <c r="EU169" s="46"/>
      <c r="EV169" s="46"/>
      <c r="EW169" s="46"/>
      <c r="EX169" s="46"/>
      <c r="EY169" s="46"/>
      <c r="EZ169" s="46"/>
      <c r="FA169" s="46"/>
      <c r="FB169" s="46"/>
      <c r="FC169" s="46"/>
      <c r="FD169" s="46"/>
      <c r="FE169" s="46"/>
      <c r="FF169" s="46"/>
      <c r="FG169" s="46"/>
      <c r="FH169" s="46"/>
      <c r="FI169" s="46"/>
      <c r="FJ169" s="46"/>
      <c r="FK169" s="46"/>
      <c r="FL169" s="46"/>
      <c r="FM169" s="46"/>
      <c r="FN169" s="46"/>
      <c r="FO169" s="46"/>
      <c r="FP169" s="46"/>
      <c r="FQ169" s="46"/>
      <c r="FR169" s="46"/>
      <c r="FS169" s="46"/>
      <c r="FT169" s="46"/>
      <c r="FU169" s="46"/>
      <c r="FV169" s="46"/>
      <c r="FW169" s="46"/>
      <c r="FX169" s="46"/>
      <c r="FY169" s="46"/>
      <c r="FZ169" s="46"/>
      <c r="GA169" s="46"/>
      <c r="GB169" s="46"/>
      <c r="GC169" s="46"/>
    </row>
    <row r="170" spans="1:185" ht="30" x14ac:dyDescent="0.25">
      <c r="A170" s="121" t="s">
        <v>102</v>
      </c>
      <c r="B170" s="50">
        <f>'2 уровень'!C282</f>
        <v>80</v>
      </c>
      <c r="C170" s="50">
        <f>'2 уровень'!D282</f>
        <v>7</v>
      </c>
      <c r="D170" s="50">
        <f>'2 уровень'!E282</f>
        <v>0</v>
      </c>
      <c r="E170" s="187">
        <f>'2 уровень'!F282</f>
        <v>0</v>
      </c>
      <c r="F170" s="63">
        <f>'2 уровень'!G282</f>
        <v>524.98</v>
      </c>
      <c r="G170" s="63">
        <f>'2 уровень'!H282</f>
        <v>44</v>
      </c>
      <c r="H170" s="63">
        <f>'2 уровень'!I282</f>
        <v>0</v>
      </c>
      <c r="I170" s="63">
        <f>'2 уровень'!J282</f>
        <v>0</v>
      </c>
      <c r="J170" s="106"/>
      <c r="K170" s="46"/>
      <c r="L170" s="46"/>
      <c r="M170" s="46"/>
      <c r="N170" s="46"/>
      <c r="O170" s="46"/>
      <c r="P170" s="46"/>
      <c r="Q170" s="46"/>
      <c r="R170" s="46"/>
      <c r="S170" s="46"/>
      <c r="T170" s="46"/>
      <c r="U170" s="46"/>
      <c r="V170" s="46"/>
      <c r="W170" s="46"/>
      <c r="X170" s="46"/>
      <c r="Y170" s="46"/>
      <c r="Z170" s="46"/>
      <c r="AA170" s="46"/>
      <c r="AB170" s="46"/>
      <c r="AC170" s="46"/>
      <c r="AD170" s="46"/>
      <c r="AE170" s="46"/>
      <c r="AF170" s="46"/>
      <c r="AG170" s="46"/>
      <c r="AH170" s="46"/>
      <c r="AI170" s="46"/>
      <c r="AJ170" s="46"/>
      <c r="AK170" s="46"/>
      <c r="AL170" s="46"/>
      <c r="AM170" s="46"/>
      <c r="AN170" s="46"/>
      <c r="AO170" s="46"/>
      <c r="AP170" s="46"/>
      <c r="AQ170" s="46"/>
      <c r="AR170" s="46"/>
      <c r="AS170" s="46"/>
      <c r="AT170" s="46"/>
      <c r="AU170" s="46"/>
      <c r="AV170" s="46"/>
      <c r="AW170" s="46"/>
      <c r="AX170" s="46"/>
      <c r="AY170" s="46"/>
      <c r="AZ170" s="46"/>
      <c r="BA170" s="46"/>
      <c r="BB170" s="46"/>
      <c r="BC170" s="46"/>
      <c r="BD170" s="46"/>
      <c r="BE170" s="46"/>
      <c r="BF170" s="46"/>
      <c r="BG170" s="46"/>
      <c r="BH170" s="46"/>
      <c r="BI170" s="46"/>
      <c r="BJ170" s="46"/>
      <c r="BK170" s="46"/>
      <c r="BL170" s="46"/>
      <c r="BM170" s="46"/>
      <c r="BN170" s="46"/>
      <c r="BO170" s="46"/>
      <c r="BP170" s="46"/>
      <c r="BQ170" s="46"/>
      <c r="BR170" s="46"/>
      <c r="BS170" s="46"/>
      <c r="BT170" s="46"/>
      <c r="BU170" s="46"/>
      <c r="BV170" s="46"/>
      <c r="BW170" s="46"/>
      <c r="BX170" s="46"/>
      <c r="BY170" s="46"/>
      <c r="BZ170" s="46"/>
      <c r="CA170" s="46"/>
      <c r="CB170" s="46"/>
      <c r="CC170" s="46"/>
      <c r="CD170" s="46"/>
      <c r="CE170" s="46"/>
      <c r="CF170" s="46"/>
      <c r="CG170" s="46"/>
      <c r="CH170" s="46"/>
      <c r="CI170" s="46"/>
      <c r="CJ170" s="46"/>
      <c r="CK170" s="46"/>
      <c r="CL170" s="46"/>
      <c r="CM170" s="46"/>
      <c r="CN170" s="46"/>
      <c r="CO170" s="46"/>
      <c r="CP170" s="46"/>
      <c r="CQ170" s="46"/>
      <c r="CR170" s="46"/>
      <c r="CS170" s="46"/>
      <c r="CT170" s="46"/>
      <c r="CU170" s="46"/>
      <c r="CV170" s="46"/>
      <c r="CW170" s="46"/>
      <c r="CX170" s="46"/>
      <c r="CY170" s="46"/>
      <c r="CZ170" s="46"/>
      <c r="DA170" s="46"/>
      <c r="DB170" s="46"/>
      <c r="DC170" s="46"/>
      <c r="DD170" s="46"/>
      <c r="DE170" s="46"/>
      <c r="DF170" s="46"/>
      <c r="DG170" s="46"/>
      <c r="DH170" s="46"/>
      <c r="DI170" s="46"/>
      <c r="DJ170" s="46"/>
      <c r="DK170" s="46"/>
      <c r="DL170" s="46"/>
      <c r="DM170" s="46"/>
      <c r="DN170" s="46"/>
      <c r="DO170" s="46"/>
      <c r="DP170" s="46"/>
      <c r="DQ170" s="46"/>
      <c r="DR170" s="46"/>
      <c r="DS170" s="46"/>
      <c r="DT170" s="46"/>
      <c r="DU170" s="46"/>
      <c r="DV170" s="46"/>
      <c r="DW170" s="46"/>
      <c r="DX170" s="46"/>
      <c r="DY170" s="46"/>
      <c r="DZ170" s="46"/>
      <c r="EA170" s="46"/>
      <c r="EB170" s="46"/>
      <c r="EC170" s="46"/>
      <c r="ED170" s="46"/>
      <c r="EE170" s="46"/>
      <c r="EF170" s="46"/>
      <c r="EG170" s="46"/>
      <c r="EH170" s="46"/>
      <c r="EI170" s="46"/>
      <c r="EJ170" s="46"/>
      <c r="EK170" s="46"/>
      <c r="EL170" s="46"/>
      <c r="EM170" s="46"/>
      <c r="EN170" s="46"/>
      <c r="EO170" s="46"/>
      <c r="EP170" s="46"/>
      <c r="EQ170" s="46"/>
      <c r="ER170" s="46"/>
      <c r="ES170" s="46"/>
      <c r="ET170" s="46"/>
      <c r="EU170" s="46"/>
      <c r="EV170" s="46"/>
      <c r="EW170" s="46"/>
      <c r="EX170" s="46"/>
      <c r="EY170" s="46"/>
      <c r="EZ170" s="46"/>
      <c r="FA170" s="46"/>
      <c r="FB170" s="46"/>
      <c r="FC170" s="46"/>
      <c r="FD170" s="46"/>
      <c r="FE170" s="46"/>
      <c r="FF170" s="46"/>
      <c r="FG170" s="46"/>
      <c r="FH170" s="46"/>
      <c r="FI170" s="46"/>
      <c r="FJ170" s="46"/>
      <c r="FK170" s="46"/>
      <c r="FL170" s="46"/>
      <c r="FM170" s="46"/>
      <c r="FN170" s="46"/>
      <c r="FO170" s="46"/>
      <c r="FP170" s="46"/>
      <c r="FQ170" s="46"/>
      <c r="FR170" s="46"/>
      <c r="FS170" s="46"/>
      <c r="FT170" s="46"/>
      <c r="FU170" s="46"/>
      <c r="FV170" s="46"/>
      <c r="FW170" s="46"/>
      <c r="FX170" s="46"/>
      <c r="FY170" s="46"/>
      <c r="FZ170" s="46"/>
      <c r="GA170" s="46"/>
      <c r="GB170" s="46"/>
      <c r="GC170" s="46"/>
    </row>
    <row r="171" spans="1:185" ht="30" x14ac:dyDescent="0.25">
      <c r="A171" s="566" t="s">
        <v>114</v>
      </c>
      <c r="B171" s="563">
        <f>'2 уровень'!C283</f>
        <v>12274</v>
      </c>
      <c r="C171" s="563">
        <f>'2 уровень'!D283</f>
        <v>1023</v>
      </c>
      <c r="D171" s="563">
        <f>'2 уровень'!E283</f>
        <v>355</v>
      </c>
      <c r="E171" s="564">
        <f>'2 уровень'!F283</f>
        <v>34.701857282502445</v>
      </c>
      <c r="F171" s="567">
        <f>'2 уровень'!G283</f>
        <v>18842.885999999999</v>
      </c>
      <c r="G171" s="567">
        <f>'2 уровень'!H283</f>
        <v>1571</v>
      </c>
      <c r="H171" s="567">
        <f>'2 уровень'!I283</f>
        <v>323.75821999999999</v>
      </c>
      <c r="I171" s="567">
        <f>'2 уровень'!J283</f>
        <v>20.608416295353276</v>
      </c>
      <c r="J171" s="106"/>
      <c r="K171" s="46"/>
      <c r="L171" s="46"/>
      <c r="M171" s="46"/>
      <c r="N171" s="46"/>
      <c r="O171" s="46"/>
      <c r="P171" s="46"/>
      <c r="Q171" s="46"/>
      <c r="R171" s="46"/>
      <c r="S171" s="46"/>
      <c r="T171" s="46"/>
      <c r="U171" s="46"/>
      <c r="V171" s="46"/>
      <c r="W171" s="46"/>
      <c r="X171" s="46"/>
      <c r="Y171" s="46"/>
      <c r="Z171" s="46"/>
      <c r="AA171" s="46"/>
      <c r="AB171" s="46"/>
      <c r="AC171" s="46"/>
      <c r="AD171" s="46"/>
      <c r="AE171" s="46"/>
      <c r="AF171" s="46"/>
      <c r="AG171" s="46"/>
      <c r="AH171" s="46"/>
      <c r="AI171" s="46"/>
      <c r="AJ171" s="46"/>
      <c r="AK171" s="46"/>
      <c r="AL171" s="46"/>
      <c r="AM171" s="46"/>
      <c r="AN171" s="46"/>
      <c r="AO171" s="46"/>
      <c r="AP171" s="46"/>
      <c r="AQ171" s="46"/>
      <c r="AR171" s="46"/>
      <c r="AS171" s="46"/>
      <c r="AT171" s="46"/>
      <c r="AU171" s="46"/>
      <c r="AV171" s="46"/>
      <c r="AW171" s="46"/>
      <c r="AX171" s="46"/>
      <c r="AY171" s="46"/>
      <c r="AZ171" s="46"/>
      <c r="BA171" s="46"/>
      <c r="BB171" s="46"/>
      <c r="BC171" s="46"/>
      <c r="BD171" s="46"/>
      <c r="BE171" s="46"/>
      <c r="BF171" s="46"/>
      <c r="BG171" s="46"/>
      <c r="BH171" s="46"/>
      <c r="BI171" s="46"/>
      <c r="BJ171" s="46"/>
      <c r="BK171" s="46"/>
      <c r="BL171" s="46"/>
      <c r="BM171" s="46"/>
      <c r="BN171" s="46"/>
      <c r="BO171" s="46"/>
      <c r="BP171" s="46"/>
      <c r="BQ171" s="46"/>
      <c r="BR171" s="46"/>
      <c r="BS171" s="46"/>
      <c r="BT171" s="46"/>
      <c r="BU171" s="46"/>
      <c r="BV171" s="46"/>
      <c r="BW171" s="46"/>
      <c r="BX171" s="46"/>
      <c r="BY171" s="46"/>
      <c r="BZ171" s="46"/>
      <c r="CA171" s="46"/>
      <c r="CB171" s="46"/>
      <c r="CC171" s="46"/>
      <c r="CD171" s="46"/>
      <c r="CE171" s="46"/>
      <c r="CF171" s="46"/>
      <c r="CG171" s="46"/>
      <c r="CH171" s="46"/>
      <c r="CI171" s="46"/>
      <c r="CJ171" s="46"/>
      <c r="CK171" s="46"/>
      <c r="CL171" s="46"/>
      <c r="CM171" s="46"/>
      <c r="CN171" s="46"/>
      <c r="CO171" s="46"/>
      <c r="CP171" s="46"/>
      <c r="CQ171" s="46"/>
      <c r="CR171" s="46"/>
      <c r="CS171" s="46"/>
      <c r="CT171" s="46"/>
      <c r="CU171" s="46"/>
      <c r="CV171" s="46"/>
      <c r="CW171" s="46"/>
      <c r="CX171" s="46"/>
      <c r="CY171" s="46"/>
      <c r="CZ171" s="46"/>
      <c r="DA171" s="46"/>
      <c r="DB171" s="46"/>
      <c r="DC171" s="46"/>
      <c r="DD171" s="46"/>
      <c r="DE171" s="46"/>
      <c r="DF171" s="46"/>
      <c r="DG171" s="46"/>
      <c r="DH171" s="46"/>
      <c r="DI171" s="46"/>
      <c r="DJ171" s="46"/>
      <c r="DK171" s="46"/>
      <c r="DL171" s="46"/>
      <c r="DM171" s="46"/>
      <c r="DN171" s="46"/>
      <c r="DO171" s="46"/>
      <c r="DP171" s="46"/>
      <c r="DQ171" s="46"/>
      <c r="DR171" s="46"/>
      <c r="DS171" s="46"/>
      <c r="DT171" s="46"/>
      <c r="DU171" s="46"/>
      <c r="DV171" s="46"/>
      <c r="DW171" s="46"/>
      <c r="DX171" s="46"/>
      <c r="DY171" s="46"/>
      <c r="DZ171" s="46"/>
      <c r="EA171" s="46"/>
      <c r="EB171" s="46"/>
      <c r="EC171" s="46"/>
      <c r="ED171" s="46"/>
      <c r="EE171" s="46"/>
      <c r="EF171" s="46"/>
      <c r="EG171" s="46"/>
      <c r="EH171" s="46"/>
      <c r="EI171" s="46"/>
      <c r="EJ171" s="46"/>
      <c r="EK171" s="46"/>
      <c r="EL171" s="46"/>
      <c r="EM171" s="46"/>
      <c r="EN171" s="46"/>
      <c r="EO171" s="46"/>
      <c r="EP171" s="46"/>
      <c r="EQ171" s="46"/>
      <c r="ER171" s="46"/>
      <c r="ES171" s="46"/>
      <c r="ET171" s="46"/>
      <c r="EU171" s="46"/>
      <c r="EV171" s="46"/>
      <c r="EW171" s="46"/>
      <c r="EX171" s="46"/>
      <c r="EY171" s="46"/>
      <c r="EZ171" s="46"/>
      <c r="FA171" s="46"/>
      <c r="FB171" s="46"/>
      <c r="FC171" s="46"/>
      <c r="FD171" s="46"/>
      <c r="FE171" s="46"/>
      <c r="FF171" s="46"/>
      <c r="FG171" s="46"/>
      <c r="FH171" s="46"/>
      <c r="FI171" s="46"/>
      <c r="FJ171" s="46"/>
      <c r="FK171" s="46"/>
      <c r="FL171" s="46"/>
      <c r="FM171" s="46"/>
      <c r="FN171" s="46"/>
      <c r="FO171" s="46"/>
      <c r="FP171" s="46"/>
      <c r="FQ171" s="46"/>
      <c r="FR171" s="46"/>
      <c r="FS171" s="46"/>
      <c r="FT171" s="46"/>
      <c r="FU171" s="46"/>
      <c r="FV171" s="46"/>
      <c r="FW171" s="46"/>
      <c r="FX171" s="46"/>
      <c r="FY171" s="46"/>
      <c r="FZ171" s="46"/>
      <c r="GA171" s="46"/>
      <c r="GB171" s="46"/>
      <c r="GC171" s="46"/>
    </row>
    <row r="172" spans="1:185" ht="30" x14ac:dyDescent="0.25">
      <c r="A172" s="121" t="s">
        <v>110</v>
      </c>
      <c r="B172" s="50">
        <f>'2 уровень'!C284</f>
        <v>600</v>
      </c>
      <c r="C172" s="50">
        <f>'2 уровень'!D284</f>
        <v>50</v>
      </c>
      <c r="D172" s="50">
        <f>'2 уровень'!E284</f>
        <v>3</v>
      </c>
      <c r="E172" s="187">
        <f>'2 уровень'!F284</f>
        <v>6</v>
      </c>
      <c r="F172" s="63">
        <f>'2 уровень'!G284</f>
        <v>1052.3219999999999</v>
      </c>
      <c r="G172" s="63">
        <f>'2 уровень'!H284</f>
        <v>88</v>
      </c>
      <c r="H172" s="63">
        <f>'2 уровень'!I284</f>
        <v>5.5601700000000003</v>
      </c>
      <c r="I172" s="63">
        <f>'2 уровень'!J284</f>
        <v>6.3183749999999996</v>
      </c>
      <c r="J172" s="106"/>
      <c r="K172" s="46"/>
      <c r="L172" s="46"/>
      <c r="M172" s="46"/>
      <c r="N172" s="46"/>
      <c r="O172" s="46"/>
      <c r="P172" s="46"/>
      <c r="Q172" s="46"/>
      <c r="R172" s="46"/>
      <c r="S172" s="46"/>
      <c r="T172" s="46"/>
      <c r="U172" s="46"/>
      <c r="V172" s="46"/>
      <c r="W172" s="46"/>
      <c r="X172" s="46"/>
      <c r="Y172" s="46"/>
      <c r="Z172" s="46"/>
      <c r="AA172" s="46"/>
      <c r="AB172" s="46"/>
      <c r="AC172" s="46"/>
      <c r="AD172" s="46"/>
      <c r="AE172" s="46"/>
      <c r="AF172" s="46"/>
      <c r="AG172" s="46"/>
      <c r="AH172" s="46"/>
      <c r="AI172" s="46"/>
      <c r="AJ172" s="46"/>
      <c r="AK172" s="46"/>
      <c r="AL172" s="46"/>
      <c r="AM172" s="46"/>
      <c r="AN172" s="46"/>
      <c r="AO172" s="46"/>
      <c r="AP172" s="46"/>
      <c r="AQ172" s="46"/>
      <c r="AR172" s="46"/>
      <c r="AS172" s="46"/>
      <c r="AT172" s="46"/>
      <c r="AU172" s="46"/>
      <c r="AV172" s="46"/>
      <c r="AW172" s="46"/>
      <c r="AX172" s="46"/>
      <c r="AY172" s="46"/>
      <c r="AZ172" s="46"/>
      <c r="BA172" s="46"/>
      <c r="BB172" s="46"/>
      <c r="BC172" s="46"/>
      <c r="BD172" s="46"/>
      <c r="BE172" s="46"/>
      <c r="BF172" s="46"/>
      <c r="BG172" s="46"/>
      <c r="BH172" s="46"/>
      <c r="BI172" s="46"/>
      <c r="BJ172" s="46"/>
      <c r="BK172" s="46"/>
      <c r="BL172" s="46"/>
      <c r="BM172" s="46"/>
      <c r="BN172" s="46"/>
      <c r="BO172" s="46"/>
      <c r="BP172" s="46"/>
      <c r="BQ172" s="46"/>
      <c r="BR172" s="46"/>
      <c r="BS172" s="46"/>
      <c r="BT172" s="46"/>
      <c r="BU172" s="46"/>
      <c r="BV172" s="46"/>
      <c r="BW172" s="46"/>
      <c r="BX172" s="46"/>
      <c r="BY172" s="46"/>
      <c r="BZ172" s="46"/>
      <c r="CA172" s="46"/>
      <c r="CB172" s="46"/>
      <c r="CC172" s="46"/>
      <c r="CD172" s="46"/>
      <c r="CE172" s="46"/>
      <c r="CF172" s="46"/>
      <c r="CG172" s="46"/>
      <c r="CH172" s="46"/>
      <c r="CI172" s="46"/>
      <c r="CJ172" s="46"/>
      <c r="CK172" s="46"/>
      <c r="CL172" s="46"/>
      <c r="CM172" s="46"/>
      <c r="CN172" s="46"/>
      <c r="CO172" s="46"/>
      <c r="CP172" s="46"/>
      <c r="CQ172" s="46"/>
      <c r="CR172" s="46"/>
      <c r="CS172" s="46"/>
      <c r="CT172" s="46"/>
      <c r="CU172" s="46"/>
      <c r="CV172" s="46"/>
      <c r="CW172" s="46"/>
      <c r="CX172" s="46"/>
      <c r="CY172" s="46"/>
      <c r="CZ172" s="46"/>
      <c r="DA172" s="46"/>
      <c r="DB172" s="46"/>
      <c r="DC172" s="46"/>
      <c r="DD172" s="46"/>
      <c r="DE172" s="46"/>
      <c r="DF172" s="46"/>
      <c r="DG172" s="46"/>
      <c r="DH172" s="46"/>
      <c r="DI172" s="46"/>
      <c r="DJ172" s="46"/>
      <c r="DK172" s="46"/>
      <c r="DL172" s="46"/>
      <c r="DM172" s="46"/>
      <c r="DN172" s="46"/>
      <c r="DO172" s="46"/>
      <c r="DP172" s="46"/>
      <c r="DQ172" s="46"/>
      <c r="DR172" s="46"/>
      <c r="DS172" s="46"/>
      <c r="DT172" s="46"/>
      <c r="DU172" s="46"/>
      <c r="DV172" s="46"/>
      <c r="DW172" s="46"/>
      <c r="DX172" s="46"/>
      <c r="DY172" s="46"/>
      <c r="DZ172" s="46"/>
      <c r="EA172" s="46"/>
      <c r="EB172" s="46"/>
      <c r="EC172" s="46"/>
      <c r="ED172" s="46"/>
      <c r="EE172" s="46"/>
      <c r="EF172" s="46"/>
      <c r="EG172" s="46"/>
      <c r="EH172" s="46"/>
      <c r="EI172" s="46"/>
      <c r="EJ172" s="46"/>
      <c r="EK172" s="46"/>
      <c r="EL172" s="46"/>
      <c r="EM172" s="46"/>
      <c r="EN172" s="46"/>
      <c r="EO172" s="46"/>
      <c r="EP172" s="46"/>
      <c r="EQ172" s="46"/>
      <c r="ER172" s="46"/>
      <c r="ES172" s="46"/>
      <c r="ET172" s="46"/>
      <c r="EU172" s="46"/>
      <c r="EV172" s="46"/>
      <c r="EW172" s="46"/>
      <c r="EX172" s="46"/>
      <c r="EY172" s="46"/>
      <c r="EZ172" s="46"/>
      <c r="FA172" s="46"/>
      <c r="FB172" s="46"/>
      <c r="FC172" s="46"/>
      <c r="FD172" s="46"/>
      <c r="FE172" s="46"/>
      <c r="FF172" s="46"/>
      <c r="FG172" s="46"/>
      <c r="FH172" s="46"/>
      <c r="FI172" s="46"/>
      <c r="FJ172" s="46"/>
      <c r="FK172" s="46"/>
      <c r="FL172" s="46"/>
      <c r="FM172" s="46"/>
      <c r="FN172" s="46"/>
      <c r="FO172" s="46"/>
      <c r="FP172" s="46"/>
      <c r="FQ172" s="46"/>
      <c r="FR172" s="46"/>
      <c r="FS172" s="46"/>
      <c r="FT172" s="46"/>
      <c r="FU172" s="46"/>
      <c r="FV172" s="46"/>
      <c r="FW172" s="46"/>
      <c r="FX172" s="46"/>
      <c r="FY172" s="46"/>
      <c r="FZ172" s="46"/>
      <c r="GA172" s="46"/>
      <c r="GB172" s="46"/>
      <c r="GC172" s="46"/>
    </row>
    <row r="173" spans="1:185" ht="60" x14ac:dyDescent="0.25">
      <c r="A173" s="121" t="s">
        <v>81</v>
      </c>
      <c r="B173" s="50">
        <f>'2 уровень'!C285</f>
        <v>6300</v>
      </c>
      <c r="C173" s="50">
        <f>'2 уровень'!D285</f>
        <v>525</v>
      </c>
      <c r="D173" s="50">
        <f>'2 уровень'!E285</f>
        <v>218</v>
      </c>
      <c r="E173" s="187">
        <f>'2 уровень'!F285</f>
        <v>41.523809523809526</v>
      </c>
      <c r="F173" s="63">
        <f>'2 уровень'!G285</f>
        <v>12357.45</v>
      </c>
      <c r="G173" s="63">
        <f>'2 уровень'!H285</f>
        <v>1030</v>
      </c>
      <c r="H173" s="63">
        <f>'2 уровень'!I285</f>
        <v>190.97820999999999</v>
      </c>
      <c r="I173" s="63">
        <f>'2 уровень'!J285</f>
        <v>18.541573786407767</v>
      </c>
      <c r="J173" s="106"/>
      <c r="K173" s="46"/>
      <c r="L173" s="46"/>
      <c r="M173" s="46"/>
      <c r="N173" s="46"/>
      <c r="O173" s="46"/>
      <c r="P173" s="46"/>
      <c r="Q173" s="46"/>
      <c r="R173" s="46"/>
      <c r="S173" s="46"/>
      <c r="T173" s="46"/>
      <c r="U173" s="46"/>
      <c r="V173" s="46"/>
      <c r="W173" s="46"/>
      <c r="X173" s="46"/>
      <c r="Y173" s="46"/>
      <c r="Z173" s="46"/>
      <c r="AA173" s="46"/>
      <c r="AB173" s="46"/>
      <c r="AC173" s="46"/>
      <c r="AD173" s="46"/>
      <c r="AE173" s="46"/>
      <c r="AF173" s="46"/>
      <c r="AG173" s="46"/>
      <c r="AH173" s="46"/>
      <c r="AI173" s="46"/>
      <c r="AJ173" s="46"/>
      <c r="AK173" s="46"/>
      <c r="AL173" s="46"/>
      <c r="AM173" s="46"/>
      <c r="AN173" s="46"/>
      <c r="AO173" s="46"/>
      <c r="AP173" s="46"/>
      <c r="AQ173" s="46"/>
      <c r="AR173" s="46"/>
      <c r="AS173" s="46"/>
      <c r="AT173" s="46"/>
      <c r="AU173" s="46"/>
      <c r="AV173" s="46"/>
      <c r="AW173" s="46"/>
      <c r="AX173" s="46"/>
      <c r="AY173" s="46"/>
      <c r="AZ173" s="46"/>
      <c r="BA173" s="46"/>
      <c r="BB173" s="46"/>
      <c r="BC173" s="46"/>
      <c r="BD173" s="46"/>
      <c r="BE173" s="46"/>
      <c r="BF173" s="46"/>
      <c r="BG173" s="46"/>
      <c r="BH173" s="46"/>
      <c r="BI173" s="46"/>
      <c r="BJ173" s="46"/>
      <c r="BK173" s="46"/>
      <c r="BL173" s="46"/>
      <c r="BM173" s="46"/>
      <c r="BN173" s="46"/>
      <c r="BO173" s="46"/>
      <c r="BP173" s="46"/>
      <c r="BQ173" s="46"/>
      <c r="BR173" s="46"/>
      <c r="BS173" s="46"/>
      <c r="BT173" s="46"/>
      <c r="BU173" s="46"/>
      <c r="BV173" s="46"/>
      <c r="BW173" s="46"/>
      <c r="BX173" s="46"/>
      <c r="BY173" s="46"/>
      <c r="BZ173" s="46"/>
      <c r="CA173" s="46"/>
      <c r="CB173" s="46"/>
      <c r="CC173" s="46"/>
      <c r="CD173" s="46"/>
      <c r="CE173" s="46"/>
      <c r="CF173" s="46"/>
      <c r="CG173" s="46"/>
      <c r="CH173" s="46"/>
      <c r="CI173" s="46"/>
      <c r="CJ173" s="46"/>
      <c r="CK173" s="46"/>
      <c r="CL173" s="46"/>
      <c r="CM173" s="46"/>
      <c r="CN173" s="46"/>
      <c r="CO173" s="46"/>
      <c r="CP173" s="46"/>
      <c r="CQ173" s="46"/>
      <c r="CR173" s="46"/>
      <c r="CS173" s="46"/>
      <c r="CT173" s="46"/>
      <c r="CU173" s="46"/>
      <c r="CV173" s="46"/>
      <c r="CW173" s="46"/>
      <c r="CX173" s="46"/>
      <c r="CY173" s="46"/>
      <c r="CZ173" s="46"/>
      <c r="DA173" s="46"/>
      <c r="DB173" s="46"/>
      <c r="DC173" s="46"/>
      <c r="DD173" s="46"/>
      <c r="DE173" s="46"/>
      <c r="DF173" s="46"/>
      <c r="DG173" s="46"/>
      <c r="DH173" s="46"/>
      <c r="DI173" s="46"/>
      <c r="DJ173" s="46"/>
      <c r="DK173" s="46"/>
      <c r="DL173" s="46"/>
      <c r="DM173" s="46"/>
      <c r="DN173" s="46"/>
      <c r="DO173" s="46"/>
      <c r="DP173" s="46"/>
      <c r="DQ173" s="46"/>
      <c r="DR173" s="46"/>
      <c r="DS173" s="46"/>
      <c r="DT173" s="46"/>
      <c r="DU173" s="46"/>
      <c r="DV173" s="46"/>
      <c r="DW173" s="46"/>
      <c r="DX173" s="46"/>
      <c r="DY173" s="46"/>
      <c r="DZ173" s="46"/>
      <c r="EA173" s="46"/>
      <c r="EB173" s="46"/>
      <c r="EC173" s="46"/>
      <c r="ED173" s="46"/>
      <c r="EE173" s="46"/>
      <c r="EF173" s="46"/>
      <c r="EG173" s="46"/>
      <c r="EH173" s="46"/>
      <c r="EI173" s="46"/>
      <c r="EJ173" s="46"/>
      <c r="EK173" s="46"/>
      <c r="EL173" s="46"/>
      <c r="EM173" s="46"/>
      <c r="EN173" s="46"/>
      <c r="EO173" s="46"/>
      <c r="EP173" s="46"/>
      <c r="EQ173" s="46"/>
      <c r="ER173" s="46"/>
      <c r="ES173" s="46"/>
      <c r="ET173" s="46"/>
      <c r="EU173" s="46"/>
      <c r="EV173" s="46"/>
      <c r="EW173" s="46"/>
      <c r="EX173" s="46"/>
      <c r="EY173" s="46"/>
      <c r="EZ173" s="46"/>
      <c r="FA173" s="46"/>
      <c r="FB173" s="46"/>
      <c r="FC173" s="46"/>
      <c r="FD173" s="46"/>
      <c r="FE173" s="46"/>
      <c r="FF173" s="46"/>
      <c r="FG173" s="46"/>
      <c r="FH173" s="46"/>
      <c r="FI173" s="46"/>
      <c r="FJ173" s="46"/>
      <c r="FK173" s="46"/>
      <c r="FL173" s="46"/>
      <c r="FM173" s="46"/>
      <c r="FN173" s="46"/>
      <c r="FO173" s="46"/>
      <c r="FP173" s="46"/>
      <c r="FQ173" s="46"/>
      <c r="FR173" s="46"/>
      <c r="FS173" s="46"/>
      <c r="FT173" s="46"/>
      <c r="FU173" s="46"/>
      <c r="FV173" s="46"/>
      <c r="FW173" s="46"/>
      <c r="FX173" s="46"/>
      <c r="FY173" s="46"/>
      <c r="FZ173" s="46"/>
      <c r="GA173" s="46"/>
      <c r="GB173" s="46"/>
      <c r="GC173" s="46"/>
    </row>
    <row r="174" spans="1:185" ht="45" x14ac:dyDescent="0.25">
      <c r="A174" s="121" t="s">
        <v>111</v>
      </c>
      <c r="B174" s="50">
        <f>'2 уровень'!C286</f>
        <v>5374</v>
      </c>
      <c r="C174" s="50">
        <f>'2 уровень'!D286</f>
        <v>448</v>
      </c>
      <c r="D174" s="50">
        <f>'2 уровень'!E286</f>
        <v>134</v>
      </c>
      <c r="E174" s="187">
        <f>'2 уровень'!F286</f>
        <v>29.910714285714285</v>
      </c>
      <c r="F174" s="63">
        <f>'2 уровень'!G286</f>
        <v>5433.1139999999996</v>
      </c>
      <c r="G174" s="63">
        <f>'2 уровень'!H286</f>
        <v>453</v>
      </c>
      <c r="H174" s="63">
        <f>'2 уровень'!I286</f>
        <v>127.21983999999999</v>
      </c>
      <c r="I174" s="63">
        <f>'2 уровень'!J286</f>
        <v>28.083849889624723</v>
      </c>
      <c r="J174" s="106"/>
      <c r="K174" s="46"/>
      <c r="L174" s="46"/>
      <c r="M174" s="46"/>
      <c r="N174" s="46"/>
      <c r="O174" s="46"/>
      <c r="P174" s="46"/>
      <c r="Q174" s="46"/>
      <c r="R174" s="46"/>
      <c r="S174" s="46"/>
      <c r="T174" s="46"/>
      <c r="U174" s="46"/>
      <c r="V174" s="46"/>
      <c r="W174" s="46"/>
      <c r="X174" s="46"/>
      <c r="Y174" s="46"/>
      <c r="Z174" s="46"/>
      <c r="AA174" s="46"/>
      <c r="AB174" s="46"/>
      <c r="AC174" s="46"/>
      <c r="AD174" s="46"/>
      <c r="AE174" s="46"/>
      <c r="AF174" s="46"/>
      <c r="AG174" s="46"/>
      <c r="AH174" s="46"/>
      <c r="AI174" s="46"/>
      <c r="AJ174" s="46"/>
      <c r="AK174" s="46"/>
      <c r="AL174" s="46"/>
      <c r="AM174" s="46"/>
      <c r="AN174" s="46"/>
      <c r="AO174" s="46"/>
      <c r="AP174" s="46"/>
      <c r="AQ174" s="46"/>
      <c r="AR174" s="46"/>
      <c r="AS174" s="46"/>
      <c r="AT174" s="46"/>
      <c r="AU174" s="46"/>
      <c r="AV174" s="46"/>
      <c r="AW174" s="46"/>
      <c r="AX174" s="46"/>
      <c r="AY174" s="46"/>
      <c r="AZ174" s="46"/>
      <c r="BA174" s="46"/>
      <c r="BB174" s="46"/>
      <c r="BC174" s="46"/>
      <c r="BD174" s="46"/>
      <c r="BE174" s="46"/>
      <c r="BF174" s="46"/>
      <c r="BG174" s="46"/>
      <c r="BH174" s="46"/>
      <c r="BI174" s="46"/>
      <c r="BJ174" s="46"/>
      <c r="BK174" s="46"/>
      <c r="BL174" s="46"/>
      <c r="BM174" s="46"/>
      <c r="BN174" s="46"/>
      <c r="BO174" s="46"/>
      <c r="BP174" s="46"/>
      <c r="BQ174" s="46"/>
      <c r="BR174" s="46"/>
      <c r="BS174" s="46"/>
      <c r="BT174" s="46"/>
      <c r="BU174" s="46"/>
      <c r="BV174" s="46"/>
      <c r="BW174" s="46"/>
      <c r="BX174" s="46"/>
      <c r="BY174" s="46"/>
      <c r="BZ174" s="46"/>
      <c r="CA174" s="46"/>
      <c r="CB174" s="46"/>
      <c r="CC174" s="46"/>
      <c r="CD174" s="46"/>
      <c r="CE174" s="46"/>
      <c r="CF174" s="46"/>
      <c r="CG174" s="46"/>
      <c r="CH174" s="46"/>
      <c r="CI174" s="46"/>
      <c r="CJ174" s="46"/>
      <c r="CK174" s="46"/>
      <c r="CL174" s="46"/>
      <c r="CM174" s="46"/>
      <c r="CN174" s="46"/>
      <c r="CO174" s="46"/>
      <c r="CP174" s="46"/>
      <c r="CQ174" s="46"/>
      <c r="CR174" s="46"/>
      <c r="CS174" s="46"/>
      <c r="CT174" s="46"/>
      <c r="CU174" s="46"/>
      <c r="CV174" s="46"/>
      <c r="CW174" s="46"/>
      <c r="CX174" s="46"/>
      <c r="CY174" s="46"/>
      <c r="CZ174" s="46"/>
      <c r="DA174" s="46"/>
      <c r="DB174" s="46"/>
      <c r="DC174" s="46"/>
      <c r="DD174" s="46"/>
      <c r="DE174" s="46"/>
      <c r="DF174" s="46"/>
      <c r="DG174" s="46"/>
      <c r="DH174" s="46"/>
      <c r="DI174" s="46"/>
      <c r="DJ174" s="46"/>
      <c r="DK174" s="46"/>
      <c r="DL174" s="46"/>
      <c r="DM174" s="46"/>
      <c r="DN174" s="46"/>
      <c r="DO174" s="46"/>
      <c r="DP174" s="46"/>
      <c r="DQ174" s="46"/>
      <c r="DR174" s="46"/>
      <c r="DS174" s="46"/>
      <c r="DT174" s="46"/>
      <c r="DU174" s="46"/>
      <c r="DV174" s="46"/>
      <c r="DW174" s="46"/>
      <c r="DX174" s="46"/>
      <c r="DY174" s="46"/>
      <c r="DZ174" s="46"/>
      <c r="EA174" s="46"/>
      <c r="EB174" s="46"/>
      <c r="EC174" s="46"/>
      <c r="ED174" s="46"/>
      <c r="EE174" s="46"/>
      <c r="EF174" s="46"/>
      <c r="EG174" s="46"/>
      <c r="EH174" s="46"/>
      <c r="EI174" s="46"/>
      <c r="EJ174" s="46"/>
      <c r="EK174" s="46"/>
      <c r="EL174" s="46"/>
      <c r="EM174" s="46"/>
      <c r="EN174" s="46"/>
      <c r="EO174" s="46"/>
      <c r="EP174" s="46"/>
      <c r="EQ174" s="46"/>
      <c r="ER174" s="46"/>
      <c r="ES174" s="46"/>
      <c r="ET174" s="46"/>
      <c r="EU174" s="46"/>
      <c r="EV174" s="46"/>
      <c r="EW174" s="46"/>
      <c r="EX174" s="46"/>
      <c r="EY174" s="46"/>
      <c r="EZ174" s="46"/>
      <c r="FA174" s="46"/>
      <c r="FB174" s="46"/>
      <c r="FC174" s="46"/>
      <c r="FD174" s="46"/>
      <c r="FE174" s="46"/>
      <c r="FF174" s="46"/>
      <c r="FG174" s="46"/>
      <c r="FH174" s="46"/>
      <c r="FI174" s="46"/>
      <c r="FJ174" s="46"/>
      <c r="FK174" s="46"/>
      <c r="FL174" s="46"/>
      <c r="FM174" s="46"/>
      <c r="FN174" s="46"/>
      <c r="FO174" s="46"/>
      <c r="FP174" s="46"/>
      <c r="FQ174" s="46"/>
      <c r="FR174" s="46"/>
      <c r="FS174" s="46"/>
      <c r="FT174" s="46"/>
      <c r="FU174" s="46"/>
      <c r="FV174" s="46"/>
      <c r="FW174" s="46"/>
      <c r="FX174" s="46"/>
      <c r="FY174" s="46"/>
      <c r="FZ174" s="46"/>
      <c r="GA174" s="46"/>
      <c r="GB174" s="46"/>
      <c r="GC174" s="46"/>
    </row>
    <row r="175" spans="1:185" ht="30" x14ac:dyDescent="0.25">
      <c r="A175" s="121" t="s">
        <v>125</v>
      </c>
      <c r="B175" s="50">
        <f>'2 уровень'!C287</f>
        <v>24500</v>
      </c>
      <c r="C175" s="50">
        <f>'2 уровень'!D287</f>
        <v>2042</v>
      </c>
      <c r="D175" s="50">
        <f>'2 уровень'!E287</f>
        <v>2197</v>
      </c>
      <c r="E175" s="187">
        <f>'2 уровень'!F287</f>
        <v>107.59059745347699</v>
      </c>
      <c r="F175" s="63">
        <f>'2 уровень'!G287</f>
        <v>19822.705000000002</v>
      </c>
      <c r="G175" s="63">
        <f>'2 уровень'!H287</f>
        <v>1652</v>
      </c>
      <c r="H175" s="63">
        <f>'2 уровень'!I287</f>
        <v>1763.7</v>
      </c>
      <c r="I175" s="63">
        <f>'2 уровень'!J287</f>
        <v>106.76150121065375</v>
      </c>
      <c r="J175" s="106"/>
      <c r="K175" s="46"/>
      <c r="L175" s="46"/>
      <c r="M175" s="46"/>
      <c r="N175" s="46"/>
      <c r="O175" s="46"/>
      <c r="P175" s="46"/>
      <c r="Q175" s="46"/>
      <c r="R175" s="46"/>
      <c r="S175" s="46"/>
      <c r="T175" s="46"/>
      <c r="U175" s="46"/>
      <c r="V175" s="46"/>
      <c r="W175" s="46"/>
      <c r="X175" s="46"/>
      <c r="Y175" s="46"/>
      <c r="Z175" s="46"/>
      <c r="AA175" s="46"/>
      <c r="AB175" s="46"/>
      <c r="AC175" s="46"/>
      <c r="AD175" s="46"/>
      <c r="AE175" s="46"/>
      <c r="AF175" s="46"/>
      <c r="AG175" s="46"/>
      <c r="AH175" s="46"/>
      <c r="AI175" s="46"/>
      <c r="AJ175" s="46"/>
      <c r="AK175" s="46"/>
      <c r="AL175" s="46"/>
      <c r="AM175" s="46"/>
      <c r="AN175" s="46"/>
      <c r="AO175" s="46"/>
      <c r="AP175" s="46"/>
      <c r="AQ175" s="46"/>
      <c r="AR175" s="46"/>
      <c r="AS175" s="46"/>
      <c r="AT175" s="46"/>
      <c r="AU175" s="46"/>
      <c r="AV175" s="46"/>
      <c r="AW175" s="46"/>
      <c r="AX175" s="46"/>
      <c r="AY175" s="46"/>
      <c r="AZ175" s="46"/>
      <c r="BA175" s="46"/>
      <c r="BB175" s="46"/>
      <c r="BC175" s="46"/>
      <c r="BD175" s="46"/>
      <c r="BE175" s="46"/>
      <c r="BF175" s="46"/>
      <c r="BG175" s="46"/>
      <c r="BH175" s="46"/>
      <c r="BI175" s="46"/>
      <c r="BJ175" s="46"/>
      <c r="BK175" s="46"/>
      <c r="BL175" s="46"/>
      <c r="BM175" s="46"/>
      <c r="BN175" s="46"/>
      <c r="BO175" s="46"/>
      <c r="BP175" s="46"/>
      <c r="BQ175" s="46"/>
      <c r="BR175" s="46"/>
      <c r="BS175" s="46"/>
      <c r="BT175" s="46"/>
      <c r="BU175" s="46"/>
      <c r="BV175" s="46"/>
      <c r="BW175" s="46"/>
      <c r="BX175" s="46"/>
      <c r="BY175" s="46"/>
      <c r="BZ175" s="46"/>
      <c r="CA175" s="46"/>
      <c r="CB175" s="46"/>
      <c r="CC175" s="46"/>
      <c r="CD175" s="46"/>
      <c r="CE175" s="46"/>
      <c r="CF175" s="46"/>
      <c r="CG175" s="46"/>
      <c r="CH175" s="46"/>
      <c r="CI175" s="46"/>
      <c r="CJ175" s="46"/>
      <c r="CK175" s="46"/>
      <c r="CL175" s="46"/>
      <c r="CM175" s="46"/>
      <c r="CN175" s="46"/>
      <c r="CO175" s="46"/>
      <c r="CP175" s="46"/>
      <c r="CQ175" s="46"/>
      <c r="CR175" s="46"/>
      <c r="CS175" s="46"/>
      <c r="CT175" s="46"/>
      <c r="CU175" s="46"/>
      <c r="CV175" s="46"/>
      <c r="CW175" s="46"/>
      <c r="CX175" s="46"/>
      <c r="CY175" s="46"/>
      <c r="CZ175" s="46"/>
      <c r="DA175" s="46"/>
      <c r="DB175" s="46"/>
      <c r="DC175" s="46"/>
      <c r="DD175" s="46"/>
      <c r="DE175" s="46"/>
      <c r="DF175" s="46"/>
      <c r="DG175" s="46"/>
      <c r="DH175" s="46"/>
      <c r="DI175" s="46"/>
      <c r="DJ175" s="46"/>
      <c r="DK175" s="46"/>
      <c r="DL175" s="46"/>
      <c r="DM175" s="46"/>
      <c r="DN175" s="46"/>
      <c r="DO175" s="46"/>
      <c r="DP175" s="46"/>
      <c r="DQ175" s="46"/>
      <c r="DR175" s="46"/>
      <c r="DS175" s="46"/>
      <c r="DT175" s="46"/>
      <c r="DU175" s="46"/>
      <c r="DV175" s="46"/>
      <c r="DW175" s="46"/>
      <c r="DX175" s="46"/>
      <c r="DY175" s="46"/>
      <c r="DZ175" s="46"/>
      <c r="EA175" s="46"/>
      <c r="EB175" s="46"/>
      <c r="EC175" s="46"/>
      <c r="ED175" s="46"/>
      <c r="EE175" s="46"/>
      <c r="EF175" s="46"/>
      <c r="EG175" s="46"/>
      <c r="EH175" s="46"/>
      <c r="EI175" s="46"/>
      <c r="EJ175" s="46"/>
      <c r="EK175" s="46"/>
      <c r="EL175" s="46"/>
      <c r="EM175" s="46"/>
      <c r="EN175" s="46"/>
      <c r="EO175" s="46"/>
      <c r="EP175" s="46"/>
      <c r="EQ175" s="46"/>
      <c r="ER175" s="46"/>
      <c r="ES175" s="46"/>
      <c r="ET175" s="46"/>
      <c r="EU175" s="46"/>
      <c r="EV175" s="46"/>
      <c r="EW175" s="46"/>
      <c r="EX175" s="46"/>
      <c r="EY175" s="46"/>
      <c r="EZ175" s="46"/>
      <c r="FA175" s="46"/>
      <c r="FB175" s="46"/>
      <c r="FC175" s="46"/>
      <c r="FD175" s="46"/>
      <c r="FE175" s="46"/>
      <c r="FF175" s="46"/>
      <c r="FG175" s="46"/>
      <c r="FH175" s="46"/>
      <c r="FI175" s="46"/>
      <c r="FJ175" s="46"/>
      <c r="FK175" s="46"/>
      <c r="FL175" s="46"/>
      <c r="FM175" s="46"/>
      <c r="FN175" s="46"/>
      <c r="FO175" s="46"/>
      <c r="FP175" s="46"/>
      <c r="FQ175" s="46"/>
      <c r="FR175" s="46"/>
      <c r="FS175" s="46"/>
      <c r="FT175" s="46"/>
      <c r="FU175" s="46"/>
      <c r="FV175" s="46"/>
      <c r="FW175" s="46"/>
      <c r="FX175" s="46"/>
      <c r="FY175" s="46"/>
      <c r="FZ175" s="46"/>
      <c r="GA175" s="46"/>
      <c r="GB175" s="46"/>
      <c r="GC175" s="46"/>
    </row>
    <row r="176" spans="1:185" ht="30" x14ac:dyDescent="0.25">
      <c r="A176" s="121" t="s">
        <v>126</v>
      </c>
      <c r="B176" s="50">
        <f>'2 уровень'!C288</f>
        <v>2200</v>
      </c>
      <c r="C176" s="50">
        <f>'2 уровень'!D288</f>
        <v>183</v>
      </c>
      <c r="D176" s="50">
        <f>'2 уровень'!E288</f>
        <v>126</v>
      </c>
      <c r="E176" s="187">
        <f>'2 уровень'!F288</f>
        <v>68.852459016393439</v>
      </c>
      <c r="F176" s="63">
        <f>'2 уровень'!G288</f>
        <v>0</v>
      </c>
      <c r="G176" s="63">
        <f>'2 уровень'!H288</f>
        <v>0</v>
      </c>
      <c r="H176" s="63">
        <f>'2 уровень'!I288</f>
        <v>101.30563000000001</v>
      </c>
      <c r="I176" s="63">
        <f>'2 уровень'!J288</f>
        <v>0</v>
      </c>
      <c r="J176" s="106"/>
      <c r="K176" s="46"/>
      <c r="L176" s="46"/>
      <c r="M176" s="46"/>
      <c r="N176" s="46"/>
      <c r="O176" s="46"/>
      <c r="P176" s="46"/>
      <c r="Q176" s="46"/>
      <c r="R176" s="46"/>
      <c r="S176" s="46"/>
      <c r="T176" s="46"/>
      <c r="U176" s="46"/>
      <c r="V176" s="46"/>
      <c r="W176" s="46"/>
      <c r="X176" s="46"/>
      <c r="Y176" s="46"/>
      <c r="Z176" s="46"/>
      <c r="AA176" s="46"/>
      <c r="AB176" s="46"/>
      <c r="AC176" s="46"/>
      <c r="AD176" s="46"/>
      <c r="AE176" s="46"/>
      <c r="AF176" s="46"/>
      <c r="AG176" s="46"/>
      <c r="AH176" s="46"/>
      <c r="AI176" s="46"/>
      <c r="AJ176" s="46"/>
      <c r="AK176" s="46"/>
      <c r="AL176" s="46"/>
      <c r="AM176" s="46"/>
      <c r="AN176" s="46"/>
      <c r="AO176" s="46"/>
      <c r="AP176" s="46"/>
      <c r="AQ176" s="46"/>
      <c r="AR176" s="46"/>
      <c r="AS176" s="46"/>
      <c r="AT176" s="46"/>
      <c r="AU176" s="46"/>
      <c r="AV176" s="46"/>
      <c r="AW176" s="46"/>
      <c r="AX176" s="46"/>
      <c r="AY176" s="46"/>
      <c r="AZ176" s="46"/>
      <c r="BA176" s="46"/>
      <c r="BB176" s="46"/>
      <c r="BC176" s="46"/>
      <c r="BD176" s="46"/>
      <c r="BE176" s="46"/>
      <c r="BF176" s="46"/>
      <c r="BG176" s="46"/>
      <c r="BH176" s="46"/>
      <c r="BI176" s="46"/>
      <c r="BJ176" s="46"/>
      <c r="BK176" s="46"/>
      <c r="BL176" s="46"/>
      <c r="BM176" s="46"/>
      <c r="BN176" s="46"/>
      <c r="BO176" s="46"/>
      <c r="BP176" s="46"/>
      <c r="BQ176" s="46"/>
      <c r="BR176" s="46"/>
      <c r="BS176" s="46"/>
      <c r="BT176" s="46"/>
      <c r="BU176" s="46"/>
      <c r="BV176" s="46"/>
      <c r="BW176" s="46"/>
      <c r="BX176" s="46"/>
      <c r="BY176" s="46"/>
      <c r="BZ176" s="46"/>
      <c r="CA176" s="46"/>
      <c r="CB176" s="46"/>
      <c r="CC176" s="46"/>
      <c r="CD176" s="46"/>
      <c r="CE176" s="46"/>
      <c r="CF176" s="46"/>
      <c r="CG176" s="46"/>
      <c r="CH176" s="46"/>
      <c r="CI176" s="46"/>
      <c r="CJ176" s="46"/>
      <c r="CK176" s="46"/>
      <c r="CL176" s="46"/>
      <c r="CM176" s="46"/>
      <c r="CN176" s="46"/>
      <c r="CO176" s="46"/>
      <c r="CP176" s="46"/>
      <c r="CQ176" s="46"/>
      <c r="CR176" s="46"/>
      <c r="CS176" s="46"/>
      <c r="CT176" s="46"/>
      <c r="CU176" s="46"/>
      <c r="CV176" s="46"/>
      <c r="CW176" s="46"/>
      <c r="CX176" s="46"/>
      <c r="CY176" s="46"/>
      <c r="CZ176" s="46"/>
      <c r="DA176" s="46"/>
      <c r="DB176" s="46"/>
      <c r="DC176" s="46"/>
      <c r="DD176" s="46"/>
      <c r="DE176" s="46"/>
      <c r="DF176" s="46"/>
      <c r="DG176" s="46"/>
      <c r="DH176" s="46"/>
      <c r="DI176" s="46"/>
      <c r="DJ176" s="46"/>
      <c r="DK176" s="46"/>
      <c r="DL176" s="46"/>
      <c r="DM176" s="46"/>
      <c r="DN176" s="46"/>
      <c r="DO176" s="46"/>
      <c r="DP176" s="46"/>
      <c r="DQ176" s="46"/>
      <c r="DR176" s="46"/>
      <c r="DS176" s="46"/>
      <c r="DT176" s="46"/>
      <c r="DU176" s="46"/>
      <c r="DV176" s="46"/>
      <c r="DW176" s="46"/>
      <c r="DX176" s="46"/>
      <c r="DY176" s="46"/>
      <c r="DZ176" s="46"/>
      <c r="EA176" s="46"/>
      <c r="EB176" s="46"/>
      <c r="EC176" s="46"/>
      <c r="ED176" s="46"/>
      <c r="EE176" s="46"/>
      <c r="EF176" s="46"/>
      <c r="EG176" s="46"/>
      <c r="EH176" s="46"/>
      <c r="EI176" s="46"/>
      <c r="EJ176" s="46"/>
      <c r="EK176" s="46"/>
      <c r="EL176" s="46"/>
      <c r="EM176" s="46"/>
      <c r="EN176" s="46"/>
      <c r="EO176" s="46"/>
      <c r="EP176" s="46"/>
      <c r="EQ176" s="46"/>
      <c r="ER176" s="46"/>
      <c r="ES176" s="46"/>
      <c r="ET176" s="46"/>
      <c r="EU176" s="46"/>
      <c r="EV176" s="46"/>
      <c r="EW176" s="46"/>
      <c r="EX176" s="46"/>
      <c r="EY176" s="46"/>
      <c r="EZ176" s="46"/>
      <c r="FA176" s="46"/>
      <c r="FB176" s="46"/>
      <c r="FC176" s="46"/>
      <c r="FD176" s="46"/>
      <c r="FE176" s="46"/>
      <c r="FF176" s="46"/>
      <c r="FG176" s="46"/>
      <c r="FH176" s="46"/>
      <c r="FI176" s="46"/>
      <c r="FJ176" s="46"/>
      <c r="FK176" s="46"/>
      <c r="FL176" s="46"/>
      <c r="FM176" s="46"/>
      <c r="FN176" s="46"/>
      <c r="FO176" s="46"/>
      <c r="FP176" s="46"/>
      <c r="FQ176" s="46"/>
      <c r="FR176" s="46"/>
      <c r="FS176" s="46"/>
      <c r="FT176" s="46"/>
      <c r="FU176" s="46"/>
      <c r="FV176" s="46"/>
      <c r="FW176" s="46"/>
      <c r="FX176" s="46"/>
      <c r="FY176" s="46"/>
      <c r="FZ176" s="46"/>
      <c r="GA176" s="46"/>
      <c r="GB176" s="46"/>
      <c r="GC176" s="46"/>
    </row>
    <row r="177" spans="1:185" ht="30" x14ac:dyDescent="0.25">
      <c r="A177" s="121" t="s">
        <v>127</v>
      </c>
      <c r="B177" s="50">
        <f>'2 уровень'!C289</f>
        <v>0</v>
      </c>
      <c r="C177" s="50">
        <f>'2 уровень'!D289</f>
        <v>0</v>
      </c>
      <c r="D177" s="50">
        <f>'2 уровень'!E289</f>
        <v>0</v>
      </c>
      <c r="E177" s="187" t="e">
        <f>'2 уровень'!F289</f>
        <v>#DIV/0!</v>
      </c>
      <c r="F177" s="63">
        <f>'2 уровень'!G289</f>
        <v>0</v>
      </c>
      <c r="G177" s="63">
        <f>'2 уровень'!H289</f>
        <v>0</v>
      </c>
      <c r="H177" s="63">
        <f>'2 уровень'!I289</f>
        <v>0</v>
      </c>
      <c r="I177" s="63">
        <f>'2 уровень'!J289</f>
        <v>0</v>
      </c>
      <c r="J177" s="106"/>
      <c r="K177" s="46"/>
      <c r="L177" s="46"/>
      <c r="M177" s="46"/>
      <c r="N177" s="46"/>
      <c r="O177" s="46"/>
      <c r="P177" s="46"/>
      <c r="Q177" s="46"/>
      <c r="R177" s="46"/>
      <c r="S177" s="46"/>
      <c r="T177" s="46"/>
      <c r="U177" s="46"/>
      <c r="V177" s="46"/>
      <c r="W177" s="46"/>
      <c r="X177" s="46"/>
      <c r="Y177" s="46"/>
      <c r="Z177" s="46"/>
      <c r="AA177" s="46"/>
      <c r="AB177" s="46"/>
      <c r="AC177" s="46"/>
      <c r="AD177" s="46"/>
      <c r="AE177" s="46"/>
      <c r="AF177" s="46"/>
      <c r="AG177" s="46"/>
      <c r="AH177" s="46"/>
      <c r="AI177" s="46"/>
      <c r="AJ177" s="46"/>
      <c r="AK177" s="46"/>
      <c r="AL177" s="46"/>
      <c r="AM177" s="46"/>
      <c r="AN177" s="46"/>
      <c r="AO177" s="46"/>
      <c r="AP177" s="46"/>
      <c r="AQ177" s="46"/>
      <c r="AR177" s="46"/>
      <c r="AS177" s="46"/>
      <c r="AT177" s="46"/>
      <c r="AU177" s="46"/>
      <c r="AV177" s="46"/>
      <c r="AW177" s="46"/>
      <c r="AX177" s="46"/>
      <c r="AY177" s="46"/>
      <c r="AZ177" s="46"/>
      <c r="BA177" s="46"/>
      <c r="BB177" s="46"/>
      <c r="BC177" s="46"/>
      <c r="BD177" s="46"/>
      <c r="BE177" s="46"/>
      <c r="BF177" s="46"/>
      <c r="BG177" s="46"/>
      <c r="BH177" s="46"/>
      <c r="BI177" s="46"/>
      <c r="BJ177" s="46"/>
      <c r="BK177" s="46"/>
      <c r="BL177" s="46"/>
      <c r="BM177" s="46"/>
      <c r="BN177" s="46"/>
      <c r="BO177" s="46"/>
      <c r="BP177" s="46"/>
      <c r="BQ177" s="46"/>
      <c r="BR177" s="46"/>
      <c r="BS177" s="46"/>
      <c r="BT177" s="46"/>
      <c r="BU177" s="46"/>
      <c r="BV177" s="46"/>
      <c r="BW177" s="46"/>
      <c r="BX177" s="46"/>
      <c r="BY177" s="46"/>
      <c r="BZ177" s="46"/>
      <c r="CA177" s="46"/>
      <c r="CB177" s="46"/>
      <c r="CC177" s="46"/>
      <c r="CD177" s="46"/>
      <c r="CE177" s="46"/>
      <c r="CF177" s="46"/>
      <c r="CG177" s="46"/>
      <c r="CH177" s="46"/>
      <c r="CI177" s="46"/>
      <c r="CJ177" s="46"/>
      <c r="CK177" s="46"/>
      <c r="CL177" s="46"/>
      <c r="CM177" s="46"/>
      <c r="CN177" s="46"/>
      <c r="CO177" s="46"/>
      <c r="CP177" s="46"/>
      <c r="CQ177" s="46"/>
      <c r="CR177" s="46"/>
      <c r="CS177" s="46"/>
      <c r="CT177" s="46"/>
      <c r="CU177" s="46"/>
      <c r="CV177" s="46"/>
      <c r="CW177" s="46"/>
      <c r="CX177" s="46"/>
      <c r="CY177" s="46"/>
      <c r="CZ177" s="46"/>
      <c r="DA177" s="46"/>
      <c r="DB177" s="46"/>
      <c r="DC177" s="46"/>
      <c r="DD177" s="46"/>
      <c r="DE177" s="46"/>
      <c r="DF177" s="46"/>
      <c r="DG177" s="46"/>
      <c r="DH177" s="46"/>
      <c r="DI177" s="46"/>
      <c r="DJ177" s="46"/>
      <c r="DK177" s="46"/>
      <c r="DL177" s="46"/>
      <c r="DM177" s="46"/>
      <c r="DN177" s="46"/>
      <c r="DO177" s="46"/>
      <c r="DP177" s="46"/>
      <c r="DQ177" s="46"/>
      <c r="DR177" s="46"/>
      <c r="DS177" s="46"/>
      <c r="DT177" s="46"/>
      <c r="DU177" s="46"/>
      <c r="DV177" s="46"/>
      <c r="DW177" s="46"/>
      <c r="DX177" s="46"/>
      <c r="DY177" s="46"/>
      <c r="DZ177" s="46"/>
      <c r="EA177" s="46"/>
      <c r="EB177" s="46"/>
      <c r="EC177" s="46"/>
      <c r="ED177" s="46"/>
      <c r="EE177" s="46"/>
      <c r="EF177" s="46"/>
      <c r="EG177" s="46"/>
      <c r="EH177" s="46"/>
      <c r="EI177" s="46"/>
      <c r="EJ177" s="46"/>
      <c r="EK177" s="46"/>
      <c r="EL177" s="46"/>
      <c r="EM177" s="46"/>
      <c r="EN177" s="46"/>
      <c r="EO177" s="46"/>
      <c r="EP177" s="46"/>
      <c r="EQ177" s="46"/>
      <c r="ER177" s="46"/>
      <c r="ES177" s="46"/>
      <c r="ET177" s="46"/>
      <c r="EU177" s="46"/>
      <c r="EV177" s="46"/>
      <c r="EW177" s="46"/>
      <c r="EX177" s="46"/>
      <c r="EY177" s="46"/>
      <c r="EZ177" s="46"/>
      <c r="FA177" s="46"/>
      <c r="FB177" s="46"/>
      <c r="FC177" s="46"/>
      <c r="FD177" s="46"/>
      <c r="FE177" s="46"/>
      <c r="FF177" s="46"/>
      <c r="FG177" s="46"/>
      <c r="FH177" s="46"/>
      <c r="FI177" s="46"/>
      <c r="FJ177" s="46"/>
      <c r="FK177" s="46"/>
      <c r="FL177" s="46"/>
      <c r="FM177" s="46"/>
      <c r="FN177" s="46"/>
      <c r="FO177" s="46"/>
      <c r="FP177" s="46"/>
      <c r="FQ177" s="46"/>
      <c r="FR177" s="46"/>
      <c r="FS177" s="46"/>
      <c r="FT177" s="46"/>
      <c r="FU177" s="46"/>
      <c r="FV177" s="46"/>
      <c r="FW177" s="46"/>
      <c r="FX177" s="46"/>
      <c r="FY177" s="46"/>
      <c r="FZ177" s="46"/>
      <c r="GA177" s="46"/>
      <c r="GB177" s="46"/>
      <c r="GC177" s="46"/>
    </row>
    <row r="178" spans="1:185" ht="15.75" thickBot="1" x14ac:dyDescent="0.3">
      <c r="A178" s="116" t="s">
        <v>4</v>
      </c>
      <c r="B178" s="50">
        <f>'2 уровень'!C290</f>
        <v>0</v>
      </c>
      <c r="C178" s="50">
        <f>'2 уровень'!D290</f>
        <v>0</v>
      </c>
      <c r="D178" s="50">
        <f>'2 уровень'!E290</f>
        <v>0</v>
      </c>
      <c r="E178" s="187">
        <f>'2 уровень'!F290</f>
        <v>0</v>
      </c>
      <c r="F178" s="63">
        <f>'2 уровень'!G290</f>
        <v>56966.694240740748</v>
      </c>
      <c r="G178" s="63">
        <f>'2 уровень'!H290</f>
        <v>4748</v>
      </c>
      <c r="H178" s="63">
        <f>'2 уровень'!I290</f>
        <v>2980.0805399999999</v>
      </c>
      <c r="I178" s="63">
        <f>'2 уровень'!J290</f>
        <v>62.764965037910706</v>
      </c>
      <c r="J178" s="106"/>
      <c r="K178" s="46"/>
      <c r="L178" s="46"/>
      <c r="M178" s="46"/>
      <c r="N178" s="46"/>
      <c r="O178" s="46"/>
      <c r="P178" s="46"/>
      <c r="Q178" s="46"/>
      <c r="R178" s="46"/>
      <c r="S178" s="46"/>
      <c r="T178" s="46"/>
      <c r="U178" s="46"/>
      <c r="V178" s="46"/>
      <c r="W178" s="46"/>
      <c r="X178" s="46"/>
      <c r="Y178" s="46"/>
      <c r="Z178" s="46"/>
      <c r="AA178" s="46"/>
      <c r="AB178" s="46"/>
      <c r="AC178" s="46"/>
      <c r="AD178" s="46"/>
      <c r="AE178" s="46"/>
      <c r="AF178" s="46"/>
      <c r="AG178" s="46"/>
      <c r="AH178" s="46"/>
      <c r="AI178" s="46"/>
      <c r="AJ178" s="46"/>
      <c r="AK178" s="46"/>
      <c r="AL178" s="46"/>
      <c r="AM178" s="46"/>
      <c r="AN178" s="46"/>
      <c r="AO178" s="46"/>
      <c r="AP178" s="46"/>
      <c r="AQ178" s="46"/>
      <c r="AR178" s="46"/>
      <c r="AS178" s="46"/>
      <c r="AT178" s="46"/>
      <c r="AU178" s="46"/>
      <c r="AV178" s="46"/>
      <c r="AW178" s="46"/>
      <c r="AX178" s="46"/>
      <c r="AY178" s="46"/>
      <c r="AZ178" s="46"/>
      <c r="BA178" s="46"/>
      <c r="BB178" s="46"/>
      <c r="BC178" s="46"/>
      <c r="BD178" s="46"/>
      <c r="BE178" s="46"/>
      <c r="BF178" s="46"/>
      <c r="BG178" s="46"/>
      <c r="BH178" s="46"/>
      <c r="BI178" s="46"/>
      <c r="BJ178" s="46"/>
      <c r="BK178" s="46"/>
      <c r="BL178" s="46"/>
      <c r="BM178" s="46"/>
      <c r="BN178" s="46"/>
      <c r="BO178" s="46"/>
      <c r="BP178" s="46"/>
      <c r="BQ178" s="46"/>
      <c r="BR178" s="46"/>
      <c r="BS178" s="46"/>
      <c r="BT178" s="46"/>
      <c r="BU178" s="46"/>
      <c r="BV178" s="46"/>
      <c r="BW178" s="46"/>
      <c r="BX178" s="46"/>
      <c r="BY178" s="46"/>
      <c r="BZ178" s="46"/>
      <c r="CA178" s="46"/>
      <c r="CB178" s="46"/>
      <c r="CC178" s="46"/>
      <c r="CD178" s="46"/>
      <c r="CE178" s="46"/>
      <c r="CF178" s="46"/>
      <c r="CG178" s="46"/>
      <c r="CH178" s="46"/>
      <c r="CI178" s="46"/>
      <c r="CJ178" s="46"/>
      <c r="CK178" s="46"/>
      <c r="CL178" s="46"/>
      <c r="CM178" s="46"/>
      <c r="CN178" s="46"/>
      <c r="CO178" s="46"/>
      <c r="CP178" s="46"/>
      <c r="CQ178" s="46"/>
      <c r="CR178" s="46"/>
      <c r="CS178" s="46"/>
      <c r="CT178" s="46"/>
      <c r="CU178" s="46"/>
      <c r="CV178" s="46"/>
      <c r="CW178" s="46"/>
      <c r="CX178" s="46"/>
      <c r="CY178" s="46"/>
      <c r="CZ178" s="46"/>
      <c r="DA178" s="46"/>
      <c r="DB178" s="46"/>
      <c r="DC178" s="46"/>
      <c r="DD178" s="46"/>
      <c r="DE178" s="46"/>
      <c r="DF178" s="46"/>
      <c r="DG178" s="46"/>
      <c r="DH178" s="46"/>
      <c r="DI178" s="46"/>
      <c r="DJ178" s="46"/>
      <c r="DK178" s="46"/>
      <c r="DL178" s="46"/>
      <c r="DM178" s="46"/>
      <c r="DN178" s="46"/>
      <c r="DO178" s="46"/>
      <c r="DP178" s="46"/>
      <c r="DQ178" s="46"/>
      <c r="DR178" s="46"/>
      <c r="DS178" s="46"/>
      <c r="DT178" s="46"/>
      <c r="DU178" s="46"/>
      <c r="DV178" s="46"/>
      <c r="DW178" s="46"/>
      <c r="DX178" s="46"/>
      <c r="DY178" s="46"/>
      <c r="DZ178" s="46"/>
      <c r="EA178" s="46"/>
      <c r="EB178" s="46"/>
      <c r="EC178" s="46"/>
      <c r="ED178" s="46"/>
      <c r="EE178" s="46"/>
      <c r="EF178" s="46"/>
      <c r="EG178" s="46"/>
      <c r="EH178" s="46"/>
      <c r="EI178" s="46"/>
      <c r="EJ178" s="46"/>
      <c r="EK178" s="46"/>
      <c r="EL178" s="46"/>
      <c r="EM178" s="46"/>
      <c r="EN178" s="46"/>
      <c r="EO178" s="46"/>
      <c r="EP178" s="46"/>
      <c r="EQ178" s="46"/>
      <c r="ER178" s="46"/>
      <c r="ES178" s="46"/>
      <c r="ET178" s="46"/>
      <c r="EU178" s="46"/>
      <c r="EV178" s="46"/>
      <c r="EW178" s="46"/>
      <c r="EX178" s="46"/>
      <c r="EY178" s="46"/>
      <c r="EZ178" s="46"/>
      <c r="FA178" s="46"/>
      <c r="FB178" s="46"/>
      <c r="FC178" s="46"/>
      <c r="FD178" s="46"/>
      <c r="FE178" s="46"/>
      <c r="FF178" s="46"/>
      <c r="FG178" s="46"/>
      <c r="FH178" s="46"/>
      <c r="FI178" s="46"/>
      <c r="FJ178" s="46"/>
      <c r="FK178" s="46"/>
      <c r="FL178" s="46"/>
      <c r="FM178" s="46"/>
      <c r="FN178" s="46"/>
      <c r="FO178" s="46"/>
      <c r="FP178" s="46"/>
      <c r="FQ178" s="46"/>
      <c r="FR178" s="46"/>
      <c r="FS178" s="46"/>
      <c r="FT178" s="46"/>
      <c r="FU178" s="46"/>
      <c r="FV178" s="46"/>
      <c r="FW178" s="46"/>
      <c r="FX178" s="46"/>
      <c r="FY178" s="46"/>
      <c r="FZ178" s="46"/>
      <c r="GA178" s="46"/>
      <c r="GB178" s="46"/>
      <c r="GC178" s="46"/>
    </row>
    <row r="179" spans="1:185" ht="15" customHeight="1" x14ac:dyDescent="0.25">
      <c r="A179" s="99" t="s">
        <v>27</v>
      </c>
      <c r="B179" s="100"/>
      <c r="C179" s="100"/>
      <c r="D179" s="100"/>
      <c r="E179" s="190"/>
      <c r="F179" s="101"/>
      <c r="G179" s="101"/>
      <c r="H179" s="101"/>
      <c r="I179" s="101"/>
      <c r="J179" s="106"/>
      <c r="K179" s="46"/>
      <c r="L179" s="46"/>
      <c r="M179" s="46"/>
      <c r="N179" s="46"/>
      <c r="O179" s="46"/>
      <c r="P179" s="46"/>
      <c r="Q179" s="46"/>
      <c r="R179" s="46"/>
      <c r="S179" s="46"/>
      <c r="T179" s="46"/>
      <c r="U179" s="46"/>
      <c r="V179" s="46"/>
      <c r="W179" s="46"/>
      <c r="X179" s="46"/>
      <c r="Y179" s="46"/>
      <c r="Z179" s="46"/>
      <c r="AA179" s="46"/>
      <c r="AB179" s="46"/>
      <c r="AC179" s="46"/>
      <c r="AD179" s="46"/>
      <c r="AE179" s="46"/>
      <c r="AF179" s="46"/>
      <c r="AG179" s="46"/>
      <c r="AH179" s="46"/>
      <c r="AI179" s="46"/>
      <c r="AJ179" s="46"/>
      <c r="AK179" s="46"/>
      <c r="AL179" s="46"/>
      <c r="AM179" s="46"/>
      <c r="AN179" s="46"/>
      <c r="AO179" s="46"/>
      <c r="AP179" s="46"/>
      <c r="AQ179" s="46"/>
      <c r="AR179" s="46"/>
      <c r="AS179" s="46"/>
      <c r="AT179" s="46"/>
      <c r="AU179" s="46"/>
      <c r="AV179" s="46"/>
      <c r="AW179" s="46"/>
      <c r="AX179" s="46"/>
      <c r="AY179" s="46"/>
      <c r="AZ179" s="46"/>
      <c r="BA179" s="46"/>
      <c r="BB179" s="46"/>
      <c r="BC179" s="46"/>
      <c r="BD179" s="46"/>
      <c r="BE179" s="46"/>
      <c r="BF179" s="46"/>
      <c r="BG179" s="46"/>
      <c r="BH179" s="46"/>
      <c r="BI179" s="46"/>
      <c r="BJ179" s="46"/>
      <c r="BK179" s="46"/>
      <c r="BL179" s="46"/>
      <c r="BM179" s="46"/>
      <c r="BN179" s="46"/>
      <c r="BO179" s="46"/>
      <c r="BP179" s="46"/>
      <c r="BQ179" s="46"/>
      <c r="BR179" s="46"/>
      <c r="BS179" s="46"/>
      <c r="BT179" s="46"/>
      <c r="BU179" s="46"/>
      <c r="BV179" s="46"/>
      <c r="BW179" s="46"/>
      <c r="BX179" s="46"/>
      <c r="BY179" s="46"/>
      <c r="BZ179" s="46"/>
      <c r="CA179" s="46"/>
      <c r="CB179" s="46"/>
      <c r="CC179" s="46"/>
      <c r="CD179" s="46"/>
      <c r="CE179" s="46"/>
      <c r="CF179" s="46"/>
      <c r="CG179" s="46"/>
      <c r="CH179" s="46"/>
      <c r="CI179" s="46"/>
      <c r="CJ179" s="46"/>
      <c r="CK179" s="46"/>
      <c r="CL179" s="46"/>
      <c r="CM179" s="46"/>
      <c r="CN179" s="46"/>
      <c r="CO179" s="46"/>
      <c r="CP179" s="46"/>
      <c r="CQ179" s="46"/>
      <c r="CR179" s="46"/>
      <c r="CS179" s="46"/>
      <c r="CT179" s="46"/>
      <c r="CU179" s="46"/>
      <c r="CV179" s="46"/>
      <c r="CW179" s="46"/>
      <c r="CX179" s="46"/>
      <c r="CY179" s="46"/>
      <c r="CZ179" s="46"/>
      <c r="DA179" s="46"/>
      <c r="DB179" s="46"/>
      <c r="DC179" s="46"/>
      <c r="DD179" s="46"/>
      <c r="DE179" s="46"/>
      <c r="DF179" s="46"/>
      <c r="DG179" s="46"/>
      <c r="DH179" s="46"/>
      <c r="DI179" s="46"/>
      <c r="DJ179" s="46"/>
      <c r="DK179" s="46"/>
      <c r="DL179" s="46"/>
      <c r="DM179" s="46"/>
      <c r="DN179" s="46"/>
      <c r="DO179" s="46"/>
      <c r="DP179" s="46"/>
      <c r="DQ179" s="46"/>
      <c r="DR179" s="46"/>
      <c r="DS179" s="46"/>
      <c r="DT179" s="46"/>
      <c r="DU179" s="46"/>
      <c r="DV179" s="46"/>
      <c r="DW179" s="46"/>
      <c r="DX179" s="46"/>
      <c r="DY179" s="46"/>
      <c r="DZ179" s="46"/>
      <c r="EA179" s="46"/>
      <c r="EB179" s="46"/>
      <c r="EC179" s="46"/>
      <c r="ED179" s="46"/>
      <c r="EE179" s="46"/>
      <c r="EF179" s="46"/>
      <c r="EG179" s="46"/>
      <c r="EH179" s="46"/>
      <c r="EI179" s="46"/>
      <c r="EJ179" s="46"/>
      <c r="EK179" s="46"/>
      <c r="EL179" s="46"/>
      <c r="EM179" s="46"/>
      <c r="EN179" s="46"/>
      <c r="EO179" s="46"/>
      <c r="EP179" s="46"/>
      <c r="EQ179" s="46"/>
      <c r="ER179" s="46"/>
      <c r="ES179" s="46"/>
      <c r="ET179" s="46"/>
      <c r="EU179" s="46"/>
      <c r="EV179" s="46"/>
      <c r="EW179" s="46"/>
      <c r="EX179" s="46"/>
      <c r="EY179" s="46"/>
      <c r="EZ179" s="46"/>
      <c r="FA179" s="46"/>
      <c r="FB179" s="46"/>
      <c r="FC179" s="46"/>
      <c r="FD179" s="46"/>
      <c r="FE179" s="46"/>
      <c r="FF179" s="46"/>
      <c r="FG179" s="46"/>
      <c r="FH179" s="46"/>
      <c r="FI179" s="46"/>
      <c r="FJ179" s="46"/>
      <c r="FK179" s="46"/>
      <c r="FL179" s="46"/>
      <c r="FM179" s="46"/>
      <c r="FN179" s="46"/>
      <c r="FO179" s="46"/>
      <c r="FP179" s="46"/>
      <c r="FQ179" s="46"/>
      <c r="FR179" s="46"/>
      <c r="FS179" s="46"/>
      <c r="FT179" s="46"/>
      <c r="FU179" s="46"/>
      <c r="FV179" s="46"/>
      <c r="FW179" s="46"/>
      <c r="FX179" s="46"/>
      <c r="FY179" s="46"/>
      <c r="FZ179" s="46"/>
      <c r="GA179" s="46"/>
      <c r="GB179" s="46"/>
      <c r="GC179" s="46"/>
    </row>
    <row r="180" spans="1:185" ht="30" x14ac:dyDescent="0.25">
      <c r="A180" s="566" t="s">
        <v>122</v>
      </c>
      <c r="B180" s="563">
        <f>'2 уровень'!C305</f>
        <v>4849</v>
      </c>
      <c r="C180" s="563">
        <f>'2 уровень'!D305</f>
        <v>404</v>
      </c>
      <c r="D180" s="563">
        <f>'2 уровень'!E305</f>
        <v>319</v>
      </c>
      <c r="E180" s="564">
        <f>'2 уровень'!F305</f>
        <v>78.960396039603964</v>
      </c>
      <c r="F180" s="567">
        <f>'2 уровень'!G305</f>
        <v>12441.950942129628</v>
      </c>
      <c r="G180" s="567">
        <f>'2 уровень'!H305</f>
        <v>1037</v>
      </c>
      <c r="H180" s="567">
        <f>'2 уровень'!I305</f>
        <v>659.16824999999994</v>
      </c>
      <c r="I180" s="567">
        <f>'2 уровень'!J305</f>
        <v>63.564922854387653</v>
      </c>
      <c r="J180" s="106"/>
    </row>
    <row r="181" spans="1:185" ht="30" x14ac:dyDescent="0.25">
      <c r="A181" s="121" t="s">
        <v>79</v>
      </c>
      <c r="B181" s="50">
        <f>'2 уровень'!C306</f>
        <v>3562</v>
      </c>
      <c r="C181" s="50">
        <f>'2 уровень'!D306</f>
        <v>297</v>
      </c>
      <c r="D181" s="50">
        <f>'2 уровень'!E306</f>
        <v>235</v>
      </c>
      <c r="E181" s="187">
        <f>'2 уровень'!F306</f>
        <v>79.124579124579114</v>
      </c>
      <c r="F181" s="63">
        <f>'2 уровень'!G306</f>
        <v>9167.0213796296284</v>
      </c>
      <c r="G181" s="63">
        <f>'2 уровень'!H306</f>
        <v>764</v>
      </c>
      <c r="H181" s="63">
        <f>'2 уровень'!I306</f>
        <v>499.62768</v>
      </c>
      <c r="I181" s="63">
        <f>'2 уровень'!J306</f>
        <v>65.396293193717284</v>
      </c>
      <c r="J181" s="106"/>
    </row>
    <row r="182" spans="1:185" ht="30" x14ac:dyDescent="0.25">
      <c r="A182" s="121" t="s">
        <v>80</v>
      </c>
      <c r="B182" s="50">
        <f>'2 уровень'!C307</f>
        <v>1069</v>
      </c>
      <c r="C182" s="50">
        <f>'2 уровень'!D307</f>
        <v>89</v>
      </c>
      <c r="D182" s="50">
        <f>'2 уровень'!E307</f>
        <v>84</v>
      </c>
      <c r="E182" s="187">
        <f>'2 уровень'!F307</f>
        <v>94.382022471910105</v>
      </c>
      <c r="F182" s="63">
        <f>'2 уровень'!G307</f>
        <v>1844.3590624999999</v>
      </c>
      <c r="G182" s="63">
        <f>'2 уровень'!H307</f>
        <v>154</v>
      </c>
      <c r="H182" s="63">
        <f>'2 уровень'!I307</f>
        <v>159.54057</v>
      </c>
      <c r="I182" s="63">
        <f>'2 уровень'!J307</f>
        <v>103.59777272727273</v>
      </c>
      <c r="J182" s="106"/>
    </row>
    <row r="183" spans="1:185" ht="45" x14ac:dyDescent="0.25">
      <c r="A183" s="121" t="s">
        <v>101</v>
      </c>
      <c r="B183" s="50">
        <f>'2 уровень'!C308</f>
        <v>81</v>
      </c>
      <c r="C183" s="50">
        <f>'2 уровень'!D308</f>
        <v>7</v>
      </c>
      <c r="D183" s="50">
        <f>'2 уровень'!E308</f>
        <v>0</v>
      </c>
      <c r="E183" s="187">
        <f>'2 уровень'!F308</f>
        <v>0</v>
      </c>
      <c r="F183" s="63">
        <f>'2 уровень'!G308</f>
        <v>531.54224999999997</v>
      </c>
      <c r="G183" s="63">
        <f>'2 уровень'!H308</f>
        <v>44</v>
      </c>
      <c r="H183" s="63">
        <f>'2 уровень'!I308</f>
        <v>0</v>
      </c>
      <c r="I183" s="63">
        <f>'2 уровень'!J308</f>
        <v>0</v>
      </c>
      <c r="J183" s="106"/>
    </row>
    <row r="184" spans="1:185" ht="30" x14ac:dyDescent="0.25">
      <c r="A184" s="121" t="s">
        <v>102</v>
      </c>
      <c r="B184" s="50">
        <f>'2 уровень'!C309</f>
        <v>137</v>
      </c>
      <c r="C184" s="50">
        <f>'2 уровень'!D309</f>
        <v>11</v>
      </c>
      <c r="D184" s="50">
        <f>'2 уровень'!E309</f>
        <v>0</v>
      </c>
      <c r="E184" s="187">
        <f>'2 уровень'!F309</f>
        <v>0</v>
      </c>
      <c r="F184" s="63">
        <f>'2 уровень'!G309</f>
        <v>899.02824999999996</v>
      </c>
      <c r="G184" s="63">
        <f>'2 уровень'!H309</f>
        <v>75</v>
      </c>
      <c r="H184" s="63">
        <f>'2 уровень'!I309</f>
        <v>0</v>
      </c>
      <c r="I184" s="63">
        <f>'2 уровень'!J309</f>
        <v>0</v>
      </c>
      <c r="J184" s="106"/>
    </row>
    <row r="185" spans="1:185" ht="30" x14ac:dyDescent="0.25">
      <c r="A185" s="566" t="s">
        <v>114</v>
      </c>
      <c r="B185" s="563">
        <f>'2 уровень'!C310</f>
        <v>11460</v>
      </c>
      <c r="C185" s="563">
        <f>'2 уровень'!D310</f>
        <v>955</v>
      </c>
      <c r="D185" s="563">
        <f>'2 уровень'!E310</f>
        <v>398</v>
      </c>
      <c r="E185" s="564">
        <f>'2 уровень'!F310</f>
        <v>41.675392670157066</v>
      </c>
      <c r="F185" s="567">
        <f>'2 уровень'!G310</f>
        <v>17833.065000000002</v>
      </c>
      <c r="G185" s="567">
        <f>'2 уровень'!H310</f>
        <v>1486</v>
      </c>
      <c r="H185" s="567">
        <f>'2 уровень'!I310</f>
        <v>514.23661000000004</v>
      </c>
      <c r="I185" s="567">
        <f>'2 уровень'!J310</f>
        <v>34.605424629878875</v>
      </c>
      <c r="J185" s="106"/>
    </row>
    <row r="186" spans="1:185" ht="30" x14ac:dyDescent="0.25">
      <c r="A186" s="121" t="s">
        <v>110</v>
      </c>
      <c r="B186" s="50">
        <f>'2 уровень'!C311</f>
        <v>1500</v>
      </c>
      <c r="C186" s="50">
        <f>'2 уровень'!D311</f>
        <v>125</v>
      </c>
      <c r="D186" s="50">
        <f>'2 уровень'!E311</f>
        <v>124</v>
      </c>
      <c r="E186" s="187">
        <f>'2 уровень'!F311</f>
        <v>99.2</v>
      </c>
      <c r="F186" s="63">
        <f>'2 уровень'!G311</f>
        <v>2630.8049999999998</v>
      </c>
      <c r="G186" s="63">
        <f>'2 уровень'!H311</f>
        <v>219</v>
      </c>
      <c r="H186" s="63">
        <f>'2 уровень'!I311</f>
        <v>218.57014000000001</v>
      </c>
      <c r="I186" s="63">
        <f>'2 уровень'!J311</f>
        <v>99.803716894977171</v>
      </c>
      <c r="J186" s="106"/>
    </row>
    <row r="187" spans="1:185" ht="60" x14ac:dyDescent="0.25">
      <c r="A187" s="121" t="s">
        <v>81</v>
      </c>
      <c r="B187" s="50">
        <f>'2 уровень'!C312</f>
        <v>5400</v>
      </c>
      <c r="C187" s="50">
        <f>'2 уровень'!D312</f>
        <v>450</v>
      </c>
      <c r="D187" s="50">
        <f>'2 уровень'!E312</f>
        <v>242</v>
      </c>
      <c r="E187" s="187">
        <f>'2 уровень'!F312</f>
        <v>53.777777777777779</v>
      </c>
      <c r="F187" s="63">
        <f>'2 уровень'!G312</f>
        <v>10592.1</v>
      </c>
      <c r="G187" s="63">
        <f>'2 уровень'!H312</f>
        <v>883</v>
      </c>
      <c r="H187" s="63">
        <f>'2 уровень'!I312</f>
        <v>262.29692999999997</v>
      </c>
      <c r="I187" s="63">
        <f>'2 уровень'!J312</f>
        <v>29.705201585503961</v>
      </c>
      <c r="J187" s="106"/>
    </row>
    <row r="188" spans="1:185" ht="45" x14ac:dyDescent="0.25">
      <c r="A188" s="121" t="s">
        <v>111</v>
      </c>
      <c r="B188" s="50">
        <f>'2 уровень'!C313</f>
        <v>4560</v>
      </c>
      <c r="C188" s="50">
        <f>'2 уровень'!D313</f>
        <v>380</v>
      </c>
      <c r="D188" s="50">
        <f>'2 уровень'!E313</f>
        <v>32</v>
      </c>
      <c r="E188" s="187">
        <f>'2 уровень'!F313</f>
        <v>8.4210526315789469</v>
      </c>
      <c r="F188" s="63">
        <f>'2 уровень'!G313</f>
        <v>4610.16</v>
      </c>
      <c r="G188" s="63">
        <f>'2 уровень'!H313</f>
        <v>384</v>
      </c>
      <c r="H188" s="63">
        <f>'2 уровень'!I313</f>
        <v>33.369540000000001</v>
      </c>
      <c r="I188" s="63">
        <f>'2 уровень'!J313</f>
        <v>8.6899843749999999</v>
      </c>
      <c r="J188" s="106"/>
    </row>
    <row r="189" spans="1:185" ht="30" x14ac:dyDescent="0.25">
      <c r="A189" s="121" t="s">
        <v>125</v>
      </c>
      <c r="B189" s="50">
        <f>'2 уровень'!C314</f>
        <v>7100</v>
      </c>
      <c r="C189" s="50">
        <f>'2 уровень'!D314</f>
        <v>592</v>
      </c>
      <c r="D189" s="50">
        <f>'2 уровень'!E314</f>
        <v>866</v>
      </c>
      <c r="E189" s="187">
        <f>'2 уровень'!F314</f>
        <v>146.2837837837838</v>
      </c>
      <c r="F189" s="63">
        <f>'2 уровень'!G314</f>
        <v>5744.5389999999998</v>
      </c>
      <c r="G189" s="63">
        <f>'2 уровень'!H314</f>
        <v>479</v>
      </c>
      <c r="H189" s="63">
        <f>'2 уровень'!I314</f>
        <v>689.06046000000003</v>
      </c>
      <c r="I189" s="63">
        <f>'2 уровень'!J314</f>
        <v>143.85395824634656</v>
      </c>
      <c r="J189" s="106"/>
    </row>
    <row r="190" spans="1:185" ht="15.75" thickBot="1" x14ac:dyDescent="0.3">
      <c r="A190" s="116" t="s">
        <v>4</v>
      </c>
      <c r="B190" s="50">
        <f>'2 уровень'!C315</f>
        <v>0</v>
      </c>
      <c r="C190" s="50">
        <f>'2 уровень'!D315</f>
        <v>0</v>
      </c>
      <c r="D190" s="50">
        <f>'2 уровень'!E315</f>
        <v>0</v>
      </c>
      <c r="E190" s="187">
        <f>'2 уровень'!F315</f>
        <v>0</v>
      </c>
      <c r="F190" s="63">
        <f>'2 уровень'!G315</f>
        <v>36019.554942129631</v>
      </c>
      <c r="G190" s="63">
        <f>'2 уровень'!H315</f>
        <v>3002</v>
      </c>
      <c r="H190" s="63">
        <f>'2 уровень'!I315</f>
        <v>1862.4653200000002</v>
      </c>
      <c r="I190" s="63">
        <f>'2 уровень'!J315</f>
        <v>62.040816788807476</v>
      </c>
      <c r="J190" s="106"/>
    </row>
    <row r="191" spans="1:185" ht="15" customHeight="1" x14ac:dyDescent="0.25">
      <c r="A191" s="228" t="s">
        <v>28</v>
      </c>
      <c r="B191" s="100"/>
      <c r="C191" s="100"/>
      <c r="D191" s="100"/>
      <c r="E191" s="190"/>
      <c r="F191" s="101"/>
      <c r="G191" s="101"/>
      <c r="H191" s="101"/>
      <c r="I191" s="101"/>
      <c r="J191" s="106"/>
    </row>
    <row r="192" spans="1:185" ht="30" x14ac:dyDescent="0.25">
      <c r="A192" s="566" t="s">
        <v>122</v>
      </c>
      <c r="B192" s="563">
        <f>'Охотск '!B21</f>
        <v>1275</v>
      </c>
      <c r="C192" s="563">
        <f>'Охотск '!C21</f>
        <v>107</v>
      </c>
      <c r="D192" s="563">
        <f>'Охотск '!D21</f>
        <v>38</v>
      </c>
      <c r="E192" s="564">
        <f>'Охотск '!E21</f>
        <v>35.514018691588781</v>
      </c>
      <c r="F192" s="592">
        <f>'Охотск '!F21</f>
        <v>1794.0679942592592</v>
      </c>
      <c r="G192" s="592">
        <f>'Охотск '!G21</f>
        <v>149</v>
      </c>
      <c r="H192" s="592">
        <f>'Охотск '!H21</f>
        <v>134.97281999999998</v>
      </c>
      <c r="I192" s="592">
        <f>'Охотск '!I21</f>
        <v>90.585785234899319</v>
      </c>
      <c r="J192" s="106"/>
    </row>
    <row r="193" spans="1:185" ht="30" x14ac:dyDescent="0.25">
      <c r="A193" s="121" t="s">
        <v>79</v>
      </c>
      <c r="B193" s="50">
        <f>'Охотск '!B22</f>
        <v>933</v>
      </c>
      <c r="C193" s="50">
        <f>'Охотск '!C22</f>
        <v>78</v>
      </c>
      <c r="D193" s="50">
        <f>'Охотск '!D22</f>
        <v>28</v>
      </c>
      <c r="E193" s="187">
        <f>'Охотск '!E22</f>
        <v>35.897435897435898</v>
      </c>
      <c r="F193" s="66">
        <f>'Охотск '!F22</f>
        <v>976.36033925925926</v>
      </c>
      <c r="G193" s="66">
        <f>'Охотск '!G22</f>
        <v>81</v>
      </c>
      <c r="H193" s="66">
        <f>'Охотск '!H22</f>
        <v>107.84186</v>
      </c>
      <c r="I193" s="66">
        <f>'Охотск '!I22</f>
        <v>133.13809876543209</v>
      </c>
      <c r="J193" s="106"/>
    </row>
    <row r="194" spans="1:185" ht="30" x14ac:dyDescent="0.25">
      <c r="A194" s="121" t="s">
        <v>80</v>
      </c>
      <c r="B194" s="50">
        <f>'Охотск '!B23</f>
        <v>280</v>
      </c>
      <c r="C194" s="50">
        <f>'Охотск '!C23</f>
        <v>23</v>
      </c>
      <c r="D194" s="50">
        <f>'Охотск '!D23</f>
        <v>10</v>
      </c>
      <c r="E194" s="187">
        <f>'Охотск '!E23</f>
        <v>43.478260869565219</v>
      </c>
      <c r="F194" s="66">
        <f>'Охотск '!F23</f>
        <v>195.309495</v>
      </c>
      <c r="G194" s="66">
        <f>'Охотск '!G23</f>
        <v>16</v>
      </c>
      <c r="H194" s="66">
        <f>'Охотск '!H23</f>
        <v>27.130959999999998</v>
      </c>
      <c r="I194" s="66">
        <f>'Охотск '!I23</f>
        <v>169.5685</v>
      </c>
      <c r="J194" s="106"/>
    </row>
    <row r="195" spans="1:185" ht="45" x14ac:dyDescent="0.25">
      <c r="A195" s="121" t="s">
        <v>101</v>
      </c>
      <c r="B195" s="50">
        <f>'Охотск '!B24</f>
        <v>20</v>
      </c>
      <c r="C195" s="50">
        <f>'Охотск '!C24</f>
        <v>2</v>
      </c>
      <c r="D195" s="50">
        <f>'Охотск '!D24</f>
        <v>0</v>
      </c>
      <c r="E195" s="187">
        <f>'Охотск '!E24</f>
        <v>0</v>
      </c>
      <c r="F195" s="66">
        <f>'Охотск '!F24</f>
        <v>200.77360000000002</v>
      </c>
      <c r="G195" s="66">
        <f>'Охотск '!G24</f>
        <v>17</v>
      </c>
      <c r="H195" s="66">
        <f>'Охотск '!H24</f>
        <v>0</v>
      </c>
      <c r="I195" s="66">
        <f>'Охотск '!I24</f>
        <v>0</v>
      </c>
      <c r="J195" s="106"/>
    </row>
    <row r="196" spans="1:185" ht="30" x14ac:dyDescent="0.25">
      <c r="A196" s="121" t="s">
        <v>102</v>
      </c>
      <c r="B196" s="50">
        <f>'Охотск '!B25</f>
        <v>42</v>
      </c>
      <c r="C196" s="50">
        <f>'Охотск '!C25</f>
        <v>4</v>
      </c>
      <c r="D196" s="50">
        <f>'Охотск '!D25</f>
        <v>0</v>
      </c>
      <c r="E196" s="187">
        <f>'Охотск '!E25</f>
        <v>0</v>
      </c>
      <c r="F196" s="66">
        <f>'Охотск '!F25</f>
        <v>421.62455999999997</v>
      </c>
      <c r="G196" s="66">
        <f>'Охотск '!G25</f>
        <v>35</v>
      </c>
      <c r="H196" s="66">
        <f>'Охотск '!H25</f>
        <v>0</v>
      </c>
      <c r="I196" s="66">
        <f>'Охотск '!I25</f>
        <v>0</v>
      </c>
      <c r="J196" s="106"/>
    </row>
    <row r="197" spans="1:185" ht="30" x14ac:dyDescent="0.25">
      <c r="A197" s="566" t="s">
        <v>114</v>
      </c>
      <c r="B197" s="563">
        <f>'Охотск '!B26</f>
        <v>1516</v>
      </c>
      <c r="C197" s="563">
        <f>'Охотск '!C26</f>
        <v>126</v>
      </c>
      <c r="D197" s="563">
        <f>'Охотск '!D26</f>
        <v>91</v>
      </c>
      <c r="E197" s="564">
        <f>'Охотск '!E26</f>
        <v>72.222222222222214</v>
      </c>
      <c r="F197" s="592">
        <f>'Охотск '!F26</f>
        <v>7123.515974074985</v>
      </c>
      <c r="G197" s="592">
        <f>'Охотск '!G26</f>
        <v>594</v>
      </c>
      <c r="H197" s="592">
        <f>'Охотск '!H26</f>
        <v>110.00432000000001</v>
      </c>
      <c r="I197" s="592">
        <f>'Охотск '!I26</f>
        <v>18.51924579124579</v>
      </c>
      <c r="J197" s="106"/>
    </row>
    <row r="198" spans="1:185" ht="30" x14ac:dyDescent="0.25">
      <c r="A198" s="121" t="s">
        <v>110</v>
      </c>
      <c r="B198" s="50">
        <f>'Охотск '!B27</f>
        <v>100</v>
      </c>
      <c r="C198" s="50">
        <f>'Охотск '!C27</f>
        <v>8</v>
      </c>
      <c r="D198" s="50">
        <f>'Охотск '!D27</f>
        <v>0</v>
      </c>
      <c r="E198" s="187">
        <f>'Охотск '!E27</f>
        <v>0</v>
      </c>
      <c r="F198" s="66">
        <f>'Охотск '!F27</f>
        <v>265.77118713594217</v>
      </c>
      <c r="G198" s="66">
        <f>'Охотск '!G27</f>
        <v>22</v>
      </c>
      <c r="H198" s="66">
        <f>'Охотск '!H27</f>
        <v>0</v>
      </c>
      <c r="I198" s="66">
        <f>'Охотск '!I27</f>
        <v>0</v>
      </c>
      <c r="J198" s="106"/>
    </row>
    <row r="199" spans="1:185" ht="60" x14ac:dyDescent="0.25">
      <c r="A199" s="121" t="s">
        <v>81</v>
      </c>
      <c r="B199" s="50">
        <f>'Охотск '!B28</f>
        <v>1324</v>
      </c>
      <c r="C199" s="50">
        <f>'Охотск '!C28</f>
        <v>110</v>
      </c>
      <c r="D199" s="50">
        <f>'Охотск '!D28</f>
        <v>51</v>
      </c>
      <c r="E199" s="187">
        <f>'Охотск '!E28</f>
        <v>46.36363636363636</v>
      </c>
      <c r="F199" s="66">
        <f>'Охотск '!F28</f>
        <v>6621.6727869390425</v>
      </c>
      <c r="G199" s="66">
        <f>'Охотск '!G28</f>
        <v>552</v>
      </c>
      <c r="H199" s="66">
        <f>'Охотск '!H28</f>
        <v>63.457519999999995</v>
      </c>
      <c r="I199" s="66">
        <f>'Охотск '!I28</f>
        <v>11.495927536231882</v>
      </c>
      <c r="J199" s="106"/>
    </row>
    <row r="200" spans="1:185" ht="45" x14ac:dyDescent="0.25">
      <c r="A200" s="121" t="s">
        <v>111</v>
      </c>
      <c r="B200" s="50">
        <f>'Охотск '!B29</f>
        <v>92</v>
      </c>
      <c r="C200" s="50">
        <f>'Охотск '!C29</f>
        <v>8</v>
      </c>
      <c r="D200" s="50">
        <f>'Охотск '!D29</f>
        <v>40</v>
      </c>
      <c r="E200" s="187">
        <f>'Охотск '!E29</f>
        <v>500</v>
      </c>
      <c r="F200" s="66">
        <f>'Охотск '!F29</f>
        <v>236.072</v>
      </c>
      <c r="G200" s="66">
        <f>'Охотск '!G29</f>
        <v>20</v>
      </c>
      <c r="H200" s="66">
        <f>'Охотск '!H29</f>
        <v>46.546800000000005</v>
      </c>
      <c r="I200" s="66">
        <f>'Охотск '!I29</f>
        <v>232.73400000000004</v>
      </c>
      <c r="J200" s="106"/>
    </row>
    <row r="201" spans="1:185" ht="30" x14ac:dyDescent="0.25">
      <c r="A201" s="683" t="s">
        <v>125</v>
      </c>
      <c r="B201" s="50">
        <f>'Охотск '!B30</f>
        <v>5565</v>
      </c>
      <c r="C201" s="50">
        <f>'Охотск '!C30</f>
        <v>464</v>
      </c>
      <c r="D201" s="50">
        <f>'Охотск '!D30</f>
        <v>513</v>
      </c>
      <c r="E201" s="187">
        <f>'Охотск '!E30</f>
        <v>110.56034482758621</v>
      </c>
      <c r="F201" s="66">
        <f>'Охотск '!F30</f>
        <v>6887.8561500000005</v>
      </c>
      <c r="G201" s="66">
        <f>'Охотск '!G30</f>
        <v>574</v>
      </c>
      <c r="H201" s="66">
        <f>'Охотск '!H30</f>
        <v>633.73626000000002</v>
      </c>
      <c r="I201" s="66">
        <f>'Охотск '!I30</f>
        <v>110.40701393728223</v>
      </c>
      <c r="J201" s="106"/>
    </row>
    <row r="202" spans="1:185" ht="15.75" thickBot="1" x14ac:dyDescent="0.3">
      <c r="A202" s="116" t="s">
        <v>4</v>
      </c>
      <c r="B202" s="50">
        <f>'Охотск '!B31</f>
        <v>0</v>
      </c>
      <c r="C202" s="50">
        <f>'Охотск '!C31</f>
        <v>0</v>
      </c>
      <c r="D202" s="50">
        <f>'Охотск '!D31</f>
        <v>0</v>
      </c>
      <c r="E202" s="187">
        <f>'Охотск '!E31</f>
        <v>0</v>
      </c>
      <c r="F202" s="66">
        <f>'Охотск '!F31</f>
        <v>15805.440118334245</v>
      </c>
      <c r="G202" s="66">
        <f>'Охотск '!G31</f>
        <v>1317</v>
      </c>
      <c r="H202" s="66">
        <f>'Охотск '!H31</f>
        <v>878.71339999999998</v>
      </c>
      <c r="I202" s="66">
        <f>'Охотск '!I31</f>
        <v>66.720835231586932</v>
      </c>
      <c r="J202" s="106"/>
    </row>
    <row r="203" spans="1:185" ht="15" customHeight="1" x14ac:dyDescent="0.25">
      <c r="A203" s="99" t="s">
        <v>29</v>
      </c>
      <c r="B203" s="100"/>
      <c r="C203" s="100"/>
      <c r="D203" s="100"/>
      <c r="E203" s="190"/>
      <c r="F203" s="101"/>
      <c r="G203" s="101"/>
      <c r="H203" s="101"/>
      <c r="I203" s="101"/>
      <c r="J203" s="106"/>
    </row>
    <row r="204" spans="1:185" s="197" customFormat="1" ht="30" x14ac:dyDescent="0.25">
      <c r="A204" s="566" t="s">
        <v>122</v>
      </c>
      <c r="B204" s="593">
        <f>'2 уровень'!C330</f>
        <v>3272</v>
      </c>
      <c r="C204" s="593">
        <f>'2 уровень'!D330</f>
        <v>272</v>
      </c>
      <c r="D204" s="593">
        <f>'2 уровень'!E330</f>
        <v>161</v>
      </c>
      <c r="E204" s="594">
        <f>'2 уровень'!F330</f>
        <v>59.191176470588239</v>
      </c>
      <c r="F204" s="592">
        <f>'2 уровень'!G330</f>
        <v>8817.8071157407412</v>
      </c>
      <c r="G204" s="592">
        <f>'2 уровень'!H330</f>
        <v>735</v>
      </c>
      <c r="H204" s="592">
        <f>'2 уровень'!I330</f>
        <v>365.58954999999997</v>
      </c>
      <c r="I204" s="592">
        <f>'2 уровень'!J330</f>
        <v>49.74007482993197</v>
      </c>
      <c r="J204" s="254"/>
      <c r="K204" s="253"/>
      <c r="L204" s="253"/>
      <c r="M204" s="253"/>
      <c r="N204" s="253"/>
      <c r="O204" s="253"/>
      <c r="P204" s="253"/>
      <c r="Q204" s="253"/>
      <c r="R204" s="253"/>
      <c r="S204" s="253"/>
      <c r="T204" s="253"/>
      <c r="U204" s="253"/>
      <c r="V204" s="253"/>
      <c r="W204" s="253"/>
      <c r="X204" s="253"/>
      <c r="Y204" s="253"/>
      <c r="Z204" s="253"/>
      <c r="AA204" s="253"/>
      <c r="AB204" s="253"/>
      <c r="AC204" s="253"/>
      <c r="AD204" s="253"/>
      <c r="AE204" s="253"/>
      <c r="AF204" s="253"/>
      <c r="AG204" s="253"/>
      <c r="AH204" s="253"/>
      <c r="AI204" s="253"/>
      <c r="AJ204" s="253"/>
      <c r="AK204" s="253"/>
      <c r="AL204" s="253"/>
      <c r="AM204" s="253"/>
      <c r="AN204" s="253"/>
      <c r="AO204" s="253"/>
      <c r="AP204" s="253"/>
      <c r="AQ204" s="253"/>
      <c r="AR204" s="253"/>
      <c r="AS204" s="253"/>
      <c r="AT204" s="253"/>
      <c r="AU204" s="253"/>
      <c r="AV204" s="253"/>
      <c r="AW204" s="253"/>
      <c r="AX204" s="253"/>
      <c r="AY204" s="253"/>
      <c r="AZ204" s="253"/>
      <c r="BA204" s="253"/>
      <c r="BB204" s="253"/>
      <c r="BC204" s="253"/>
      <c r="BD204" s="253"/>
      <c r="BE204" s="253"/>
      <c r="BF204" s="253"/>
      <c r="BG204" s="253"/>
      <c r="BH204" s="253"/>
      <c r="BI204" s="253"/>
      <c r="BJ204" s="253"/>
      <c r="BK204" s="253"/>
      <c r="BL204" s="253"/>
      <c r="BM204" s="253"/>
      <c r="BN204" s="253"/>
      <c r="BO204" s="253"/>
      <c r="BP204" s="253"/>
      <c r="BQ204" s="253"/>
      <c r="BR204" s="253"/>
      <c r="BS204" s="253"/>
      <c r="BT204" s="253"/>
      <c r="BU204" s="253"/>
      <c r="BV204" s="253"/>
      <c r="BW204" s="253"/>
      <c r="BX204" s="253"/>
      <c r="BY204" s="253"/>
      <c r="BZ204" s="253"/>
      <c r="CA204" s="253"/>
      <c r="CB204" s="253"/>
      <c r="CC204" s="253"/>
      <c r="CD204" s="253"/>
      <c r="CE204" s="253"/>
      <c r="CF204" s="253"/>
      <c r="CG204" s="253"/>
      <c r="CH204" s="253"/>
      <c r="CI204" s="253"/>
      <c r="CJ204" s="253"/>
      <c r="CK204" s="253"/>
      <c r="CL204" s="253"/>
      <c r="CM204" s="253"/>
      <c r="CN204" s="253"/>
      <c r="CO204" s="253"/>
      <c r="CP204" s="253"/>
      <c r="CQ204" s="253"/>
      <c r="CR204" s="253"/>
      <c r="CS204" s="253"/>
      <c r="CT204" s="253"/>
      <c r="CU204" s="253"/>
      <c r="CV204" s="253"/>
      <c r="CW204" s="253"/>
      <c r="CX204" s="253"/>
      <c r="CY204" s="253"/>
      <c r="CZ204" s="253"/>
      <c r="DA204" s="253"/>
      <c r="DB204" s="253"/>
      <c r="DC204" s="253"/>
      <c r="DD204" s="253"/>
      <c r="DE204" s="253"/>
      <c r="DF204" s="253"/>
      <c r="DG204" s="253"/>
      <c r="DH204" s="253"/>
      <c r="DI204" s="253"/>
      <c r="DJ204" s="253"/>
      <c r="DK204" s="253"/>
      <c r="DL204" s="253"/>
      <c r="DM204" s="253"/>
      <c r="DN204" s="253"/>
      <c r="DO204" s="253"/>
      <c r="DP204" s="253"/>
      <c r="DQ204" s="253"/>
      <c r="DR204" s="253"/>
      <c r="DS204" s="253"/>
      <c r="DT204" s="253"/>
      <c r="DU204" s="253"/>
      <c r="DV204" s="253"/>
      <c r="DW204" s="253"/>
      <c r="DX204" s="253"/>
      <c r="DY204" s="253"/>
      <c r="DZ204" s="253"/>
      <c r="EA204" s="253"/>
      <c r="EB204" s="253"/>
      <c r="EC204" s="253"/>
      <c r="ED204" s="253"/>
      <c r="EE204" s="253"/>
      <c r="EF204" s="253"/>
      <c r="EG204" s="253"/>
      <c r="EH204" s="253"/>
      <c r="EI204" s="253"/>
      <c r="EJ204" s="253"/>
      <c r="EK204" s="253"/>
      <c r="EL204" s="253"/>
      <c r="EM204" s="253"/>
      <c r="EN204" s="253"/>
      <c r="EO204" s="253"/>
      <c r="EP204" s="253"/>
      <c r="EQ204" s="253"/>
      <c r="ER204" s="253"/>
      <c r="ES204" s="253"/>
      <c r="ET204" s="253"/>
      <c r="EU204" s="253"/>
      <c r="EV204" s="253"/>
      <c r="EW204" s="253"/>
      <c r="EX204" s="253"/>
      <c r="EY204" s="253"/>
      <c r="EZ204" s="253"/>
      <c r="FA204" s="253"/>
      <c r="FB204" s="253"/>
      <c r="FC204" s="253"/>
      <c r="FD204" s="253"/>
      <c r="FE204" s="253"/>
      <c r="FF204" s="253"/>
      <c r="FG204" s="253"/>
      <c r="FH204" s="253"/>
      <c r="FI204" s="253"/>
      <c r="FJ204" s="253"/>
      <c r="FK204" s="253"/>
      <c r="FL204" s="253"/>
      <c r="FM204" s="253"/>
      <c r="FN204" s="253"/>
      <c r="FO204" s="253"/>
      <c r="FP204" s="253"/>
      <c r="FQ204" s="253"/>
      <c r="FR204" s="253"/>
      <c r="FS204" s="253"/>
      <c r="FT204" s="253"/>
      <c r="FU204" s="253"/>
      <c r="FV204" s="253"/>
      <c r="FW204" s="253"/>
      <c r="FX204" s="253"/>
      <c r="FY204" s="253"/>
      <c r="FZ204" s="253"/>
      <c r="GA204" s="253"/>
      <c r="GB204" s="253"/>
      <c r="GC204" s="253"/>
    </row>
    <row r="205" spans="1:185" s="197" customFormat="1" ht="30" x14ac:dyDescent="0.25">
      <c r="A205" s="121" t="s">
        <v>79</v>
      </c>
      <c r="B205" s="281">
        <f>'2 уровень'!C331</f>
        <v>2326</v>
      </c>
      <c r="C205" s="281">
        <f>'2 уровень'!D331</f>
        <v>194</v>
      </c>
      <c r="D205" s="719">
        <f>'2 уровень'!E331</f>
        <v>128</v>
      </c>
      <c r="E205" s="282">
        <f>'2 уровень'!F331</f>
        <v>65.979381443298962</v>
      </c>
      <c r="F205" s="202">
        <f>'2 уровень'!G331</f>
        <v>5986.1009907407415</v>
      </c>
      <c r="G205" s="202">
        <f>'2 уровень'!H331</f>
        <v>499</v>
      </c>
      <c r="H205" s="66">
        <f>'2 уровень'!I331</f>
        <v>309.37478999999996</v>
      </c>
      <c r="I205" s="202">
        <f>'2 уровень'!J331</f>
        <v>61.998955911823636</v>
      </c>
      <c r="J205" s="254"/>
      <c r="K205" s="253"/>
      <c r="L205" s="253"/>
      <c r="M205" s="253"/>
      <c r="N205" s="253"/>
      <c r="O205" s="253"/>
      <c r="P205" s="253"/>
      <c r="Q205" s="253"/>
      <c r="R205" s="253"/>
      <c r="S205" s="253"/>
      <c r="T205" s="253"/>
      <c r="U205" s="253"/>
      <c r="V205" s="253"/>
      <c r="W205" s="253"/>
      <c r="X205" s="253"/>
      <c r="Y205" s="253"/>
      <c r="Z205" s="253"/>
      <c r="AA205" s="253"/>
      <c r="AB205" s="253"/>
      <c r="AC205" s="253"/>
      <c r="AD205" s="253"/>
      <c r="AE205" s="253"/>
      <c r="AF205" s="253"/>
      <c r="AG205" s="253"/>
      <c r="AH205" s="253"/>
      <c r="AI205" s="253"/>
      <c r="AJ205" s="253"/>
      <c r="AK205" s="253"/>
      <c r="AL205" s="253"/>
      <c r="AM205" s="253"/>
      <c r="AN205" s="253"/>
      <c r="AO205" s="253"/>
      <c r="AP205" s="253"/>
      <c r="AQ205" s="253"/>
      <c r="AR205" s="253"/>
      <c r="AS205" s="253"/>
      <c r="AT205" s="253"/>
      <c r="AU205" s="253"/>
      <c r="AV205" s="253"/>
      <c r="AW205" s="253"/>
      <c r="AX205" s="253"/>
      <c r="AY205" s="253"/>
      <c r="AZ205" s="253"/>
      <c r="BA205" s="253"/>
      <c r="BB205" s="253"/>
      <c r="BC205" s="253"/>
      <c r="BD205" s="253"/>
      <c r="BE205" s="253"/>
      <c r="BF205" s="253"/>
      <c r="BG205" s="253"/>
      <c r="BH205" s="253"/>
      <c r="BI205" s="253"/>
      <c r="BJ205" s="253"/>
      <c r="BK205" s="253"/>
      <c r="BL205" s="253"/>
      <c r="BM205" s="253"/>
      <c r="BN205" s="253"/>
      <c r="BO205" s="253"/>
      <c r="BP205" s="253"/>
      <c r="BQ205" s="253"/>
      <c r="BR205" s="253"/>
      <c r="BS205" s="253"/>
      <c r="BT205" s="253"/>
      <c r="BU205" s="253"/>
      <c r="BV205" s="253"/>
      <c r="BW205" s="253"/>
      <c r="BX205" s="253"/>
      <c r="BY205" s="253"/>
      <c r="BZ205" s="253"/>
      <c r="CA205" s="253"/>
      <c r="CB205" s="253"/>
      <c r="CC205" s="253"/>
      <c r="CD205" s="253"/>
      <c r="CE205" s="253"/>
      <c r="CF205" s="253"/>
      <c r="CG205" s="253"/>
      <c r="CH205" s="253"/>
      <c r="CI205" s="253"/>
      <c r="CJ205" s="253"/>
      <c r="CK205" s="253"/>
      <c r="CL205" s="253"/>
      <c r="CM205" s="253"/>
      <c r="CN205" s="253"/>
      <c r="CO205" s="253"/>
      <c r="CP205" s="253"/>
      <c r="CQ205" s="253"/>
      <c r="CR205" s="253"/>
      <c r="CS205" s="253"/>
      <c r="CT205" s="253"/>
      <c r="CU205" s="253"/>
      <c r="CV205" s="253"/>
      <c r="CW205" s="253"/>
      <c r="CX205" s="253"/>
      <c r="CY205" s="253"/>
      <c r="CZ205" s="253"/>
      <c r="DA205" s="253"/>
      <c r="DB205" s="253"/>
      <c r="DC205" s="253"/>
      <c r="DD205" s="253"/>
      <c r="DE205" s="253"/>
      <c r="DF205" s="253"/>
      <c r="DG205" s="253"/>
      <c r="DH205" s="253"/>
      <c r="DI205" s="253"/>
      <c r="DJ205" s="253"/>
      <c r="DK205" s="253"/>
      <c r="DL205" s="253"/>
      <c r="DM205" s="253"/>
      <c r="DN205" s="253"/>
      <c r="DO205" s="253"/>
      <c r="DP205" s="253"/>
      <c r="DQ205" s="253"/>
      <c r="DR205" s="253"/>
      <c r="DS205" s="253"/>
      <c r="DT205" s="253"/>
      <c r="DU205" s="253"/>
      <c r="DV205" s="253"/>
      <c r="DW205" s="253"/>
      <c r="DX205" s="253"/>
      <c r="DY205" s="253"/>
      <c r="DZ205" s="253"/>
      <c r="EA205" s="253"/>
      <c r="EB205" s="253"/>
      <c r="EC205" s="253"/>
      <c r="ED205" s="253"/>
      <c r="EE205" s="253"/>
      <c r="EF205" s="253"/>
      <c r="EG205" s="253"/>
      <c r="EH205" s="253"/>
      <c r="EI205" s="253"/>
      <c r="EJ205" s="253"/>
      <c r="EK205" s="253"/>
      <c r="EL205" s="253"/>
      <c r="EM205" s="253"/>
      <c r="EN205" s="253"/>
      <c r="EO205" s="253"/>
      <c r="EP205" s="253"/>
      <c r="EQ205" s="253"/>
      <c r="ER205" s="253"/>
      <c r="ES205" s="253"/>
      <c r="ET205" s="253"/>
      <c r="EU205" s="253"/>
      <c r="EV205" s="253"/>
      <c r="EW205" s="253"/>
      <c r="EX205" s="253"/>
      <c r="EY205" s="253"/>
      <c r="EZ205" s="253"/>
      <c r="FA205" s="253"/>
      <c r="FB205" s="253"/>
      <c r="FC205" s="253"/>
      <c r="FD205" s="253"/>
      <c r="FE205" s="253"/>
      <c r="FF205" s="253"/>
      <c r="FG205" s="253"/>
      <c r="FH205" s="253"/>
      <c r="FI205" s="253"/>
      <c r="FJ205" s="253"/>
      <c r="FK205" s="253"/>
      <c r="FL205" s="253"/>
      <c r="FM205" s="253"/>
      <c r="FN205" s="253"/>
      <c r="FO205" s="253"/>
      <c r="FP205" s="253"/>
      <c r="FQ205" s="253"/>
      <c r="FR205" s="253"/>
      <c r="FS205" s="253"/>
      <c r="FT205" s="253"/>
      <c r="FU205" s="253"/>
      <c r="FV205" s="253"/>
      <c r="FW205" s="253"/>
      <c r="FX205" s="253"/>
      <c r="FY205" s="253"/>
      <c r="FZ205" s="253"/>
      <c r="GA205" s="253"/>
      <c r="GB205" s="253"/>
      <c r="GC205" s="253"/>
    </row>
    <row r="206" spans="1:185" s="197" customFormat="1" ht="30" x14ac:dyDescent="0.25">
      <c r="A206" s="121" t="s">
        <v>80</v>
      </c>
      <c r="B206" s="281">
        <f>'2 уровень'!C332</f>
        <v>698</v>
      </c>
      <c r="C206" s="281">
        <f>'2 уровень'!D332</f>
        <v>58</v>
      </c>
      <c r="D206" s="719">
        <f>'2 уровень'!E332</f>
        <v>33</v>
      </c>
      <c r="E206" s="282">
        <f>'2 уровень'!F332</f>
        <v>56.896551724137936</v>
      </c>
      <c r="F206" s="202">
        <f>'2 уровень'!G332</f>
        <v>1204.2681250000001</v>
      </c>
      <c r="G206" s="202">
        <f>'2 уровень'!H332</f>
        <v>100</v>
      </c>
      <c r="H206" s="66">
        <f>'2 уровень'!I332</f>
        <v>56.214760000000005</v>
      </c>
      <c r="I206" s="202">
        <f>'2 уровень'!J332</f>
        <v>56.214760000000005</v>
      </c>
      <c r="J206" s="254"/>
      <c r="K206" s="253"/>
      <c r="L206" s="253"/>
      <c r="M206" s="253"/>
      <c r="N206" s="253"/>
      <c r="O206" s="253"/>
      <c r="P206" s="253"/>
      <c r="Q206" s="253"/>
      <c r="R206" s="253"/>
      <c r="S206" s="253"/>
      <c r="T206" s="253"/>
      <c r="U206" s="253"/>
      <c r="V206" s="253"/>
      <c r="W206" s="253"/>
      <c r="X206" s="253"/>
      <c r="Y206" s="253"/>
      <c r="Z206" s="253"/>
      <c r="AA206" s="253"/>
      <c r="AB206" s="253"/>
      <c r="AC206" s="253"/>
      <c r="AD206" s="253"/>
      <c r="AE206" s="253"/>
      <c r="AF206" s="253"/>
      <c r="AG206" s="253"/>
      <c r="AH206" s="253"/>
      <c r="AI206" s="253"/>
      <c r="AJ206" s="253"/>
      <c r="AK206" s="253"/>
      <c r="AL206" s="253"/>
      <c r="AM206" s="253"/>
      <c r="AN206" s="253"/>
      <c r="AO206" s="253"/>
      <c r="AP206" s="253"/>
      <c r="AQ206" s="253"/>
      <c r="AR206" s="253"/>
      <c r="AS206" s="253"/>
      <c r="AT206" s="253"/>
      <c r="AU206" s="253"/>
      <c r="AV206" s="253"/>
      <c r="AW206" s="253"/>
      <c r="AX206" s="253"/>
      <c r="AY206" s="253"/>
      <c r="AZ206" s="253"/>
      <c r="BA206" s="253"/>
      <c r="BB206" s="253"/>
      <c r="BC206" s="253"/>
      <c r="BD206" s="253"/>
      <c r="BE206" s="253"/>
      <c r="BF206" s="253"/>
      <c r="BG206" s="253"/>
      <c r="BH206" s="253"/>
      <c r="BI206" s="253"/>
      <c r="BJ206" s="253"/>
      <c r="BK206" s="253"/>
      <c r="BL206" s="253"/>
      <c r="BM206" s="253"/>
      <c r="BN206" s="253"/>
      <c r="BO206" s="253"/>
      <c r="BP206" s="253"/>
      <c r="BQ206" s="253"/>
      <c r="BR206" s="253"/>
      <c r="BS206" s="253"/>
      <c r="BT206" s="253"/>
      <c r="BU206" s="253"/>
      <c r="BV206" s="253"/>
      <c r="BW206" s="253"/>
      <c r="BX206" s="253"/>
      <c r="BY206" s="253"/>
      <c r="BZ206" s="253"/>
      <c r="CA206" s="253"/>
      <c r="CB206" s="253"/>
      <c r="CC206" s="253"/>
      <c r="CD206" s="253"/>
      <c r="CE206" s="253"/>
      <c r="CF206" s="253"/>
      <c r="CG206" s="253"/>
      <c r="CH206" s="253"/>
      <c r="CI206" s="253"/>
      <c r="CJ206" s="253"/>
      <c r="CK206" s="253"/>
      <c r="CL206" s="253"/>
      <c r="CM206" s="253"/>
      <c r="CN206" s="253"/>
      <c r="CO206" s="253"/>
      <c r="CP206" s="253"/>
      <c r="CQ206" s="253"/>
      <c r="CR206" s="253"/>
      <c r="CS206" s="253"/>
      <c r="CT206" s="253"/>
      <c r="CU206" s="253"/>
      <c r="CV206" s="253"/>
      <c r="CW206" s="253"/>
      <c r="CX206" s="253"/>
      <c r="CY206" s="253"/>
      <c r="CZ206" s="253"/>
      <c r="DA206" s="253"/>
      <c r="DB206" s="253"/>
      <c r="DC206" s="253"/>
      <c r="DD206" s="253"/>
      <c r="DE206" s="253"/>
      <c r="DF206" s="253"/>
      <c r="DG206" s="253"/>
      <c r="DH206" s="253"/>
      <c r="DI206" s="253"/>
      <c r="DJ206" s="253"/>
      <c r="DK206" s="253"/>
      <c r="DL206" s="253"/>
      <c r="DM206" s="253"/>
      <c r="DN206" s="253"/>
      <c r="DO206" s="253"/>
      <c r="DP206" s="253"/>
      <c r="DQ206" s="253"/>
      <c r="DR206" s="253"/>
      <c r="DS206" s="253"/>
      <c r="DT206" s="253"/>
      <c r="DU206" s="253"/>
      <c r="DV206" s="253"/>
      <c r="DW206" s="253"/>
      <c r="DX206" s="253"/>
      <c r="DY206" s="253"/>
      <c r="DZ206" s="253"/>
      <c r="EA206" s="253"/>
      <c r="EB206" s="253"/>
      <c r="EC206" s="253"/>
      <c r="ED206" s="253"/>
      <c r="EE206" s="253"/>
      <c r="EF206" s="253"/>
      <c r="EG206" s="253"/>
      <c r="EH206" s="253"/>
      <c r="EI206" s="253"/>
      <c r="EJ206" s="253"/>
      <c r="EK206" s="253"/>
      <c r="EL206" s="253"/>
      <c r="EM206" s="253"/>
      <c r="EN206" s="253"/>
      <c r="EO206" s="253"/>
      <c r="EP206" s="253"/>
      <c r="EQ206" s="253"/>
      <c r="ER206" s="253"/>
      <c r="ES206" s="253"/>
      <c r="ET206" s="253"/>
      <c r="EU206" s="253"/>
      <c r="EV206" s="253"/>
      <c r="EW206" s="253"/>
      <c r="EX206" s="253"/>
      <c r="EY206" s="253"/>
      <c r="EZ206" s="253"/>
      <c r="FA206" s="253"/>
      <c r="FB206" s="253"/>
      <c r="FC206" s="253"/>
      <c r="FD206" s="253"/>
      <c r="FE206" s="253"/>
      <c r="FF206" s="253"/>
      <c r="FG206" s="253"/>
      <c r="FH206" s="253"/>
      <c r="FI206" s="253"/>
      <c r="FJ206" s="253"/>
      <c r="FK206" s="253"/>
      <c r="FL206" s="253"/>
      <c r="FM206" s="253"/>
      <c r="FN206" s="253"/>
      <c r="FO206" s="253"/>
      <c r="FP206" s="253"/>
      <c r="FQ206" s="253"/>
      <c r="FR206" s="253"/>
      <c r="FS206" s="253"/>
      <c r="FT206" s="253"/>
      <c r="FU206" s="253"/>
      <c r="FV206" s="253"/>
      <c r="FW206" s="253"/>
      <c r="FX206" s="253"/>
      <c r="FY206" s="253"/>
      <c r="FZ206" s="253"/>
      <c r="GA206" s="253"/>
      <c r="GB206" s="253"/>
      <c r="GC206" s="253"/>
    </row>
    <row r="207" spans="1:185" s="197" customFormat="1" ht="45" x14ac:dyDescent="0.25">
      <c r="A207" s="121" t="s">
        <v>101</v>
      </c>
      <c r="B207" s="281">
        <f>'2 уровень'!C333</f>
        <v>16</v>
      </c>
      <c r="C207" s="281">
        <f>'2 уровень'!D333</f>
        <v>1</v>
      </c>
      <c r="D207" s="719">
        <f>'2 уровень'!E333</f>
        <v>0</v>
      </c>
      <c r="E207" s="282">
        <f>'2 уровень'!F333</f>
        <v>0</v>
      </c>
      <c r="F207" s="202">
        <f>'2 уровень'!G333</f>
        <v>104.996</v>
      </c>
      <c r="G207" s="202">
        <f>'2 уровень'!H333</f>
        <v>9</v>
      </c>
      <c r="H207" s="66">
        <f>'2 уровень'!I333</f>
        <v>0</v>
      </c>
      <c r="I207" s="202">
        <f>'2 уровень'!J333</f>
        <v>0</v>
      </c>
      <c r="J207" s="254"/>
      <c r="K207" s="253"/>
      <c r="L207" s="253"/>
      <c r="M207" s="253"/>
      <c r="N207" s="253"/>
      <c r="O207" s="253"/>
      <c r="P207" s="253"/>
      <c r="Q207" s="253"/>
      <c r="R207" s="253"/>
      <c r="S207" s="253"/>
      <c r="T207" s="253"/>
      <c r="U207" s="253"/>
      <c r="V207" s="253"/>
      <c r="W207" s="253"/>
      <c r="X207" s="253"/>
      <c r="Y207" s="253"/>
      <c r="Z207" s="253"/>
      <c r="AA207" s="253"/>
      <c r="AB207" s="253"/>
      <c r="AC207" s="253"/>
      <c r="AD207" s="253"/>
      <c r="AE207" s="253"/>
      <c r="AF207" s="253"/>
      <c r="AG207" s="253"/>
      <c r="AH207" s="253"/>
      <c r="AI207" s="253"/>
      <c r="AJ207" s="253"/>
      <c r="AK207" s="253"/>
      <c r="AL207" s="253"/>
      <c r="AM207" s="253"/>
      <c r="AN207" s="253"/>
      <c r="AO207" s="253"/>
      <c r="AP207" s="253"/>
      <c r="AQ207" s="253"/>
      <c r="AR207" s="253"/>
      <c r="AS207" s="253"/>
      <c r="AT207" s="253"/>
      <c r="AU207" s="253"/>
      <c r="AV207" s="253"/>
      <c r="AW207" s="253"/>
      <c r="AX207" s="253"/>
      <c r="AY207" s="253"/>
      <c r="AZ207" s="253"/>
      <c r="BA207" s="253"/>
      <c r="BB207" s="253"/>
      <c r="BC207" s="253"/>
      <c r="BD207" s="253"/>
      <c r="BE207" s="253"/>
      <c r="BF207" s="253"/>
      <c r="BG207" s="253"/>
      <c r="BH207" s="253"/>
      <c r="BI207" s="253"/>
      <c r="BJ207" s="253"/>
      <c r="BK207" s="253"/>
      <c r="BL207" s="253"/>
      <c r="BM207" s="253"/>
      <c r="BN207" s="253"/>
      <c r="BO207" s="253"/>
      <c r="BP207" s="253"/>
      <c r="BQ207" s="253"/>
      <c r="BR207" s="253"/>
      <c r="BS207" s="253"/>
      <c r="BT207" s="253"/>
      <c r="BU207" s="253"/>
      <c r="BV207" s="253"/>
      <c r="BW207" s="253"/>
      <c r="BX207" s="253"/>
      <c r="BY207" s="253"/>
      <c r="BZ207" s="253"/>
      <c r="CA207" s="253"/>
      <c r="CB207" s="253"/>
      <c r="CC207" s="253"/>
      <c r="CD207" s="253"/>
      <c r="CE207" s="253"/>
      <c r="CF207" s="253"/>
      <c r="CG207" s="253"/>
      <c r="CH207" s="253"/>
      <c r="CI207" s="253"/>
      <c r="CJ207" s="253"/>
      <c r="CK207" s="253"/>
      <c r="CL207" s="253"/>
      <c r="CM207" s="253"/>
      <c r="CN207" s="253"/>
      <c r="CO207" s="253"/>
      <c r="CP207" s="253"/>
      <c r="CQ207" s="253"/>
      <c r="CR207" s="253"/>
      <c r="CS207" s="253"/>
      <c r="CT207" s="253"/>
      <c r="CU207" s="253"/>
      <c r="CV207" s="253"/>
      <c r="CW207" s="253"/>
      <c r="CX207" s="253"/>
      <c r="CY207" s="253"/>
      <c r="CZ207" s="253"/>
      <c r="DA207" s="253"/>
      <c r="DB207" s="253"/>
      <c r="DC207" s="253"/>
      <c r="DD207" s="253"/>
      <c r="DE207" s="253"/>
      <c r="DF207" s="253"/>
      <c r="DG207" s="253"/>
      <c r="DH207" s="253"/>
      <c r="DI207" s="253"/>
      <c r="DJ207" s="253"/>
      <c r="DK207" s="253"/>
      <c r="DL207" s="253"/>
      <c r="DM207" s="253"/>
      <c r="DN207" s="253"/>
      <c r="DO207" s="253"/>
      <c r="DP207" s="253"/>
      <c r="DQ207" s="253"/>
      <c r="DR207" s="253"/>
      <c r="DS207" s="253"/>
      <c r="DT207" s="253"/>
      <c r="DU207" s="253"/>
      <c r="DV207" s="253"/>
      <c r="DW207" s="253"/>
      <c r="DX207" s="253"/>
      <c r="DY207" s="253"/>
      <c r="DZ207" s="253"/>
      <c r="EA207" s="253"/>
      <c r="EB207" s="253"/>
      <c r="EC207" s="253"/>
      <c r="ED207" s="253"/>
      <c r="EE207" s="253"/>
      <c r="EF207" s="253"/>
      <c r="EG207" s="253"/>
      <c r="EH207" s="253"/>
      <c r="EI207" s="253"/>
      <c r="EJ207" s="253"/>
      <c r="EK207" s="253"/>
      <c r="EL207" s="253"/>
      <c r="EM207" s="253"/>
      <c r="EN207" s="253"/>
      <c r="EO207" s="253"/>
      <c r="EP207" s="253"/>
      <c r="EQ207" s="253"/>
      <c r="ER207" s="253"/>
      <c r="ES207" s="253"/>
      <c r="ET207" s="253"/>
      <c r="EU207" s="253"/>
      <c r="EV207" s="253"/>
      <c r="EW207" s="253"/>
      <c r="EX207" s="253"/>
      <c r="EY207" s="253"/>
      <c r="EZ207" s="253"/>
      <c r="FA207" s="253"/>
      <c r="FB207" s="253"/>
      <c r="FC207" s="253"/>
      <c r="FD207" s="253"/>
      <c r="FE207" s="253"/>
      <c r="FF207" s="253"/>
      <c r="FG207" s="253"/>
      <c r="FH207" s="253"/>
      <c r="FI207" s="253"/>
      <c r="FJ207" s="253"/>
      <c r="FK207" s="253"/>
      <c r="FL207" s="253"/>
      <c r="FM207" s="253"/>
      <c r="FN207" s="253"/>
      <c r="FO207" s="253"/>
      <c r="FP207" s="253"/>
      <c r="FQ207" s="253"/>
      <c r="FR207" s="253"/>
      <c r="FS207" s="253"/>
      <c r="FT207" s="253"/>
      <c r="FU207" s="253"/>
      <c r="FV207" s="253"/>
      <c r="FW207" s="253"/>
      <c r="FX207" s="253"/>
      <c r="FY207" s="253"/>
      <c r="FZ207" s="253"/>
      <c r="GA207" s="253"/>
      <c r="GB207" s="253"/>
      <c r="GC207" s="253"/>
    </row>
    <row r="208" spans="1:185" s="197" customFormat="1" ht="30" x14ac:dyDescent="0.25">
      <c r="A208" s="121" t="s">
        <v>102</v>
      </c>
      <c r="B208" s="281">
        <f>'2 уровень'!C334</f>
        <v>232</v>
      </c>
      <c r="C208" s="281">
        <f>'2 уровень'!D334</f>
        <v>19</v>
      </c>
      <c r="D208" s="719">
        <f>'2 уровень'!E334</f>
        <v>0</v>
      </c>
      <c r="E208" s="282">
        <f>'2 уровень'!F334</f>
        <v>0</v>
      </c>
      <c r="F208" s="202">
        <f>'2 уровень'!G334</f>
        <v>1522.442</v>
      </c>
      <c r="G208" s="202">
        <f>'2 уровень'!H334</f>
        <v>127</v>
      </c>
      <c r="H208" s="66">
        <f>'2 уровень'!I334</f>
        <v>0</v>
      </c>
      <c r="I208" s="202">
        <f>'2 уровень'!J334</f>
        <v>0</v>
      </c>
      <c r="J208" s="254"/>
      <c r="K208" s="253"/>
      <c r="L208" s="253"/>
      <c r="M208" s="253"/>
      <c r="N208" s="253"/>
      <c r="O208" s="253"/>
      <c r="P208" s="253"/>
      <c r="Q208" s="253"/>
      <c r="R208" s="253"/>
      <c r="S208" s="253"/>
      <c r="T208" s="253"/>
      <c r="U208" s="253"/>
      <c r="V208" s="253"/>
      <c r="W208" s="253"/>
      <c r="X208" s="253"/>
      <c r="Y208" s="253"/>
      <c r="Z208" s="253"/>
      <c r="AA208" s="253"/>
      <c r="AB208" s="253"/>
      <c r="AC208" s="253"/>
      <c r="AD208" s="253"/>
      <c r="AE208" s="253"/>
      <c r="AF208" s="253"/>
      <c r="AG208" s="253"/>
      <c r="AH208" s="253"/>
      <c r="AI208" s="253"/>
      <c r="AJ208" s="253"/>
      <c r="AK208" s="253"/>
      <c r="AL208" s="253"/>
      <c r="AM208" s="253"/>
      <c r="AN208" s="253"/>
      <c r="AO208" s="253"/>
      <c r="AP208" s="253"/>
      <c r="AQ208" s="253"/>
      <c r="AR208" s="253"/>
      <c r="AS208" s="253"/>
      <c r="AT208" s="253"/>
      <c r="AU208" s="253"/>
      <c r="AV208" s="253"/>
      <c r="AW208" s="253"/>
      <c r="AX208" s="253"/>
      <c r="AY208" s="253"/>
      <c r="AZ208" s="253"/>
      <c r="BA208" s="253"/>
      <c r="BB208" s="253"/>
      <c r="BC208" s="253"/>
      <c r="BD208" s="253"/>
      <c r="BE208" s="253"/>
      <c r="BF208" s="253"/>
      <c r="BG208" s="253"/>
      <c r="BH208" s="253"/>
      <c r="BI208" s="253"/>
      <c r="BJ208" s="253"/>
      <c r="BK208" s="253"/>
      <c r="BL208" s="253"/>
      <c r="BM208" s="253"/>
      <c r="BN208" s="253"/>
      <c r="BO208" s="253"/>
      <c r="BP208" s="253"/>
      <c r="BQ208" s="253"/>
      <c r="BR208" s="253"/>
      <c r="BS208" s="253"/>
      <c r="BT208" s="253"/>
      <c r="BU208" s="253"/>
      <c r="BV208" s="253"/>
      <c r="BW208" s="253"/>
      <c r="BX208" s="253"/>
      <c r="BY208" s="253"/>
      <c r="BZ208" s="253"/>
      <c r="CA208" s="253"/>
      <c r="CB208" s="253"/>
      <c r="CC208" s="253"/>
      <c r="CD208" s="253"/>
      <c r="CE208" s="253"/>
      <c r="CF208" s="253"/>
      <c r="CG208" s="253"/>
      <c r="CH208" s="253"/>
      <c r="CI208" s="253"/>
      <c r="CJ208" s="253"/>
      <c r="CK208" s="253"/>
      <c r="CL208" s="253"/>
      <c r="CM208" s="253"/>
      <c r="CN208" s="253"/>
      <c r="CO208" s="253"/>
      <c r="CP208" s="253"/>
      <c r="CQ208" s="253"/>
      <c r="CR208" s="253"/>
      <c r="CS208" s="253"/>
      <c r="CT208" s="253"/>
      <c r="CU208" s="253"/>
      <c r="CV208" s="253"/>
      <c r="CW208" s="253"/>
      <c r="CX208" s="253"/>
      <c r="CY208" s="253"/>
      <c r="CZ208" s="253"/>
      <c r="DA208" s="253"/>
      <c r="DB208" s="253"/>
      <c r="DC208" s="253"/>
      <c r="DD208" s="253"/>
      <c r="DE208" s="253"/>
      <c r="DF208" s="253"/>
      <c r="DG208" s="253"/>
      <c r="DH208" s="253"/>
      <c r="DI208" s="253"/>
      <c r="DJ208" s="253"/>
      <c r="DK208" s="253"/>
      <c r="DL208" s="253"/>
      <c r="DM208" s="253"/>
      <c r="DN208" s="253"/>
      <c r="DO208" s="253"/>
      <c r="DP208" s="253"/>
      <c r="DQ208" s="253"/>
      <c r="DR208" s="253"/>
      <c r="DS208" s="253"/>
      <c r="DT208" s="253"/>
      <c r="DU208" s="253"/>
      <c r="DV208" s="253"/>
      <c r="DW208" s="253"/>
      <c r="DX208" s="253"/>
      <c r="DY208" s="253"/>
      <c r="DZ208" s="253"/>
      <c r="EA208" s="253"/>
      <c r="EB208" s="253"/>
      <c r="EC208" s="253"/>
      <c r="ED208" s="253"/>
      <c r="EE208" s="253"/>
      <c r="EF208" s="253"/>
      <c r="EG208" s="253"/>
      <c r="EH208" s="253"/>
      <c r="EI208" s="253"/>
      <c r="EJ208" s="253"/>
      <c r="EK208" s="253"/>
      <c r="EL208" s="253"/>
      <c r="EM208" s="253"/>
      <c r="EN208" s="253"/>
      <c r="EO208" s="253"/>
      <c r="EP208" s="253"/>
      <c r="EQ208" s="253"/>
      <c r="ER208" s="253"/>
      <c r="ES208" s="253"/>
      <c r="ET208" s="253"/>
      <c r="EU208" s="253"/>
      <c r="EV208" s="253"/>
      <c r="EW208" s="253"/>
      <c r="EX208" s="253"/>
      <c r="EY208" s="253"/>
      <c r="EZ208" s="253"/>
      <c r="FA208" s="253"/>
      <c r="FB208" s="253"/>
      <c r="FC208" s="253"/>
      <c r="FD208" s="253"/>
      <c r="FE208" s="253"/>
      <c r="FF208" s="253"/>
      <c r="FG208" s="253"/>
      <c r="FH208" s="253"/>
      <c r="FI208" s="253"/>
      <c r="FJ208" s="253"/>
      <c r="FK208" s="253"/>
      <c r="FL208" s="253"/>
      <c r="FM208" s="253"/>
      <c r="FN208" s="253"/>
      <c r="FO208" s="253"/>
      <c r="FP208" s="253"/>
      <c r="FQ208" s="253"/>
      <c r="FR208" s="253"/>
      <c r="FS208" s="253"/>
      <c r="FT208" s="253"/>
      <c r="FU208" s="253"/>
      <c r="FV208" s="253"/>
      <c r="FW208" s="253"/>
      <c r="FX208" s="253"/>
      <c r="FY208" s="253"/>
      <c r="FZ208" s="253"/>
      <c r="GA208" s="253"/>
      <c r="GB208" s="253"/>
      <c r="GC208" s="253"/>
    </row>
    <row r="209" spans="1:185" s="197" customFormat="1" ht="30" x14ac:dyDescent="0.25">
      <c r="A209" s="566" t="s">
        <v>114</v>
      </c>
      <c r="B209" s="593">
        <f>'2 уровень'!C335</f>
        <v>7539</v>
      </c>
      <c r="C209" s="593">
        <f>'2 уровень'!D335</f>
        <v>629</v>
      </c>
      <c r="D209" s="593">
        <f>'2 уровень'!E335</f>
        <v>318</v>
      </c>
      <c r="E209" s="594">
        <f>'2 уровень'!F335</f>
        <v>50.556438791732901</v>
      </c>
      <c r="F209" s="592">
        <f>'2 уровень'!G335</f>
        <v>12319.4085</v>
      </c>
      <c r="G209" s="592">
        <f>'2 уровень'!H335</f>
        <v>1026</v>
      </c>
      <c r="H209" s="592">
        <f>'2 уровень'!I335</f>
        <v>542.50733000000002</v>
      </c>
      <c r="I209" s="592">
        <f>'2 уровень'!J335</f>
        <v>52.875958089668615</v>
      </c>
      <c r="J209" s="254"/>
      <c r="K209" s="253"/>
      <c r="L209" s="253"/>
      <c r="M209" s="253"/>
      <c r="N209" s="253"/>
      <c r="O209" s="253"/>
      <c r="P209" s="253"/>
      <c r="Q209" s="253"/>
      <c r="R209" s="253"/>
      <c r="S209" s="253"/>
      <c r="T209" s="253"/>
      <c r="U209" s="253"/>
      <c r="V209" s="253"/>
      <c r="W209" s="253"/>
      <c r="X209" s="253"/>
      <c r="Y209" s="253"/>
      <c r="Z209" s="253"/>
      <c r="AA209" s="253"/>
      <c r="AB209" s="253"/>
      <c r="AC209" s="253"/>
      <c r="AD209" s="253"/>
      <c r="AE209" s="253"/>
      <c r="AF209" s="253"/>
      <c r="AG209" s="253"/>
      <c r="AH209" s="253"/>
      <c r="AI209" s="253"/>
      <c r="AJ209" s="253"/>
      <c r="AK209" s="253"/>
      <c r="AL209" s="253"/>
      <c r="AM209" s="253"/>
      <c r="AN209" s="253"/>
      <c r="AO209" s="253"/>
      <c r="AP209" s="253"/>
      <c r="AQ209" s="253"/>
      <c r="AR209" s="253"/>
      <c r="AS209" s="253"/>
      <c r="AT209" s="253"/>
      <c r="AU209" s="253"/>
      <c r="AV209" s="253"/>
      <c r="AW209" s="253"/>
      <c r="AX209" s="253"/>
      <c r="AY209" s="253"/>
      <c r="AZ209" s="253"/>
      <c r="BA209" s="253"/>
      <c r="BB209" s="253"/>
      <c r="BC209" s="253"/>
      <c r="BD209" s="253"/>
      <c r="BE209" s="253"/>
      <c r="BF209" s="253"/>
      <c r="BG209" s="253"/>
      <c r="BH209" s="253"/>
      <c r="BI209" s="253"/>
      <c r="BJ209" s="253"/>
      <c r="BK209" s="253"/>
      <c r="BL209" s="253"/>
      <c r="BM209" s="253"/>
      <c r="BN209" s="253"/>
      <c r="BO209" s="253"/>
      <c r="BP209" s="253"/>
      <c r="BQ209" s="253"/>
      <c r="BR209" s="253"/>
      <c r="BS209" s="253"/>
      <c r="BT209" s="253"/>
      <c r="BU209" s="253"/>
      <c r="BV209" s="253"/>
      <c r="BW209" s="253"/>
      <c r="BX209" s="253"/>
      <c r="BY209" s="253"/>
      <c r="BZ209" s="253"/>
      <c r="CA209" s="253"/>
      <c r="CB209" s="253"/>
      <c r="CC209" s="253"/>
      <c r="CD209" s="253"/>
      <c r="CE209" s="253"/>
      <c r="CF209" s="253"/>
      <c r="CG209" s="253"/>
      <c r="CH209" s="253"/>
      <c r="CI209" s="253"/>
      <c r="CJ209" s="253"/>
      <c r="CK209" s="253"/>
      <c r="CL209" s="253"/>
      <c r="CM209" s="253"/>
      <c r="CN209" s="253"/>
      <c r="CO209" s="253"/>
      <c r="CP209" s="253"/>
      <c r="CQ209" s="253"/>
      <c r="CR209" s="253"/>
      <c r="CS209" s="253"/>
      <c r="CT209" s="253"/>
      <c r="CU209" s="253"/>
      <c r="CV209" s="253"/>
      <c r="CW209" s="253"/>
      <c r="CX209" s="253"/>
      <c r="CY209" s="253"/>
      <c r="CZ209" s="253"/>
      <c r="DA209" s="253"/>
      <c r="DB209" s="253"/>
      <c r="DC209" s="253"/>
      <c r="DD209" s="253"/>
      <c r="DE209" s="253"/>
      <c r="DF209" s="253"/>
      <c r="DG209" s="253"/>
      <c r="DH209" s="253"/>
      <c r="DI209" s="253"/>
      <c r="DJ209" s="253"/>
      <c r="DK209" s="253"/>
      <c r="DL209" s="253"/>
      <c r="DM209" s="253"/>
      <c r="DN209" s="253"/>
      <c r="DO209" s="253"/>
      <c r="DP209" s="253"/>
      <c r="DQ209" s="253"/>
      <c r="DR209" s="253"/>
      <c r="DS209" s="253"/>
      <c r="DT209" s="253"/>
      <c r="DU209" s="253"/>
      <c r="DV209" s="253"/>
      <c r="DW209" s="253"/>
      <c r="DX209" s="253"/>
      <c r="DY209" s="253"/>
      <c r="DZ209" s="253"/>
      <c r="EA209" s="253"/>
      <c r="EB209" s="253"/>
      <c r="EC209" s="253"/>
      <c r="ED209" s="253"/>
      <c r="EE209" s="253"/>
      <c r="EF209" s="253"/>
      <c r="EG209" s="253"/>
      <c r="EH209" s="253"/>
      <c r="EI209" s="253"/>
      <c r="EJ209" s="253"/>
      <c r="EK209" s="253"/>
      <c r="EL209" s="253"/>
      <c r="EM209" s="253"/>
      <c r="EN209" s="253"/>
      <c r="EO209" s="253"/>
      <c r="EP209" s="253"/>
      <c r="EQ209" s="253"/>
      <c r="ER209" s="253"/>
      <c r="ES209" s="253"/>
      <c r="ET209" s="253"/>
      <c r="EU209" s="253"/>
      <c r="EV209" s="253"/>
      <c r="EW209" s="253"/>
      <c r="EX209" s="253"/>
      <c r="EY209" s="253"/>
      <c r="EZ209" s="253"/>
      <c r="FA209" s="253"/>
      <c r="FB209" s="253"/>
      <c r="FC209" s="253"/>
      <c r="FD209" s="253"/>
      <c r="FE209" s="253"/>
      <c r="FF209" s="253"/>
      <c r="FG209" s="253"/>
      <c r="FH209" s="253"/>
      <c r="FI209" s="253"/>
      <c r="FJ209" s="253"/>
      <c r="FK209" s="253"/>
      <c r="FL209" s="253"/>
      <c r="FM209" s="253"/>
      <c r="FN209" s="253"/>
      <c r="FO209" s="253"/>
      <c r="FP209" s="253"/>
      <c r="FQ209" s="253"/>
      <c r="FR209" s="253"/>
      <c r="FS209" s="253"/>
      <c r="FT209" s="253"/>
      <c r="FU209" s="253"/>
      <c r="FV209" s="253"/>
      <c r="FW209" s="253"/>
      <c r="FX209" s="253"/>
      <c r="FY209" s="253"/>
      <c r="FZ209" s="253"/>
      <c r="GA209" s="253"/>
      <c r="GB209" s="253"/>
      <c r="GC209" s="253"/>
    </row>
    <row r="210" spans="1:185" s="197" customFormat="1" ht="30" x14ac:dyDescent="0.25">
      <c r="A210" s="121" t="s">
        <v>110</v>
      </c>
      <c r="B210" s="281">
        <f>'2 уровень'!C336</f>
        <v>2000</v>
      </c>
      <c r="C210" s="281">
        <f>'2 уровень'!D336</f>
        <v>167</v>
      </c>
      <c r="D210" s="719">
        <f>'2 уровень'!E336</f>
        <v>103</v>
      </c>
      <c r="E210" s="282">
        <f>'2 уровень'!F336</f>
        <v>61.676646706586823</v>
      </c>
      <c r="F210" s="202">
        <f>'2 уровень'!G336</f>
        <v>3507.74</v>
      </c>
      <c r="G210" s="202">
        <f>'2 уровень'!H336</f>
        <v>292</v>
      </c>
      <c r="H210" s="66">
        <f>'2 уровень'!I336</f>
        <v>178.91523999999998</v>
      </c>
      <c r="I210" s="202">
        <f>'2 уровень'!J336</f>
        <v>61.272342465753418</v>
      </c>
      <c r="J210" s="254"/>
      <c r="K210" s="253"/>
      <c r="L210" s="253"/>
      <c r="M210" s="253"/>
      <c r="N210" s="253"/>
      <c r="O210" s="253"/>
      <c r="P210" s="253"/>
      <c r="Q210" s="253"/>
      <c r="R210" s="253"/>
      <c r="S210" s="253"/>
      <c r="T210" s="253"/>
      <c r="U210" s="253"/>
      <c r="V210" s="253"/>
      <c r="W210" s="253"/>
      <c r="X210" s="253"/>
      <c r="Y210" s="253"/>
      <c r="Z210" s="253"/>
      <c r="AA210" s="253"/>
      <c r="AB210" s="253"/>
      <c r="AC210" s="253"/>
      <c r="AD210" s="253"/>
      <c r="AE210" s="253"/>
      <c r="AF210" s="253"/>
      <c r="AG210" s="253"/>
      <c r="AH210" s="253"/>
      <c r="AI210" s="253"/>
      <c r="AJ210" s="253"/>
      <c r="AK210" s="253"/>
      <c r="AL210" s="253"/>
      <c r="AM210" s="253"/>
      <c r="AN210" s="253"/>
      <c r="AO210" s="253"/>
      <c r="AP210" s="253"/>
      <c r="AQ210" s="253"/>
      <c r="AR210" s="253"/>
      <c r="AS210" s="253"/>
      <c r="AT210" s="253"/>
      <c r="AU210" s="253"/>
      <c r="AV210" s="253"/>
      <c r="AW210" s="253"/>
      <c r="AX210" s="253"/>
      <c r="AY210" s="253"/>
      <c r="AZ210" s="253"/>
      <c r="BA210" s="253"/>
      <c r="BB210" s="253"/>
      <c r="BC210" s="253"/>
      <c r="BD210" s="253"/>
      <c r="BE210" s="253"/>
      <c r="BF210" s="253"/>
      <c r="BG210" s="253"/>
      <c r="BH210" s="253"/>
      <c r="BI210" s="253"/>
      <c r="BJ210" s="253"/>
      <c r="BK210" s="253"/>
      <c r="BL210" s="253"/>
      <c r="BM210" s="253"/>
      <c r="BN210" s="253"/>
      <c r="BO210" s="253"/>
      <c r="BP210" s="253"/>
      <c r="BQ210" s="253"/>
      <c r="BR210" s="253"/>
      <c r="BS210" s="253"/>
      <c r="BT210" s="253"/>
      <c r="BU210" s="253"/>
      <c r="BV210" s="253"/>
      <c r="BW210" s="253"/>
      <c r="BX210" s="253"/>
      <c r="BY210" s="253"/>
      <c r="BZ210" s="253"/>
      <c r="CA210" s="253"/>
      <c r="CB210" s="253"/>
      <c r="CC210" s="253"/>
      <c r="CD210" s="253"/>
      <c r="CE210" s="253"/>
      <c r="CF210" s="253"/>
      <c r="CG210" s="253"/>
      <c r="CH210" s="253"/>
      <c r="CI210" s="253"/>
      <c r="CJ210" s="253"/>
      <c r="CK210" s="253"/>
      <c r="CL210" s="253"/>
      <c r="CM210" s="253"/>
      <c r="CN210" s="253"/>
      <c r="CO210" s="253"/>
      <c r="CP210" s="253"/>
      <c r="CQ210" s="253"/>
      <c r="CR210" s="253"/>
      <c r="CS210" s="253"/>
      <c r="CT210" s="253"/>
      <c r="CU210" s="253"/>
      <c r="CV210" s="253"/>
      <c r="CW210" s="253"/>
      <c r="CX210" s="253"/>
      <c r="CY210" s="253"/>
      <c r="CZ210" s="253"/>
      <c r="DA210" s="253"/>
      <c r="DB210" s="253"/>
      <c r="DC210" s="253"/>
      <c r="DD210" s="253"/>
      <c r="DE210" s="253"/>
      <c r="DF210" s="253"/>
      <c r="DG210" s="253"/>
      <c r="DH210" s="253"/>
      <c r="DI210" s="253"/>
      <c r="DJ210" s="253"/>
      <c r="DK210" s="253"/>
      <c r="DL210" s="253"/>
      <c r="DM210" s="253"/>
      <c r="DN210" s="253"/>
      <c r="DO210" s="253"/>
      <c r="DP210" s="253"/>
      <c r="DQ210" s="253"/>
      <c r="DR210" s="253"/>
      <c r="DS210" s="253"/>
      <c r="DT210" s="253"/>
      <c r="DU210" s="253"/>
      <c r="DV210" s="253"/>
      <c r="DW210" s="253"/>
      <c r="DX210" s="253"/>
      <c r="DY210" s="253"/>
      <c r="DZ210" s="253"/>
      <c r="EA210" s="253"/>
      <c r="EB210" s="253"/>
      <c r="EC210" s="253"/>
      <c r="ED210" s="253"/>
      <c r="EE210" s="253"/>
      <c r="EF210" s="253"/>
      <c r="EG210" s="253"/>
      <c r="EH210" s="253"/>
      <c r="EI210" s="253"/>
      <c r="EJ210" s="253"/>
      <c r="EK210" s="253"/>
      <c r="EL210" s="253"/>
      <c r="EM210" s="253"/>
      <c r="EN210" s="253"/>
      <c r="EO210" s="253"/>
      <c r="EP210" s="253"/>
      <c r="EQ210" s="253"/>
      <c r="ER210" s="253"/>
      <c r="ES210" s="253"/>
      <c r="ET210" s="253"/>
      <c r="EU210" s="253"/>
      <c r="EV210" s="253"/>
      <c r="EW210" s="253"/>
      <c r="EX210" s="253"/>
      <c r="EY210" s="253"/>
      <c r="EZ210" s="253"/>
      <c r="FA210" s="253"/>
      <c r="FB210" s="253"/>
      <c r="FC210" s="253"/>
      <c r="FD210" s="253"/>
      <c r="FE210" s="253"/>
      <c r="FF210" s="253"/>
      <c r="FG210" s="253"/>
      <c r="FH210" s="253"/>
      <c r="FI210" s="253"/>
      <c r="FJ210" s="253"/>
      <c r="FK210" s="253"/>
      <c r="FL210" s="253"/>
      <c r="FM210" s="253"/>
      <c r="FN210" s="253"/>
      <c r="FO210" s="253"/>
      <c r="FP210" s="253"/>
      <c r="FQ210" s="253"/>
      <c r="FR210" s="253"/>
      <c r="FS210" s="253"/>
      <c r="FT210" s="253"/>
      <c r="FU210" s="253"/>
      <c r="FV210" s="253"/>
      <c r="FW210" s="253"/>
      <c r="FX210" s="253"/>
      <c r="FY210" s="253"/>
      <c r="FZ210" s="253"/>
      <c r="GA210" s="253"/>
      <c r="GB210" s="253"/>
      <c r="GC210" s="253"/>
    </row>
    <row r="211" spans="1:185" s="197" customFormat="1" ht="60" x14ac:dyDescent="0.25">
      <c r="A211" s="121" t="s">
        <v>81</v>
      </c>
      <c r="B211" s="281">
        <f>'2 уровень'!C337</f>
        <v>3379</v>
      </c>
      <c r="C211" s="281">
        <f>'2 уровень'!D337</f>
        <v>282</v>
      </c>
      <c r="D211" s="719">
        <f>'2 уровень'!E337</f>
        <v>104</v>
      </c>
      <c r="E211" s="282">
        <f>'2 уровень'!F337</f>
        <v>36.87943262411347</v>
      </c>
      <c r="F211" s="202">
        <f>'2 уровень'!G337</f>
        <v>6627.9084999999995</v>
      </c>
      <c r="G211" s="202">
        <f>'2 уровень'!H337</f>
        <v>552</v>
      </c>
      <c r="H211" s="66">
        <f>'2 уровень'!I337</f>
        <v>257.21668</v>
      </c>
      <c r="I211" s="202">
        <f>'2 уровень'!J337</f>
        <v>46.597224637681158</v>
      </c>
      <c r="J211" s="254"/>
      <c r="K211" s="253"/>
      <c r="L211" s="253"/>
      <c r="M211" s="253"/>
      <c r="N211" s="253"/>
      <c r="O211" s="253"/>
      <c r="P211" s="253"/>
      <c r="Q211" s="253"/>
      <c r="R211" s="253"/>
      <c r="S211" s="253"/>
      <c r="T211" s="253"/>
      <c r="U211" s="253"/>
      <c r="V211" s="253"/>
      <c r="W211" s="253"/>
      <c r="X211" s="253"/>
      <c r="Y211" s="253"/>
      <c r="Z211" s="253"/>
      <c r="AA211" s="253"/>
      <c r="AB211" s="253"/>
      <c r="AC211" s="253"/>
      <c r="AD211" s="253"/>
      <c r="AE211" s="253"/>
      <c r="AF211" s="253"/>
      <c r="AG211" s="253"/>
      <c r="AH211" s="253"/>
      <c r="AI211" s="253"/>
      <c r="AJ211" s="253"/>
      <c r="AK211" s="253"/>
      <c r="AL211" s="253"/>
      <c r="AM211" s="253"/>
      <c r="AN211" s="253"/>
      <c r="AO211" s="253"/>
      <c r="AP211" s="253"/>
      <c r="AQ211" s="253"/>
      <c r="AR211" s="253"/>
      <c r="AS211" s="253"/>
      <c r="AT211" s="253"/>
      <c r="AU211" s="253"/>
      <c r="AV211" s="253"/>
      <c r="AW211" s="253"/>
      <c r="AX211" s="253"/>
      <c r="AY211" s="253"/>
      <c r="AZ211" s="253"/>
      <c r="BA211" s="253"/>
      <c r="BB211" s="253"/>
      <c r="BC211" s="253"/>
      <c r="BD211" s="253"/>
      <c r="BE211" s="253"/>
      <c r="BF211" s="253"/>
      <c r="BG211" s="253"/>
      <c r="BH211" s="253"/>
      <c r="BI211" s="253"/>
      <c r="BJ211" s="253"/>
      <c r="BK211" s="253"/>
      <c r="BL211" s="253"/>
      <c r="BM211" s="253"/>
      <c r="BN211" s="253"/>
      <c r="BO211" s="253"/>
      <c r="BP211" s="253"/>
      <c r="BQ211" s="253"/>
      <c r="BR211" s="253"/>
      <c r="BS211" s="253"/>
      <c r="BT211" s="253"/>
      <c r="BU211" s="253"/>
      <c r="BV211" s="253"/>
      <c r="BW211" s="253"/>
      <c r="BX211" s="253"/>
      <c r="BY211" s="253"/>
      <c r="BZ211" s="253"/>
      <c r="CA211" s="253"/>
      <c r="CB211" s="253"/>
      <c r="CC211" s="253"/>
      <c r="CD211" s="253"/>
      <c r="CE211" s="253"/>
      <c r="CF211" s="253"/>
      <c r="CG211" s="253"/>
      <c r="CH211" s="253"/>
      <c r="CI211" s="253"/>
      <c r="CJ211" s="253"/>
      <c r="CK211" s="253"/>
      <c r="CL211" s="253"/>
      <c r="CM211" s="253"/>
      <c r="CN211" s="253"/>
      <c r="CO211" s="253"/>
      <c r="CP211" s="253"/>
      <c r="CQ211" s="253"/>
      <c r="CR211" s="253"/>
      <c r="CS211" s="253"/>
      <c r="CT211" s="253"/>
      <c r="CU211" s="253"/>
      <c r="CV211" s="253"/>
      <c r="CW211" s="253"/>
      <c r="CX211" s="253"/>
      <c r="CY211" s="253"/>
      <c r="CZ211" s="253"/>
      <c r="DA211" s="253"/>
      <c r="DB211" s="253"/>
      <c r="DC211" s="253"/>
      <c r="DD211" s="253"/>
      <c r="DE211" s="253"/>
      <c r="DF211" s="253"/>
      <c r="DG211" s="253"/>
      <c r="DH211" s="253"/>
      <c r="DI211" s="253"/>
      <c r="DJ211" s="253"/>
      <c r="DK211" s="253"/>
      <c r="DL211" s="253"/>
      <c r="DM211" s="253"/>
      <c r="DN211" s="253"/>
      <c r="DO211" s="253"/>
      <c r="DP211" s="253"/>
      <c r="DQ211" s="253"/>
      <c r="DR211" s="253"/>
      <c r="DS211" s="253"/>
      <c r="DT211" s="253"/>
      <c r="DU211" s="253"/>
      <c r="DV211" s="253"/>
      <c r="DW211" s="253"/>
      <c r="DX211" s="253"/>
      <c r="DY211" s="253"/>
      <c r="DZ211" s="253"/>
      <c r="EA211" s="253"/>
      <c r="EB211" s="253"/>
      <c r="EC211" s="253"/>
      <c r="ED211" s="253"/>
      <c r="EE211" s="253"/>
      <c r="EF211" s="253"/>
      <c r="EG211" s="253"/>
      <c r="EH211" s="253"/>
      <c r="EI211" s="253"/>
      <c r="EJ211" s="253"/>
      <c r="EK211" s="253"/>
      <c r="EL211" s="253"/>
      <c r="EM211" s="253"/>
      <c r="EN211" s="253"/>
      <c r="EO211" s="253"/>
      <c r="EP211" s="253"/>
      <c r="EQ211" s="253"/>
      <c r="ER211" s="253"/>
      <c r="ES211" s="253"/>
      <c r="ET211" s="253"/>
      <c r="EU211" s="253"/>
      <c r="EV211" s="253"/>
      <c r="EW211" s="253"/>
      <c r="EX211" s="253"/>
      <c r="EY211" s="253"/>
      <c r="EZ211" s="253"/>
      <c r="FA211" s="253"/>
      <c r="FB211" s="253"/>
      <c r="FC211" s="253"/>
      <c r="FD211" s="253"/>
      <c r="FE211" s="253"/>
      <c r="FF211" s="253"/>
      <c r="FG211" s="253"/>
      <c r="FH211" s="253"/>
      <c r="FI211" s="253"/>
      <c r="FJ211" s="253"/>
      <c r="FK211" s="253"/>
      <c r="FL211" s="253"/>
      <c r="FM211" s="253"/>
      <c r="FN211" s="253"/>
      <c r="FO211" s="253"/>
      <c r="FP211" s="253"/>
      <c r="FQ211" s="253"/>
      <c r="FR211" s="253"/>
      <c r="FS211" s="253"/>
      <c r="FT211" s="253"/>
      <c r="FU211" s="253"/>
      <c r="FV211" s="253"/>
      <c r="FW211" s="253"/>
      <c r="FX211" s="253"/>
      <c r="FY211" s="253"/>
      <c r="FZ211" s="253"/>
      <c r="GA211" s="253"/>
      <c r="GB211" s="253"/>
      <c r="GC211" s="253"/>
    </row>
    <row r="212" spans="1:185" s="197" customFormat="1" ht="45" x14ac:dyDescent="0.25">
      <c r="A212" s="121" t="s">
        <v>111</v>
      </c>
      <c r="B212" s="281">
        <f>'2 уровень'!C338</f>
        <v>2160</v>
      </c>
      <c r="C212" s="281">
        <f>'2 уровень'!D338</f>
        <v>180</v>
      </c>
      <c r="D212" s="719">
        <f>'2 уровень'!E338</f>
        <v>111</v>
      </c>
      <c r="E212" s="282">
        <f>'2 уровень'!F338</f>
        <v>61.666666666666671</v>
      </c>
      <c r="F212" s="202">
        <f>'2 уровень'!G338</f>
        <v>2183.7600000000002</v>
      </c>
      <c r="G212" s="202">
        <f>'2 уровень'!H338</f>
        <v>182</v>
      </c>
      <c r="H212" s="66">
        <f>'2 уровень'!I338</f>
        <v>106.37541</v>
      </c>
      <c r="I212" s="202">
        <f>'2 уровень'!J338</f>
        <v>58.448027472527478</v>
      </c>
      <c r="J212" s="254"/>
      <c r="K212" s="253"/>
      <c r="L212" s="253"/>
      <c r="M212" s="253"/>
      <c r="N212" s="253"/>
      <c r="O212" s="253"/>
      <c r="P212" s="253"/>
      <c r="Q212" s="253"/>
      <c r="R212" s="253"/>
      <c r="S212" s="253"/>
      <c r="T212" s="253"/>
      <c r="U212" s="253"/>
      <c r="V212" s="253"/>
      <c r="W212" s="253"/>
      <c r="X212" s="253"/>
      <c r="Y212" s="253"/>
      <c r="Z212" s="253"/>
      <c r="AA212" s="253"/>
      <c r="AB212" s="253"/>
      <c r="AC212" s="253"/>
      <c r="AD212" s="253"/>
      <c r="AE212" s="253"/>
      <c r="AF212" s="253"/>
      <c r="AG212" s="253"/>
      <c r="AH212" s="253"/>
      <c r="AI212" s="253"/>
      <c r="AJ212" s="253"/>
      <c r="AK212" s="253"/>
      <c r="AL212" s="253"/>
      <c r="AM212" s="253"/>
      <c r="AN212" s="253"/>
      <c r="AO212" s="253"/>
      <c r="AP212" s="253"/>
      <c r="AQ212" s="253"/>
      <c r="AR212" s="253"/>
      <c r="AS212" s="253"/>
      <c r="AT212" s="253"/>
      <c r="AU212" s="253"/>
      <c r="AV212" s="253"/>
      <c r="AW212" s="253"/>
      <c r="AX212" s="253"/>
      <c r="AY212" s="253"/>
      <c r="AZ212" s="253"/>
      <c r="BA212" s="253"/>
      <c r="BB212" s="253"/>
      <c r="BC212" s="253"/>
      <c r="BD212" s="253"/>
      <c r="BE212" s="253"/>
      <c r="BF212" s="253"/>
      <c r="BG212" s="253"/>
      <c r="BH212" s="253"/>
      <c r="BI212" s="253"/>
      <c r="BJ212" s="253"/>
      <c r="BK212" s="253"/>
      <c r="BL212" s="253"/>
      <c r="BM212" s="253"/>
      <c r="BN212" s="253"/>
      <c r="BO212" s="253"/>
      <c r="BP212" s="253"/>
      <c r="BQ212" s="253"/>
      <c r="BR212" s="253"/>
      <c r="BS212" s="253"/>
      <c r="BT212" s="253"/>
      <c r="BU212" s="253"/>
      <c r="BV212" s="253"/>
      <c r="BW212" s="253"/>
      <c r="BX212" s="253"/>
      <c r="BY212" s="253"/>
      <c r="BZ212" s="253"/>
      <c r="CA212" s="253"/>
      <c r="CB212" s="253"/>
      <c r="CC212" s="253"/>
      <c r="CD212" s="253"/>
      <c r="CE212" s="253"/>
      <c r="CF212" s="253"/>
      <c r="CG212" s="253"/>
      <c r="CH212" s="253"/>
      <c r="CI212" s="253"/>
      <c r="CJ212" s="253"/>
      <c r="CK212" s="253"/>
      <c r="CL212" s="253"/>
      <c r="CM212" s="253"/>
      <c r="CN212" s="253"/>
      <c r="CO212" s="253"/>
      <c r="CP212" s="253"/>
      <c r="CQ212" s="253"/>
      <c r="CR212" s="253"/>
      <c r="CS212" s="253"/>
      <c r="CT212" s="253"/>
      <c r="CU212" s="253"/>
      <c r="CV212" s="253"/>
      <c r="CW212" s="253"/>
      <c r="CX212" s="253"/>
      <c r="CY212" s="253"/>
      <c r="CZ212" s="253"/>
      <c r="DA212" s="253"/>
      <c r="DB212" s="253"/>
      <c r="DC212" s="253"/>
      <c r="DD212" s="253"/>
      <c r="DE212" s="253"/>
      <c r="DF212" s="253"/>
      <c r="DG212" s="253"/>
      <c r="DH212" s="253"/>
      <c r="DI212" s="253"/>
      <c r="DJ212" s="253"/>
      <c r="DK212" s="253"/>
      <c r="DL212" s="253"/>
      <c r="DM212" s="253"/>
      <c r="DN212" s="253"/>
      <c r="DO212" s="253"/>
      <c r="DP212" s="253"/>
      <c r="DQ212" s="253"/>
      <c r="DR212" s="253"/>
      <c r="DS212" s="253"/>
      <c r="DT212" s="253"/>
      <c r="DU212" s="253"/>
      <c r="DV212" s="253"/>
      <c r="DW212" s="253"/>
      <c r="DX212" s="253"/>
      <c r="DY212" s="253"/>
      <c r="DZ212" s="253"/>
      <c r="EA212" s="253"/>
      <c r="EB212" s="253"/>
      <c r="EC212" s="253"/>
      <c r="ED212" s="253"/>
      <c r="EE212" s="253"/>
      <c r="EF212" s="253"/>
      <c r="EG212" s="253"/>
      <c r="EH212" s="253"/>
      <c r="EI212" s="253"/>
      <c r="EJ212" s="253"/>
      <c r="EK212" s="253"/>
      <c r="EL212" s="253"/>
      <c r="EM212" s="253"/>
      <c r="EN212" s="253"/>
      <c r="EO212" s="253"/>
      <c r="EP212" s="253"/>
      <c r="EQ212" s="253"/>
      <c r="ER212" s="253"/>
      <c r="ES212" s="253"/>
      <c r="ET212" s="253"/>
      <c r="EU212" s="253"/>
      <c r="EV212" s="253"/>
      <c r="EW212" s="253"/>
      <c r="EX212" s="253"/>
      <c r="EY212" s="253"/>
      <c r="EZ212" s="253"/>
      <c r="FA212" s="253"/>
      <c r="FB212" s="253"/>
      <c r="FC212" s="253"/>
      <c r="FD212" s="253"/>
      <c r="FE212" s="253"/>
      <c r="FF212" s="253"/>
      <c r="FG212" s="253"/>
      <c r="FH212" s="253"/>
      <c r="FI212" s="253"/>
      <c r="FJ212" s="253"/>
      <c r="FK212" s="253"/>
      <c r="FL212" s="253"/>
      <c r="FM212" s="253"/>
      <c r="FN212" s="253"/>
      <c r="FO212" s="253"/>
      <c r="FP212" s="253"/>
      <c r="FQ212" s="253"/>
      <c r="FR212" s="253"/>
      <c r="FS212" s="253"/>
      <c r="FT212" s="253"/>
      <c r="FU212" s="253"/>
      <c r="FV212" s="253"/>
      <c r="FW212" s="253"/>
      <c r="FX212" s="253"/>
      <c r="FY212" s="253"/>
      <c r="FZ212" s="253"/>
      <c r="GA212" s="253"/>
      <c r="GB212" s="253"/>
      <c r="GC212" s="253"/>
    </row>
    <row r="213" spans="1:185" s="197" customFormat="1" ht="30" x14ac:dyDescent="0.25">
      <c r="A213" s="121" t="s">
        <v>125</v>
      </c>
      <c r="B213" s="281">
        <f>'2 уровень'!C339</f>
        <v>12300</v>
      </c>
      <c r="C213" s="281">
        <f>'2 уровень'!D339</f>
        <v>1025</v>
      </c>
      <c r="D213" s="719">
        <f>'2 уровень'!E339</f>
        <v>915</v>
      </c>
      <c r="E213" s="282">
        <f>'2 уровень'!F339</f>
        <v>89.268292682926827</v>
      </c>
      <c r="F213" s="202">
        <f>'2 уровень'!G339</f>
        <v>9951.8070000000007</v>
      </c>
      <c r="G213" s="202">
        <f>'2 уровень'!H339</f>
        <v>829</v>
      </c>
      <c r="H213" s="66">
        <f>'2 уровень'!I339</f>
        <v>723.62175000000002</v>
      </c>
      <c r="I213" s="202">
        <f>'2 уровень'!J339</f>
        <v>87.288510253317256</v>
      </c>
      <c r="J213" s="254"/>
      <c r="K213" s="253"/>
      <c r="L213" s="253"/>
      <c r="M213" s="253"/>
      <c r="N213" s="253"/>
      <c r="O213" s="253"/>
      <c r="P213" s="253"/>
      <c r="Q213" s="253"/>
      <c r="R213" s="253"/>
      <c r="S213" s="253"/>
      <c r="T213" s="253"/>
      <c r="U213" s="253"/>
      <c r="V213" s="253"/>
      <c r="W213" s="253"/>
      <c r="X213" s="253"/>
      <c r="Y213" s="253"/>
      <c r="Z213" s="253"/>
      <c r="AA213" s="253"/>
      <c r="AB213" s="253"/>
      <c r="AC213" s="253"/>
      <c r="AD213" s="253"/>
      <c r="AE213" s="253"/>
      <c r="AF213" s="253"/>
      <c r="AG213" s="253"/>
      <c r="AH213" s="253"/>
      <c r="AI213" s="253"/>
      <c r="AJ213" s="253"/>
      <c r="AK213" s="253"/>
      <c r="AL213" s="253"/>
      <c r="AM213" s="253"/>
      <c r="AN213" s="253"/>
      <c r="AO213" s="253"/>
      <c r="AP213" s="253"/>
      <c r="AQ213" s="253"/>
      <c r="AR213" s="253"/>
      <c r="AS213" s="253"/>
      <c r="AT213" s="253"/>
      <c r="AU213" s="253"/>
      <c r="AV213" s="253"/>
      <c r="AW213" s="253"/>
      <c r="AX213" s="253"/>
      <c r="AY213" s="253"/>
      <c r="AZ213" s="253"/>
      <c r="BA213" s="253"/>
      <c r="BB213" s="253"/>
      <c r="BC213" s="253"/>
      <c r="BD213" s="253"/>
      <c r="BE213" s="253"/>
      <c r="BF213" s="253"/>
      <c r="BG213" s="253"/>
      <c r="BH213" s="253"/>
      <c r="BI213" s="253"/>
      <c r="BJ213" s="253"/>
      <c r="BK213" s="253"/>
      <c r="BL213" s="253"/>
      <c r="BM213" s="253"/>
      <c r="BN213" s="253"/>
      <c r="BO213" s="253"/>
      <c r="BP213" s="253"/>
      <c r="BQ213" s="253"/>
      <c r="BR213" s="253"/>
      <c r="BS213" s="253"/>
      <c r="BT213" s="253"/>
      <c r="BU213" s="253"/>
      <c r="BV213" s="253"/>
      <c r="BW213" s="253"/>
      <c r="BX213" s="253"/>
      <c r="BY213" s="253"/>
      <c r="BZ213" s="253"/>
      <c r="CA213" s="253"/>
      <c r="CB213" s="253"/>
      <c r="CC213" s="253"/>
      <c r="CD213" s="253"/>
      <c r="CE213" s="253"/>
      <c r="CF213" s="253"/>
      <c r="CG213" s="253"/>
      <c r="CH213" s="253"/>
      <c r="CI213" s="253"/>
      <c r="CJ213" s="253"/>
      <c r="CK213" s="253"/>
      <c r="CL213" s="253"/>
      <c r="CM213" s="253"/>
      <c r="CN213" s="253"/>
      <c r="CO213" s="253"/>
      <c r="CP213" s="253"/>
      <c r="CQ213" s="253"/>
      <c r="CR213" s="253"/>
      <c r="CS213" s="253"/>
      <c r="CT213" s="253"/>
      <c r="CU213" s="253"/>
      <c r="CV213" s="253"/>
      <c r="CW213" s="253"/>
      <c r="CX213" s="253"/>
      <c r="CY213" s="253"/>
      <c r="CZ213" s="253"/>
      <c r="DA213" s="253"/>
      <c r="DB213" s="253"/>
      <c r="DC213" s="253"/>
      <c r="DD213" s="253"/>
      <c r="DE213" s="253"/>
      <c r="DF213" s="253"/>
      <c r="DG213" s="253"/>
      <c r="DH213" s="253"/>
      <c r="DI213" s="253"/>
      <c r="DJ213" s="253"/>
      <c r="DK213" s="253"/>
      <c r="DL213" s="253"/>
      <c r="DM213" s="253"/>
      <c r="DN213" s="253"/>
      <c r="DO213" s="253"/>
      <c r="DP213" s="253"/>
      <c r="DQ213" s="253"/>
      <c r="DR213" s="253"/>
      <c r="DS213" s="253"/>
      <c r="DT213" s="253"/>
      <c r="DU213" s="253"/>
      <c r="DV213" s="253"/>
      <c r="DW213" s="253"/>
      <c r="DX213" s="253"/>
      <c r="DY213" s="253"/>
      <c r="DZ213" s="253"/>
      <c r="EA213" s="253"/>
      <c r="EB213" s="253"/>
      <c r="EC213" s="253"/>
      <c r="ED213" s="253"/>
      <c r="EE213" s="253"/>
      <c r="EF213" s="253"/>
      <c r="EG213" s="253"/>
      <c r="EH213" s="253"/>
      <c r="EI213" s="253"/>
      <c r="EJ213" s="253"/>
      <c r="EK213" s="253"/>
      <c r="EL213" s="253"/>
      <c r="EM213" s="253"/>
      <c r="EN213" s="253"/>
      <c r="EO213" s="253"/>
      <c r="EP213" s="253"/>
      <c r="EQ213" s="253"/>
      <c r="ER213" s="253"/>
      <c r="ES213" s="253"/>
      <c r="ET213" s="253"/>
      <c r="EU213" s="253"/>
      <c r="EV213" s="253"/>
      <c r="EW213" s="253"/>
      <c r="EX213" s="253"/>
      <c r="EY213" s="253"/>
      <c r="EZ213" s="253"/>
      <c r="FA213" s="253"/>
      <c r="FB213" s="253"/>
      <c r="FC213" s="253"/>
      <c r="FD213" s="253"/>
      <c r="FE213" s="253"/>
      <c r="FF213" s="253"/>
      <c r="FG213" s="253"/>
      <c r="FH213" s="253"/>
      <c r="FI213" s="253"/>
      <c r="FJ213" s="253"/>
      <c r="FK213" s="253"/>
      <c r="FL213" s="253"/>
      <c r="FM213" s="253"/>
      <c r="FN213" s="253"/>
      <c r="FO213" s="253"/>
      <c r="FP213" s="253"/>
      <c r="FQ213" s="253"/>
      <c r="FR213" s="253"/>
      <c r="FS213" s="253"/>
      <c r="FT213" s="253"/>
      <c r="FU213" s="253"/>
      <c r="FV213" s="253"/>
      <c r="FW213" s="253"/>
      <c r="FX213" s="253"/>
      <c r="FY213" s="253"/>
      <c r="FZ213" s="253"/>
      <c r="GA213" s="253"/>
      <c r="GB213" s="253"/>
      <c r="GC213" s="253"/>
    </row>
    <row r="214" spans="1:185" s="197" customFormat="1" ht="15.75" thickBot="1" x14ac:dyDescent="0.3">
      <c r="A214" s="116" t="s">
        <v>4</v>
      </c>
      <c r="B214" s="281">
        <f>'2 уровень'!C340</f>
        <v>0</v>
      </c>
      <c r="C214" s="281">
        <f>'2 уровень'!D340</f>
        <v>0</v>
      </c>
      <c r="D214" s="719">
        <f>'2 уровень'!E340</f>
        <v>0</v>
      </c>
      <c r="E214" s="282">
        <f>'2 уровень'!F340</f>
        <v>0</v>
      </c>
      <c r="F214" s="202">
        <f>'2 уровень'!G340</f>
        <v>31089.022615740741</v>
      </c>
      <c r="G214" s="202">
        <f>'2 уровень'!H340</f>
        <v>2590</v>
      </c>
      <c r="H214" s="66">
        <f>'2 уровень'!I340</f>
        <v>1631.7186300000001</v>
      </c>
      <c r="I214" s="202">
        <f>'2 уровень'!J340</f>
        <v>63.000719305019302</v>
      </c>
      <c r="J214" s="254"/>
      <c r="K214" s="253"/>
      <c r="L214" s="253"/>
      <c r="M214" s="253"/>
      <c r="N214" s="253"/>
      <c r="O214" s="253"/>
      <c r="P214" s="253"/>
      <c r="Q214" s="253"/>
      <c r="R214" s="253"/>
      <c r="S214" s="253"/>
      <c r="T214" s="253"/>
      <c r="U214" s="253"/>
      <c r="V214" s="253"/>
      <c r="W214" s="253"/>
      <c r="X214" s="253"/>
      <c r="Y214" s="253"/>
      <c r="Z214" s="253"/>
      <c r="AA214" s="253"/>
      <c r="AB214" s="253"/>
      <c r="AC214" s="253"/>
      <c r="AD214" s="253"/>
      <c r="AE214" s="253"/>
      <c r="AF214" s="253"/>
      <c r="AG214" s="253"/>
      <c r="AH214" s="253"/>
      <c r="AI214" s="253"/>
      <c r="AJ214" s="253"/>
      <c r="AK214" s="253"/>
      <c r="AL214" s="253"/>
      <c r="AM214" s="253"/>
      <c r="AN214" s="253"/>
      <c r="AO214" s="253"/>
      <c r="AP214" s="253"/>
      <c r="AQ214" s="253"/>
      <c r="AR214" s="253"/>
      <c r="AS214" s="253"/>
      <c r="AT214" s="253"/>
      <c r="AU214" s="253"/>
      <c r="AV214" s="253"/>
      <c r="AW214" s="253"/>
      <c r="AX214" s="253"/>
      <c r="AY214" s="253"/>
      <c r="AZ214" s="253"/>
      <c r="BA214" s="253"/>
      <c r="BB214" s="253"/>
      <c r="BC214" s="253"/>
      <c r="BD214" s="253"/>
      <c r="BE214" s="253"/>
      <c r="BF214" s="253"/>
      <c r="BG214" s="253"/>
      <c r="BH214" s="253"/>
      <c r="BI214" s="253"/>
      <c r="BJ214" s="253"/>
      <c r="BK214" s="253"/>
      <c r="BL214" s="253"/>
      <c r="BM214" s="253"/>
      <c r="BN214" s="253"/>
      <c r="BO214" s="253"/>
      <c r="BP214" s="253"/>
      <c r="BQ214" s="253"/>
      <c r="BR214" s="253"/>
      <c r="BS214" s="253"/>
      <c r="BT214" s="253"/>
      <c r="BU214" s="253"/>
      <c r="BV214" s="253"/>
      <c r="BW214" s="253"/>
      <c r="BX214" s="253"/>
      <c r="BY214" s="253"/>
      <c r="BZ214" s="253"/>
      <c r="CA214" s="253"/>
      <c r="CB214" s="253"/>
      <c r="CC214" s="253"/>
      <c r="CD214" s="253"/>
      <c r="CE214" s="253"/>
      <c r="CF214" s="253"/>
      <c r="CG214" s="253"/>
      <c r="CH214" s="253"/>
      <c r="CI214" s="253"/>
      <c r="CJ214" s="253"/>
      <c r="CK214" s="253"/>
      <c r="CL214" s="253"/>
      <c r="CM214" s="253"/>
      <c r="CN214" s="253"/>
      <c r="CO214" s="253"/>
      <c r="CP214" s="253"/>
      <c r="CQ214" s="253"/>
      <c r="CR214" s="253"/>
      <c r="CS214" s="253"/>
      <c r="CT214" s="253"/>
      <c r="CU214" s="253"/>
      <c r="CV214" s="253"/>
      <c r="CW214" s="253"/>
      <c r="CX214" s="253"/>
      <c r="CY214" s="253"/>
      <c r="CZ214" s="253"/>
      <c r="DA214" s="253"/>
      <c r="DB214" s="253"/>
      <c r="DC214" s="253"/>
      <c r="DD214" s="253"/>
      <c r="DE214" s="253"/>
      <c r="DF214" s="253"/>
      <c r="DG214" s="253"/>
      <c r="DH214" s="253"/>
      <c r="DI214" s="253"/>
      <c r="DJ214" s="253"/>
      <c r="DK214" s="253"/>
      <c r="DL214" s="253"/>
      <c r="DM214" s="253"/>
      <c r="DN214" s="253"/>
      <c r="DO214" s="253"/>
      <c r="DP214" s="253"/>
      <c r="DQ214" s="253"/>
      <c r="DR214" s="253"/>
      <c r="DS214" s="253"/>
      <c r="DT214" s="253"/>
      <c r="DU214" s="253"/>
      <c r="DV214" s="253"/>
      <c r="DW214" s="253"/>
      <c r="DX214" s="253"/>
      <c r="DY214" s="253"/>
      <c r="DZ214" s="253"/>
      <c r="EA214" s="253"/>
      <c r="EB214" s="253"/>
      <c r="EC214" s="253"/>
      <c r="ED214" s="253"/>
      <c r="EE214" s="253"/>
      <c r="EF214" s="253"/>
      <c r="EG214" s="253"/>
      <c r="EH214" s="253"/>
      <c r="EI214" s="253"/>
      <c r="EJ214" s="253"/>
      <c r="EK214" s="253"/>
      <c r="EL214" s="253"/>
      <c r="EM214" s="253"/>
      <c r="EN214" s="253"/>
      <c r="EO214" s="253"/>
      <c r="EP214" s="253"/>
      <c r="EQ214" s="253"/>
      <c r="ER214" s="253"/>
      <c r="ES214" s="253"/>
      <c r="ET214" s="253"/>
      <c r="EU214" s="253"/>
      <c r="EV214" s="253"/>
      <c r="EW214" s="253"/>
      <c r="EX214" s="253"/>
      <c r="EY214" s="253"/>
      <c r="EZ214" s="253"/>
      <c r="FA214" s="253"/>
      <c r="FB214" s="253"/>
      <c r="FC214" s="253"/>
      <c r="FD214" s="253"/>
      <c r="FE214" s="253"/>
      <c r="FF214" s="253"/>
      <c r="FG214" s="253"/>
      <c r="FH214" s="253"/>
      <c r="FI214" s="253"/>
      <c r="FJ214" s="253"/>
      <c r="FK214" s="253"/>
      <c r="FL214" s="253"/>
      <c r="FM214" s="253"/>
      <c r="FN214" s="253"/>
      <c r="FO214" s="253"/>
      <c r="FP214" s="253"/>
      <c r="FQ214" s="253"/>
      <c r="FR214" s="253"/>
      <c r="FS214" s="253"/>
      <c r="FT214" s="253"/>
      <c r="FU214" s="253"/>
      <c r="FV214" s="253"/>
      <c r="FW214" s="253"/>
      <c r="FX214" s="253"/>
      <c r="FY214" s="253"/>
      <c r="FZ214" s="253"/>
      <c r="GA214" s="253"/>
      <c r="GB214" s="253"/>
      <c r="GC214" s="253"/>
    </row>
    <row r="215" spans="1:185" ht="15" customHeight="1" x14ac:dyDescent="0.25">
      <c r="A215" s="99" t="s">
        <v>30</v>
      </c>
      <c r="B215" s="100"/>
      <c r="C215" s="100"/>
      <c r="D215" s="100"/>
      <c r="E215" s="190"/>
      <c r="F215" s="101"/>
      <c r="G215" s="101"/>
      <c r="H215" s="101"/>
      <c r="I215" s="101"/>
      <c r="J215" s="106"/>
      <c r="K215" s="46"/>
      <c r="L215" s="46"/>
      <c r="M215" s="46"/>
      <c r="N215" s="46"/>
      <c r="O215" s="46"/>
      <c r="P215" s="46"/>
      <c r="Q215" s="46"/>
      <c r="R215" s="46"/>
      <c r="S215" s="46"/>
      <c r="T215" s="46"/>
      <c r="U215" s="46"/>
      <c r="V215" s="46"/>
      <c r="W215" s="46"/>
      <c r="X215" s="46"/>
      <c r="Y215" s="46"/>
      <c r="Z215" s="46"/>
      <c r="AA215" s="46"/>
      <c r="AB215" s="46"/>
      <c r="AC215" s="46"/>
      <c r="AD215" s="46"/>
      <c r="AE215" s="46"/>
      <c r="AF215" s="46"/>
      <c r="AG215" s="46"/>
      <c r="AH215" s="46"/>
      <c r="AI215" s="46"/>
      <c r="AJ215" s="46"/>
      <c r="AK215" s="46"/>
      <c r="AL215" s="46"/>
      <c r="AM215" s="46"/>
      <c r="AN215" s="46"/>
      <c r="AO215" s="46"/>
      <c r="AP215" s="46"/>
      <c r="AQ215" s="46"/>
      <c r="AR215" s="46"/>
      <c r="AS215" s="46"/>
      <c r="AT215" s="46"/>
      <c r="AU215" s="46"/>
      <c r="AV215" s="46"/>
      <c r="AW215" s="46"/>
      <c r="AX215" s="46"/>
      <c r="AY215" s="46"/>
      <c r="AZ215" s="46"/>
      <c r="BA215" s="46"/>
      <c r="BB215" s="46"/>
      <c r="BC215" s="46"/>
      <c r="BD215" s="46"/>
      <c r="BE215" s="46"/>
      <c r="BF215" s="46"/>
      <c r="BG215" s="46"/>
      <c r="BH215" s="46"/>
      <c r="BI215" s="46"/>
      <c r="BJ215" s="46"/>
      <c r="BK215" s="46"/>
      <c r="BL215" s="46"/>
      <c r="BM215" s="46"/>
      <c r="BN215" s="46"/>
      <c r="BO215" s="46"/>
      <c r="BP215" s="46"/>
      <c r="BQ215" s="46"/>
      <c r="BR215" s="46"/>
      <c r="BS215" s="46"/>
      <c r="BT215" s="46"/>
      <c r="BU215" s="46"/>
      <c r="BV215" s="46"/>
      <c r="BW215" s="46"/>
      <c r="BX215" s="46"/>
      <c r="BY215" s="46"/>
      <c r="BZ215" s="46"/>
      <c r="CA215" s="46"/>
      <c r="CB215" s="46"/>
      <c r="CC215" s="46"/>
      <c r="CD215" s="46"/>
      <c r="CE215" s="46"/>
      <c r="CF215" s="46"/>
      <c r="CG215" s="46"/>
      <c r="CH215" s="46"/>
      <c r="CI215" s="46"/>
      <c r="CJ215" s="46"/>
      <c r="CK215" s="46"/>
      <c r="CL215" s="46"/>
      <c r="CM215" s="46"/>
      <c r="CN215" s="46"/>
      <c r="CO215" s="46"/>
      <c r="CP215" s="46"/>
      <c r="CQ215" s="46"/>
      <c r="CR215" s="46"/>
      <c r="CS215" s="46"/>
      <c r="CT215" s="46"/>
      <c r="CU215" s="46"/>
      <c r="CV215" s="46"/>
      <c r="CW215" s="46"/>
      <c r="CX215" s="46"/>
      <c r="CY215" s="46"/>
      <c r="CZ215" s="46"/>
      <c r="DA215" s="46"/>
      <c r="DB215" s="46"/>
      <c r="DC215" s="46"/>
      <c r="DD215" s="46"/>
      <c r="DE215" s="46"/>
      <c r="DF215" s="46"/>
      <c r="DG215" s="46"/>
      <c r="DH215" s="46"/>
      <c r="DI215" s="46"/>
      <c r="DJ215" s="46"/>
      <c r="DK215" s="46"/>
      <c r="DL215" s="46"/>
      <c r="DM215" s="46"/>
      <c r="DN215" s="46"/>
      <c r="DO215" s="46"/>
      <c r="DP215" s="46"/>
      <c r="DQ215" s="46"/>
      <c r="DR215" s="46"/>
      <c r="DS215" s="46"/>
      <c r="DT215" s="46"/>
      <c r="DU215" s="46"/>
      <c r="DV215" s="46"/>
      <c r="DW215" s="46"/>
      <c r="DX215" s="46"/>
      <c r="DY215" s="46"/>
      <c r="DZ215" s="46"/>
      <c r="EA215" s="46"/>
      <c r="EB215" s="46"/>
      <c r="EC215" s="46"/>
      <c r="ED215" s="46"/>
      <c r="EE215" s="46"/>
      <c r="EF215" s="46"/>
      <c r="EG215" s="46"/>
      <c r="EH215" s="46"/>
      <c r="EI215" s="46"/>
      <c r="EJ215" s="46"/>
      <c r="EK215" s="46"/>
      <c r="EL215" s="46"/>
      <c r="EM215" s="46"/>
      <c r="EN215" s="46"/>
      <c r="EO215" s="46"/>
      <c r="EP215" s="46"/>
      <c r="EQ215" s="46"/>
      <c r="ER215" s="46"/>
      <c r="ES215" s="46"/>
      <c r="ET215" s="46"/>
      <c r="EU215" s="46"/>
      <c r="EV215" s="46"/>
      <c r="EW215" s="46"/>
      <c r="EX215" s="46"/>
      <c r="EY215" s="46"/>
      <c r="EZ215" s="46"/>
      <c r="FA215" s="46"/>
      <c r="FB215" s="46"/>
      <c r="FC215" s="46"/>
      <c r="FD215" s="46"/>
      <c r="FE215" s="46"/>
      <c r="FF215" s="46"/>
      <c r="FG215" s="46"/>
      <c r="FH215" s="46"/>
      <c r="FI215" s="46"/>
      <c r="FJ215" s="46"/>
      <c r="FK215" s="46"/>
      <c r="FL215" s="46"/>
      <c r="FM215" s="46"/>
      <c r="FN215" s="46"/>
      <c r="FO215" s="46"/>
      <c r="FP215" s="46"/>
      <c r="FQ215" s="46"/>
      <c r="FR215" s="46"/>
      <c r="FS215" s="46"/>
      <c r="FT215" s="46"/>
      <c r="FU215" s="46"/>
      <c r="FV215" s="46"/>
      <c r="FW215" s="46"/>
      <c r="FX215" s="46"/>
      <c r="FY215" s="46"/>
      <c r="FZ215" s="46"/>
      <c r="GA215" s="46"/>
      <c r="GB215" s="46"/>
      <c r="GC215" s="46"/>
    </row>
    <row r="216" spans="1:185" ht="30" x14ac:dyDescent="0.25">
      <c r="A216" s="566" t="s">
        <v>122</v>
      </c>
      <c r="B216" s="563">
        <f>'2 уровень'!C355</f>
        <v>399</v>
      </c>
      <c r="C216" s="563">
        <f>'2 уровень'!D355</f>
        <v>33</v>
      </c>
      <c r="D216" s="563">
        <f>'2 уровень'!E355</f>
        <v>49</v>
      </c>
      <c r="E216" s="564">
        <f>'2 уровень'!F355</f>
        <v>148.4848484848485</v>
      </c>
      <c r="F216" s="592">
        <f>'2 уровень'!G355</f>
        <v>1108.0161689814813</v>
      </c>
      <c r="G216" s="592">
        <f>'2 уровень'!H355</f>
        <v>93</v>
      </c>
      <c r="H216" s="592">
        <f>'2 уровень'!I355</f>
        <v>131.12832</v>
      </c>
      <c r="I216" s="592">
        <f>'2 уровень'!J355</f>
        <v>140.99819354838709</v>
      </c>
      <c r="J216" s="106"/>
    </row>
    <row r="217" spans="1:185" ht="30" x14ac:dyDescent="0.25">
      <c r="A217" s="121" t="s">
        <v>79</v>
      </c>
      <c r="B217" s="258">
        <f>'2 уровень'!C356</f>
        <v>278</v>
      </c>
      <c r="C217" s="258">
        <f>'2 уровень'!D356</f>
        <v>23</v>
      </c>
      <c r="D217" s="50">
        <f>'2 уровень'!E356</f>
        <v>48</v>
      </c>
      <c r="E217" s="259">
        <f>'2 уровень'!F356</f>
        <v>208.69565217391303</v>
      </c>
      <c r="F217" s="202">
        <f>'2 уровень'!G356</f>
        <v>715.44973148148142</v>
      </c>
      <c r="G217" s="202">
        <f>'2 уровень'!H356</f>
        <v>60</v>
      </c>
      <c r="H217" s="66">
        <f>'2 уровень'!I356</f>
        <v>129.33023</v>
      </c>
      <c r="I217" s="202">
        <f>'2 уровень'!J356</f>
        <v>215.55038333333334</v>
      </c>
      <c r="J217" s="106"/>
    </row>
    <row r="218" spans="1:185" ht="30" x14ac:dyDescent="0.25">
      <c r="A218" s="121" t="s">
        <v>80</v>
      </c>
      <c r="B218" s="258">
        <f>'2 уровень'!C357</f>
        <v>83</v>
      </c>
      <c r="C218" s="258">
        <f>'2 уровень'!D357</f>
        <v>7</v>
      </c>
      <c r="D218" s="50">
        <f>'2 уровень'!E357</f>
        <v>1</v>
      </c>
      <c r="E218" s="259">
        <f>'2 уровень'!F357</f>
        <v>14.285714285714285</v>
      </c>
      <c r="F218" s="202">
        <f>'2 уровень'!G357</f>
        <v>143.20093750000001</v>
      </c>
      <c r="G218" s="202">
        <f>'2 уровень'!H357</f>
        <v>12</v>
      </c>
      <c r="H218" s="66">
        <f>'2 уровень'!I357</f>
        <v>1.79809</v>
      </c>
      <c r="I218" s="202">
        <f>'2 уровень'!J357</f>
        <v>14.984083333333334</v>
      </c>
      <c r="J218" s="106"/>
    </row>
    <row r="219" spans="1:185" ht="45" x14ac:dyDescent="0.25">
      <c r="A219" s="121" t="s">
        <v>101</v>
      </c>
      <c r="B219" s="258">
        <f>'2 уровень'!C358</f>
        <v>0</v>
      </c>
      <c r="C219" s="258">
        <f>'2 уровень'!D358</f>
        <v>0</v>
      </c>
      <c r="D219" s="50">
        <f>'2 уровень'!E358</f>
        <v>0</v>
      </c>
      <c r="E219" s="259">
        <f>'2 уровень'!F358</f>
        <v>0</v>
      </c>
      <c r="F219" s="202">
        <f>'2 уровень'!G358</f>
        <v>0</v>
      </c>
      <c r="G219" s="202">
        <f>'2 уровень'!H358</f>
        <v>0</v>
      </c>
      <c r="H219" s="66">
        <f>'2 уровень'!I358</f>
        <v>0</v>
      </c>
      <c r="I219" s="202">
        <f>'2 уровень'!J358</f>
        <v>0</v>
      </c>
      <c r="J219" s="106"/>
    </row>
    <row r="220" spans="1:185" ht="30" x14ac:dyDescent="0.25">
      <c r="A220" s="121" t="s">
        <v>102</v>
      </c>
      <c r="B220" s="258">
        <f>'2 уровень'!C359</f>
        <v>38</v>
      </c>
      <c r="C220" s="258">
        <f>'2 уровень'!D359</f>
        <v>3</v>
      </c>
      <c r="D220" s="50">
        <f>'2 уровень'!E359</f>
        <v>0</v>
      </c>
      <c r="E220" s="259">
        <f>'2 уровень'!F359</f>
        <v>0</v>
      </c>
      <c r="F220" s="202">
        <f>'2 уровень'!G359</f>
        <v>249.3655</v>
      </c>
      <c r="G220" s="202">
        <f>'2 уровень'!H359</f>
        <v>21</v>
      </c>
      <c r="H220" s="66">
        <f>'2 уровень'!I359</f>
        <v>0</v>
      </c>
      <c r="I220" s="202">
        <f>'2 уровень'!J359</f>
        <v>0</v>
      </c>
      <c r="J220" s="106"/>
    </row>
    <row r="221" spans="1:185" ht="30" x14ac:dyDescent="0.25">
      <c r="A221" s="566" t="s">
        <v>114</v>
      </c>
      <c r="B221" s="563">
        <f>'2 уровень'!C360</f>
        <v>723</v>
      </c>
      <c r="C221" s="563">
        <f>'2 уровень'!D360</f>
        <v>60</v>
      </c>
      <c r="D221" s="563">
        <f>'2 уровень'!E360</f>
        <v>62</v>
      </c>
      <c r="E221" s="564">
        <f>'2 уровень'!F360</f>
        <v>103.33333333333334</v>
      </c>
      <c r="F221" s="592">
        <f>'2 уровень'!G360</f>
        <v>1149.7728999999999</v>
      </c>
      <c r="G221" s="592">
        <f>'2 уровень'!H360</f>
        <v>95</v>
      </c>
      <c r="H221" s="592">
        <f>'2 уровень'!I360</f>
        <v>144.16254000000001</v>
      </c>
      <c r="I221" s="592">
        <f>'2 уровень'!J360</f>
        <v>151.75004210526316</v>
      </c>
      <c r="J221" s="106"/>
    </row>
    <row r="222" spans="1:185" ht="30" x14ac:dyDescent="0.25">
      <c r="A222" s="121" t="s">
        <v>110</v>
      </c>
      <c r="B222" s="258">
        <f>'2 уровень'!C361</f>
        <v>20</v>
      </c>
      <c r="C222" s="258">
        <f>'2 уровень'!D361</f>
        <v>2</v>
      </c>
      <c r="D222" s="50">
        <f>'2 уровень'!E361</f>
        <v>0</v>
      </c>
      <c r="E222" s="259">
        <f>'2 уровень'!F361</f>
        <v>0</v>
      </c>
      <c r="F222" s="202">
        <f>'2 уровень'!G361</f>
        <v>35.077399999999997</v>
      </c>
      <c r="G222" s="202">
        <f>'2 уровень'!H361</f>
        <v>3</v>
      </c>
      <c r="H222" s="66">
        <f>'2 уровень'!I361</f>
        <v>0</v>
      </c>
      <c r="I222" s="202">
        <f>'2 уровень'!J361</f>
        <v>0</v>
      </c>
      <c r="J222" s="106"/>
    </row>
    <row r="223" spans="1:185" ht="60" x14ac:dyDescent="0.25">
      <c r="A223" s="121" t="s">
        <v>81</v>
      </c>
      <c r="B223" s="258">
        <f>'2 уровень'!C362</f>
        <v>425</v>
      </c>
      <c r="C223" s="258">
        <f>'2 уровень'!D362</f>
        <v>35</v>
      </c>
      <c r="D223" s="50">
        <f>'2 уровень'!E362</f>
        <v>49</v>
      </c>
      <c r="E223" s="259">
        <f>'2 уровень'!F362</f>
        <v>140</v>
      </c>
      <c r="F223" s="202">
        <f>'2 уровень'!G362</f>
        <v>833.63750000000005</v>
      </c>
      <c r="G223" s="202">
        <f>'2 уровень'!H362</f>
        <v>69</v>
      </c>
      <c r="H223" s="66">
        <f>'2 уровень'!I362</f>
        <v>134.27357000000001</v>
      </c>
      <c r="I223" s="202">
        <f>'2 уровень'!J362</f>
        <v>194.5993768115942</v>
      </c>
      <c r="J223" s="106"/>
    </row>
    <row r="224" spans="1:185" ht="45" x14ac:dyDescent="0.25">
      <c r="A224" s="121" t="s">
        <v>111</v>
      </c>
      <c r="B224" s="258">
        <f>'2 уровень'!C363</f>
        <v>278</v>
      </c>
      <c r="C224" s="258">
        <f>'2 уровень'!D363</f>
        <v>23</v>
      </c>
      <c r="D224" s="50">
        <f>'2 уровень'!E363</f>
        <v>13</v>
      </c>
      <c r="E224" s="259">
        <f>'2 уровень'!F363</f>
        <v>56.521739130434781</v>
      </c>
      <c r="F224" s="202">
        <f>'2 уровень'!G363</f>
        <v>281.05799999999999</v>
      </c>
      <c r="G224" s="202">
        <f>'2 уровень'!H363</f>
        <v>23</v>
      </c>
      <c r="H224" s="66">
        <f>'2 уровень'!I363</f>
        <v>9.8889699999999987</v>
      </c>
      <c r="I224" s="202">
        <f>'2 уровень'!J363</f>
        <v>42.995521739130425</v>
      </c>
      <c r="J224" s="106"/>
    </row>
    <row r="225" spans="1:185" ht="30" x14ac:dyDescent="0.25">
      <c r="A225" s="121" t="s">
        <v>125</v>
      </c>
      <c r="B225" s="258">
        <f>'2 уровень'!C364</f>
        <v>990</v>
      </c>
      <c r="C225" s="258">
        <f>'2 уровень'!D364</f>
        <v>83</v>
      </c>
      <c r="D225" s="50">
        <f>'2 уровень'!E364</f>
        <v>78</v>
      </c>
      <c r="E225" s="259">
        <f>'2 уровень'!F364</f>
        <v>93.975903614457835</v>
      </c>
      <c r="F225" s="202">
        <f>'2 уровень'!G364</f>
        <v>800.9991</v>
      </c>
      <c r="G225" s="202">
        <f>'2 уровень'!H364</f>
        <v>67</v>
      </c>
      <c r="H225" s="66">
        <f>'2 уровень'!I364</f>
        <v>63.109019999999994</v>
      </c>
      <c r="I225" s="202">
        <f>'2 уровень'!J364</f>
        <v>94.192567164179096</v>
      </c>
      <c r="J225" s="106"/>
    </row>
    <row r="226" spans="1:185" ht="15.75" thickBot="1" x14ac:dyDescent="0.3">
      <c r="A226" s="116" t="s">
        <v>4</v>
      </c>
      <c r="B226" s="258">
        <f>'2 уровень'!C365</f>
        <v>0</v>
      </c>
      <c r="C226" s="258">
        <f>'2 уровень'!D365</f>
        <v>0</v>
      </c>
      <c r="D226" s="50">
        <f>'2 уровень'!E365</f>
        <v>0</v>
      </c>
      <c r="E226" s="259">
        <f>'2 уровень'!F365</f>
        <v>0</v>
      </c>
      <c r="F226" s="202">
        <f>'2 уровень'!G365</f>
        <v>3058.7881689814812</v>
      </c>
      <c r="G226" s="202">
        <f>'2 уровень'!H365</f>
        <v>255</v>
      </c>
      <c r="H226" s="66">
        <f>'2 уровень'!I365</f>
        <v>338.39988</v>
      </c>
      <c r="I226" s="202">
        <f>'2 уровень'!J365</f>
        <v>132.70583529411763</v>
      </c>
      <c r="J226" s="106"/>
    </row>
    <row r="227" spans="1:185" s="55" customFormat="1" ht="15" customHeight="1" x14ac:dyDescent="0.2">
      <c r="A227" s="103" t="s">
        <v>31</v>
      </c>
      <c r="B227" s="104"/>
      <c r="C227" s="104"/>
      <c r="D227" s="104"/>
      <c r="E227" s="192"/>
      <c r="F227" s="105"/>
      <c r="G227" s="105"/>
      <c r="H227" s="105"/>
      <c r="I227" s="105"/>
      <c r="J227" s="106"/>
      <c r="K227" s="46"/>
      <c r="L227" s="46"/>
      <c r="M227" s="46"/>
      <c r="N227" s="46"/>
      <c r="O227" s="46"/>
      <c r="P227" s="46"/>
      <c r="Q227" s="46"/>
      <c r="R227" s="46"/>
      <c r="S227" s="46"/>
      <c r="T227" s="46"/>
      <c r="U227" s="46"/>
      <c r="V227" s="46"/>
      <c r="W227" s="46"/>
      <c r="X227" s="46"/>
      <c r="Y227" s="46"/>
      <c r="Z227" s="46"/>
      <c r="AA227" s="46"/>
      <c r="AB227" s="46"/>
      <c r="AC227" s="46"/>
      <c r="AD227" s="46"/>
      <c r="AE227" s="46"/>
      <c r="AF227" s="46"/>
      <c r="AG227" s="46"/>
      <c r="AH227" s="46"/>
      <c r="AI227" s="46"/>
      <c r="AJ227" s="46"/>
      <c r="AK227" s="46"/>
      <c r="AL227" s="46"/>
      <c r="AM227" s="46"/>
      <c r="AN227" s="46"/>
      <c r="AO227" s="46"/>
      <c r="AP227" s="46"/>
      <c r="AQ227" s="46"/>
      <c r="AR227" s="46"/>
      <c r="AS227" s="46"/>
      <c r="AT227" s="46"/>
      <c r="AU227" s="46"/>
      <c r="AV227" s="46"/>
      <c r="AW227" s="46"/>
      <c r="AX227" s="46"/>
      <c r="AY227" s="46"/>
      <c r="AZ227" s="46"/>
      <c r="BA227" s="46"/>
      <c r="BB227" s="46"/>
      <c r="BC227" s="46"/>
      <c r="BD227" s="46"/>
      <c r="BE227" s="46"/>
      <c r="BF227" s="46"/>
      <c r="BG227" s="46"/>
      <c r="BH227" s="46"/>
      <c r="BI227" s="46"/>
      <c r="BJ227" s="46"/>
      <c r="BK227" s="46"/>
      <c r="BL227" s="46"/>
      <c r="BM227" s="46"/>
      <c r="BN227" s="46"/>
      <c r="BO227" s="46"/>
      <c r="BP227" s="46"/>
      <c r="BQ227" s="46"/>
      <c r="BR227" s="46"/>
      <c r="BS227" s="46"/>
      <c r="BT227" s="46"/>
      <c r="BU227" s="46"/>
      <c r="BV227" s="46"/>
      <c r="BW227" s="46"/>
      <c r="BX227" s="46"/>
      <c r="BY227" s="46"/>
      <c r="BZ227" s="46"/>
      <c r="CA227" s="46"/>
      <c r="CB227" s="46"/>
      <c r="CC227" s="46"/>
      <c r="CD227" s="46"/>
      <c r="CE227" s="46"/>
      <c r="CF227" s="46"/>
      <c r="CG227" s="46"/>
      <c r="CH227" s="46"/>
      <c r="CI227" s="46"/>
      <c r="CJ227" s="46"/>
      <c r="CK227" s="46"/>
      <c r="CL227" s="46"/>
      <c r="CM227" s="46"/>
      <c r="CN227" s="46"/>
      <c r="CO227" s="46"/>
      <c r="CP227" s="46"/>
      <c r="CQ227" s="46"/>
      <c r="CR227" s="46"/>
      <c r="CS227" s="46"/>
      <c r="CT227" s="46"/>
      <c r="CU227" s="46"/>
      <c r="CV227" s="46"/>
      <c r="CW227" s="46"/>
      <c r="CX227" s="46"/>
      <c r="CY227" s="46"/>
      <c r="CZ227" s="46"/>
      <c r="DA227" s="46"/>
      <c r="DB227" s="46"/>
      <c r="DC227" s="46"/>
      <c r="DD227" s="46"/>
      <c r="DE227" s="46"/>
      <c r="DF227" s="46"/>
      <c r="DG227" s="46"/>
      <c r="DH227" s="46"/>
      <c r="DI227" s="46"/>
      <c r="DJ227" s="46"/>
      <c r="DK227" s="46"/>
      <c r="DL227" s="46"/>
      <c r="DM227" s="46"/>
      <c r="DN227" s="46"/>
      <c r="DO227" s="46"/>
      <c r="DP227" s="46"/>
      <c r="DQ227" s="46"/>
      <c r="DR227" s="46"/>
      <c r="DS227" s="46"/>
      <c r="DT227" s="46"/>
      <c r="DU227" s="46"/>
      <c r="DV227" s="46"/>
      <c r="DW227" s="46"/>
      <c r="DX227" s="46"/>
      <c r="DY227" s="46"/>
      <c r="DZ227" s="46"/>
      <c r="EA227" s="46"/>
      <c r="EB227" s="46"/>
      <c r="EC227" s="46"/>
      <c r="ED227" s="46"/>
      <c r="EE227" s="46"/>
      <c r="EF227" s="46"/>
      <c r="EG227" s="46"/>
      <c r="EH227" s="46"/>
      <c r="EI227" s="46"/>
      <c r="EJ227" s="46"/>
      <c r="EK227" s="46"/>
      <c r="EL227" s="46"/>
      <c r="EM227" s="46"/>
      <c r="EN227" s="46"/>
      <c r="EO227" s="46"/>
      <c r="EP227" s="46"/>
      <c r="EQ227" s="46"/>
      <c r="ER227" s="46"/>
      <c r="ES227" s="46"/>
      <c r="ET227" s="46"/>
      <c r="EU227" s="46"/>
      <c r="EV227" s="46"/>
      <c r="EW227" s="46"/>
      <c r="EX227" s="46"/>
      <c r="EY227" s="46"/>
      <c r="EZ227" s="46"/>
      <c r="FA227" s="46"/>
      <c r="FB227" s="46"/>
      <c r="FC227" s="46"/>
      <c r="FD227" s="46"/>
      <c r="FE227" s="46"/>
      <c r="FF227" s="46"/>
      <c r="FG227" s="46"/>
      <c r="FH227" s="46"/>
      <c r="FI227" s="46"/>
      <c r="FJ227" s="46"/>
      <c r="FK227" s="46"/>
      <c r="FL227" s="46"/>
      <c r="FM227" s="46"/>
      <c r="FN227" s="46"/>
      <c r="FO227" s="46"/>
      <c r="FP227" s="46"/>
      <c r="FQ227" s="46"/>
      <c r="FR227" s="46"/>
      <c r="FS227" s="46"/>
      <c r="FT227" s="46"/>
      <c r="FU227" s="46"/>
      <c r="FV227" s="46"/>
      <c r="FW227" s="46"/>
      <c r="FX227" s="46"/>
      <c r="FY227" s="46"/>
      <c r="FZ227" s="46"/>
      <c r="GA227" s="46"/>
      <c r="GB227" s="46"/>
      <c r="GC227" s="46"/>
    </row>
    <row r="228" spans="1:185" ht="30" x14ac:dyDescent="0.25">
      <c r="A228" s="566" t="s">
        <v>122</v>
      </c>
      <c r="B228" s="563">
        <f>'1 уровень'!C382</f>
        <v>13668</v>
      </c>
      <c r="C228" s="563">
        <f>'1 уровень'!D382</f>
        <v>1139</v>
      </c>
      <c r="D228" s="563">
        <f>'1 уровень'!E382</f>
        <v>868</v>
      </c>
      <c r="E228" s="564">
        <f>'1 уровень'!F382</f>
        <v>76.207199297629501</v>
      </c>
      <c r="F228" s="592">
        <f>'1 уровень'!G382</f>
        <v>27596.033384444447</v>
      </c>
      <c r="G228" s="592">
        <f>'1 уровень'!H382</f>
        <v>2300</v>
      </c>
      <c r="H228" s="592">
        <f>'1 уровень'!I382</f>
        <v>1600.9241299999999</v>
      </c>
      <c r="I228" s="592">
        <f>'1 уровень'!J382</f>
        <v>69.60539695652173</v>
      </c>
      <c r="J228" s="106"/>
    </row>
    <row r="229" spans="1:185" ht="30" x14ac:dyDescent="0.25">
      <c r="A229" s="121" t="s">
        <v>79</v>
      </c>
      <c r="B229" s="50">
        <f>'1 уровень'!C383</f>
        <v>10401</v>
      </c>
      <c r="C229" s="50">
        <f>'1 уровень'!D383</f>
        <v>867</v>
      </c>
      <c r="D229" s="50">
        <f>'1 уровень'!E383</f>
        <v>706</v>
      </c>
      <c r="E229" s="187">
        <f>'1 уровень'!F383</f>
        <v>81.430219146482116</v>
      </c>
      <c r="F229" s="66">
        <f>'1 уровень'!G383</f>
        <v>22306.339004444446</v>
      </c>
      <c r="G229" s="66">
        <f>'1 уровень'!H383</f>
        <v>1859</v>
      </c>
      <c r="H229" s="66">
        <f>'1 уровень'!I383</f>
        <v>1358.5790400000001</v>
      </c>
      <c r="I229" s="66">
        <f>'1 уровень'!J383</f>
        <v>73.081174825174827</v>
      </c>
      <c r="J229" s="106"/>
    </row>
    <row r="230" spans="1:185" ht="30" x14ac:dyDescent="0.25">
      <c r="A230" s="121" t="s">
        <v>80</v>
      </c>
      <c r="B230" s="50">
        <f>'1 уровень'!C384</f>
        <v>3120</v>
      </c>
      <c r="C230" s="50">
        <f>'1 уровень'!D384</f>
        <v>260</v>
      </c>
      <c r="D230" s="50">
        <f>'1 уровень'!E384</f>
        <v>162</v>
      </c>
      <c r="E230" s="187">
        <f>'1 уровень'!F384</f>
        <v>62.307692307692307</v>
      </c>
      <c r="F230" s="66">
        <f>'1 уровень'!G384</f>
        <v>4485.8189999999995</v>
      </c>
      <c r="G230" s="66">
        <f>'1 уровень'!H384</f>
        <v>374</v>
      </c>
      <c r="H230" s="66">
        <f>'1 уровень'!I384</f>
        <v>242.34508999999997</v>
      </c>
      <c r="I230" s="66">
        <f>'1 уровень'!J384</f>
        <v>64.798152406417103</v>
      </c>
      <c r="J230" s="106"/>
    </row>
    <row r="231" spans="1:185" ht="45" x14ac:dyDescent="0.25">
      <c r="A231" s="121" t="s">
        <v>101</v>
      </c>
      <c r="B231" s="50">
        <f>'1 уровень'!C385</f>
        <v>60</v>
      </c>
      <c r="C231" s="50">
        <f>'1 уровень'!D385</f>
        <v>5</v>
      </c>
      <c r="D231" s="50">
        <f>'1 уровень'!E385</f>
        <v>0</v>
      </c>
      <c r="E231" s="187">
        <f>'1 уровень'!F385</f>
        <v>0</v>
      </c>
      <c r="F231" s="66">
        <f>'1 уровень'!G385</f>
        <v>328.11240000000004</v>
      </c>
      <c r="G231" s="66">
        <f>'1 уровень'!H385</f>
        <v>27</v>
      </c>
      <c r="H231" s="66">
        <f>'1 уровень'!I385</f>
        <v>0</v>
      </c>
      <c r="I231" s="66">
        <f>'1 уровень'!J385</f>
        <v>0</v>
      </c>
      <c r="J231" s="106"/>
    </row>
    <row r="232" spans="1:185" ht="30" x14ac:dyDescent="0.25">
      <c r="A232" s="121" t="s">
        <v>102</v>
      </c>
      <c r="B232" s="50">
        <f>'1 уровень'!C386</f>
        <v>87</v>
      </c>
      <c r="C232" s="50">
        <f>'1 уровень'!D386</f>
        <v>7</v>
      </c>
      <c r="D232" s="50">
        <f>'1 уровень'!E386</f>
        <v>0</v>
      </c>
      <c r="E232" s="187">
        <f>'1 уровень'!F386</f>
        <v>0</v>
      </c>
      <c r="F232" s="66">
        <f>'1 уровень'!G386</f>
        <v>475.76298000000003</v>
      </c>
      <c r="G232" s="66">
        <f>'1 уровень'!H386</f>
        <v>40</v>
      </c>
      <c r="H232" s="66">
        <f>'1 уровень'!I386</f>
        <v>0</v>
      </c>
      <c r="I232" s="66">
        <f>'1 уровень'!J386</f>
        <v>0</v>
      </c>
      <c r="J232" s="106"/>
    </row>
    <row r="233" spans="1:185" ht="30" x14ac:dyDescent="0.25">
      <c r="A233" s="566" t="s">
        <v>114</v>
      </c>
      <c r="B233" s="563">
        <f>'1 уровень'!C387</f>
        <v>25187</v>
      </c>
      <c r="C233" s="563">
        <f>'1 уровень'!D387</f>
        <v>2099</v>
      </c>
      <c r="D233" s="563">
        <f>'1 уровень'!E387</f>
        <v>1108</v>
      </c>
      <c r="E233" s="564">
        <f>'1 уровень'!F387</f>
        <v>52.787041448308713</v>
      </c>
      <c r="F233" s="592">
        <f>'1 уровень'!G387</f>
        <v>33469.881860000001</v>
      </c>
      <c r="G233" s="592">
        <f>'1 уровень'!H387</f>
        <v>2790</v>
      </c>
      <c r="H233" s="592">
        <f>'1 уровень'!I387</f>
        <v>1158.3380999999999</v>
      </c>
      <c r="I233" s="592">
        <f>'1 уровень'!J387</f>
        <v>41.517494623655907</v>
      </c>
      <c r="J233" s="106"/>
    </row>
    <row r="234" spans="1:185" ht="30" x14ac:dyDescent="0.25">
      <c r="A234" s="121" t="s">
        <v>110</v>
      </c>
      <c r="B234" s="50">
        <f>'1 уровень'!C388</f>
        <v>550</v>
      </c>
      <c r="C234" s="50">
        <f>'1 уровень'!D388</f>
        <v>46</v>
      </c>
      <c r="D234" s="50">
        <f>'1 уровень'!E388</f>
        <v>-9</v>
      </c>
      <c r="E234" s="187">
        <f>'1 уровень'!F388</f>
        <v>-19.565217391304348</v>
      </c>
      <c r="F234" s="66">
        <f>'1 уровень'!G388</f>
        <v>807.51</v>
      </c>
      <c r="G234" s="66">
        <f>'1 уровень'!H388</f>
        <v>68</v>
      </c>
      <c r="H234" s="66">
        <f>'1 уровень'!I388</f>
        <v>-14.308139999999998</v>
      </c>
      <c r="I234" s="66">
        <f>'1 уровень'!J388</f>
        <v>-21.041382352941174</v>
      </c>
      <c r="J234" s="106"/>
    </row>
    <row r="235" spans="1:185" ht="60" x14ac:dyDescent="0.25">
      <c r="A235" s="121" t="s">
        <v>81</v>
      </c>
      <c r="B235" s="50">
        <f>'1 уровень'!C389</f>
        <v>14137</v>
      </c>
      <c r="C235" s="50">
        <f>'1 уровень'!D389</f>
        <v>1178</v>
      </c>
      <c r="D235" s="50">
        <f>'1 уровень'!E389</f>
        <v>622</v>
      </c>
      <c r="E235" s="187">
        <f>'1 уровень'!F389</f>
        <v>52.801358234295414</v>
      </c>
      <c r="F235" s="66">
        <f>'1 уровень'!G389</f>
        <v>23831.871859999999</v>
      </c>
      <c r="G235" s="66">
        <f>'1 уровень'!H389</f>
        <v>1986</v>
      </c>
      <c r="H235" s="66">
        <f>'1 уровень'!I389</f>
        <v>752.99685999999997</v>
      </c>
      <c r="I235" s="66">
        <f>'1 уровень'!J389</f>
        <v>37.915249748237663</v>
      </c>
      <c r="J235" s="106"/>
    </row>
    <row r="236" spans="1:185" ht="45" x14ac:dyDescent="0.25">
      <c r="A236" s="121" t="s">
        <v>111</v>
      </c>
      <c r="B236" s="50">
        <f>'1 уровень'!C390</f>
        <v>10500</v>
      </c>
      <c r="C236" s="50">
        <f>'1 уровень'!D390</f>
        <v>875</v>
      </c>
      <c r="D236" s="50">
        <f>'1 уровень'!E390</f>
        <v>495</v>
      </c>
      <c r="E236" s="187">
        <f>'1 уровень'!F390</f>
        <v>56.571428571428569</v>
      </c>
      <c r="F236" s="66">
        <f>'1 уровень'!G390</f>
        <v>8830.5</v>
      </c>
      <c r="G236" s="66">
        <f>'1 уровень'!H390</f>
        <v>736</v>
      </c>
      <c r="H236" s="66">
        <f>'1 уровень'!I390</f>
        <v>419.64938000000001</v>
      </c>
      <c r="I236" s="66">
        <f>'1 уровень'!J390</f>
        <v>57.017578804347821</v>
      </c>
      <c r="J236" s="106"/>
    </row>
    <row r="237" spans="1:185" ht="30" x14ac:dyDescent="0.25">
      <c r="A237" s="296" t="s">
        <v>125</v>
      </c>
      <c r="B237" s="50">
        <f>'1 уровень'!C391</f>
        <v>39040</v>
      </c>
      <c r="C237" s="50">
        <f>'1 уровень'!D391</f>
        <v>3253</v>
      </c>
      <c r="D237" s="50">
        <f>'1 уровень'!E391</f>
        <v>3200</v>
      </c>
      <c r="E237" s="187">
        <f>'1 уровень'!F391</f>
        <v>98.370734706424827</v>
      </c>
      <c r="F237" s="66">
        <f>'1 уровень'!G391</f>
        <v>26322.329599999997</v>
      </c>
      <c r="G237" s="66">
        <f>'1 уровень'!H391</f>
        <v>2193</v>
      </c>
      <c r="H237" s="66">
        <f>'1 уровень'!I391</f>
        <v>2144.0973100000001</v>
      </c>
      <c r="I237" s="66">
        <f>'1 уровень'!J391</f>
        <v>97.770055175558596</v>
      </c>
      <c r="J237" s="106"/>
    </row>
    <row r="238" spans="1:185" ht="15.75" thickBot="1" x14ac:dyDescent="0.3">
      <c r="A238" s="608" t="s">
        <v>107</v>
      </c>
      <c r="B238" s="568">
        <f>'1 уровень'!C392</f>
        <v>0</v>
      </c>
      <c r="C238" s="568">
        <f>'1 уровень'!D392</f>
        <v>0</v>
      </c>
      <c r="D238" s="568">
        <f>'1 уровень'!E392</f>
        <v>0</v>
      </c>
      <c r="E238" s="569">
        <f>'1 уровень'!F392</f>
        <v>0</v>
      </c>
      <c r="F238" s="609">
        <f>'1 уровень'!G392</f>
        <v>87388.244844444445</v>
      </c>
      <c r="G238" s="609">
        <f>'1 уровень'!H392</f>
        <v>7283</v>
      </c>
      <c r="H238" s="609">
        <f>'1 уровень'!I392</f>
        <v>4903.3595399999995</v>
      </c>
      <c r="I238" s="609">
        <f>'1 уровень'!J392</f>
        <v>67.326095565014413</v>
      </c>
      <c r="J238" s="106"/>
    </row>
    <row r="239" spans="1:185" s="46" customFormat="1" ht="15" customHeight="1" x14ac:dyDescent="0.25">
      <c r="A239" s="610" t="s">
        <v>32</v>
      </c>
      <c r="B239" s="611"/>
      <c r="C239" s="611"/>
      <c r="D239" s="611"/>
      <c r="E239" s="612"/>
      <c r="F239" s="613"/>
      <c r="G239" s="613"/>
      <c r="H239" s="613"/>
      <c r="I239" s="613"/>
      <c r="J239" s="106"/>
      <c r="K239" s="45"/>
      <c r="L239" s="45"/>
      <c r="M239" s="45"/>
      <c r="N239" s="45"/>
      <c r="O239" s="45"/>
      <c r="P239" s="45"/>
      <c r="Q239" s="45"/>
      <c r="R239" s="45"/>
      <c r="S239" s="45"/>
      <c r="T239" s="45"/>
      <c r="U239" s="45"/>
      <c r="V239" s="45"/>
      <c r="W239" s="45"/>
      <c r="X239" s="45"/>
      <c r="Y239" s="45"/>
      <c r="Z239" s="45"/>
      <c r="AA239" s="45"/>
      <c r="AB239" s="45"/>
      <c r="AC239" s="45"/>
      <c r="AD239" s="45"/>
      <c r="AE239" s="45"/>
      <c r="AF239" s="45"/>
      <c r="AG239" s="45"/>
      <c r="AH239" s="45"/>
      <c r="AI239" s="45"/>
      <c r="AJ239" s="45"/>
      <c r="AK239" s="45"/>
      <c r="AL239" s="45"/>
      <c r="AM239" s="45"/>
      <c r="AN239" s="45"/>
      <c r="AO239" s="45"/>
      <c r="AP239" s="45"/>
      <c r="AQ239" s="45"/>
      <c r="AR239" s="45"/>
      <c r="AS239" s="45"/>
      <c r="AT239" s="45"/>
      <c r="AU239" s="45"/>
      <c r="AV239" s="45"/>
      <c r="AW239" s="45"/>
      <c r="AX239" s="45"/>
      <c r="AY239" s="45"/>
      <c r="AZ239" s="45"/>
      <c r="BA239" s="45"/>
      <c r="BB239" s="45"/>
      <c r="BC239" s="45"/>
      <c r="BD239" s="45"/>
      <c r="BE239" s="45"/>
      <c r="BF239" s="45"/>
      <c r="BG239" s="45"/>
      <c r="BH239" s="45"/>
      <c r="BI239" s="45"/>
      <c r="BJ239" s="45"/>
      <c r="BK239" s="45"/>
      <c r="BL239" s="45"/>
      <c r="BM239" s="45"/>
      <c r="BN239" s="45"/>
      <c r="BO239" s="45"/>
      <c r="BP239" s="45"/>
      <c r="BQ239" s="45"/>
      <c r="BR239" s="45"/>
      <c r="BS239" s="45"/>
      <c r="BT239" s="45"/>
      <c r="BU239" s="45"/>
      <c r="BV239" s="45"/>
      <c r="BW239" s="45"/>
      <c r="BX239" s="45"/>
      <c r="BY239" s="45"/>
      <c r="BZ239" s="45"/>
      <c r="CA239" s="45"/>
      <c r="CB239" s="45"/>
      <c r="CC239" s="45"/>
      <c r="CD239" s="45"/>
      <c r="CE239" s="45"/>
      <c r="CF239" s="45"/>
      <c r="CG239" s="45"/>
      <c r="CH239" s="45"/>
      <c r="CI239" s="45"/>
      <c r="CJ239" s="45"/>
      <c r="CK239" s="45"/>
      <c r="CL239" s="45"/>
      <c r="CM239" s="45"/>
      <c r="CN239" s="45"/>
      <c r="CO239" s="45"/>
      <c r="CP239" s="45"/>
      <c r="CQ239" s="45"/>
      <c r="CR239" s="45"/>
      <c r="CS239" s="45"/>
      <c r="CT239" s="45"/>
      <c r="CU239" s="45"/>
      <c r="CV239" s="45"/>
      <c r="CW239" s="45"/>
      <c r="CX239" s="45"/>
      <c r="CY239" s="45"/>
      <c r="CZ239" s="45"/>
      <c r="DA239" s="45"/>
      <c r="DB239" s="45"/>
      <c r="DC239" s="45"/>
      <c r="DD239" s="45"/>
      <c r="DE239" s="45"/>
      <c r="DF239" s="45"/>
      <c r="DG239" s="45"/>
      <c r="DH239" s="45"/>
      <c r="DI239" s="45"/>
      <c r="DJ239" s="45"/>
      <c r="DK239" s="45"/>
      <c r="DL239" s="45"/>
      <c r="DM239" s="45"/>
      <c r="DN239" s="45"/>
      <c r="DO239" s="45"/>
      <c r="DP239" s="45"/>
      <c r="DQ239" s="45"/>
      <c r="DR239" s="45"/>
      <c r="DS239" s="45"/>
      <c r="DT239" s="45"/>
      <c r="DU239" s="45"/>
      <c r="DV239" s="45"/>
      <c r="DW239" s="45"/>
      <c r="DX239" s="45"/>
      <c r="DY239" s="45"/>
      <c r="DZ239" s="45"/>
      <c r="EA239" s="45"/>
      <c r="EB239" s="45"/>
      <c r="EC239" s="45"/>
      <c r="ED239" s="45"/>
      <c r="EE239" s="45"/>
      <c r="EF239" s="45"/>
      <c r="EG239" s="45"/>
      <c r="EH239" s="45"/>
      <c r="EI239" s="45"/>
      <c r="EJ239" s="45"/>
      <c r="EK239" s="45"/>
      <c r="EL239" s="45"/>
      <c r="EM239" s="45"/>
      <c r="EN239" s="45"/>
      <c r="EO239" s="45"/>
      <c r="EP239" s="45"/>
      <c r="EQ239" s="45"/>
      <c r="ER239" s="45"/>
      <c r="ES239" s="45"/>
      <c r="ET239" s="45"/>
      <c r="EU239" s="45"/>
      <c r="EV239" s="45"/>
      <c r="EW239" s="45"/>
      <c r="EX239" s="45"/>
      <c r="EY239" s="45"/>
      <c r="EZ239" s="45"/>
      <c r="FA239" s="45"/>
      <c r="FB239" s="45"/>
      <c r="FC239" s="45"/>
      <c r="FD239" s="45"/>
      <c r="FE239" s="45"/>
      <c r="FF239" s="45"/>
      <c r="FG239" s="45"/>
      <c r="FH239" s="45"/>
      <c r="FI239" s="45"/>
      <c r="FJ239" s="45"/>
      <c r="FK239" s="45"/>
      <c r="FL239" s="45"/>
      <c r="FM239" s="45"/>
      <c r="FN239" s="45"/>
      <c r="FO239" s="45"/>
      <c r="FP239" s="45"/>
      <c r="FQ239" s="45"/>
      <c r="FR239" s="45"/>
      <c r="FS239" s="45"/>
      <c r="FT239" s="45"/>
      <c r="FU239" s="45"/>
      <c r="FV239" s="45"/>
      <c r="FW239" s="45"/>
      <c r="FX239" s="45"/>
      <c r="FY239" s="45"/>
      <c r="FZ239" s="45"/>
      <c r="GA239" s="45"/>
      <c r="GB239" s="45"/>
      <c r="GC239" s="45"/>
    </row>
    <row r="240" spans="1:185" ht="30" x14ac:dyDescent="0.25">
      <c r="A240" s="204" t="s">
        <v>122</v>
      </c>
      <c r="B240" s="70">
        <f>'1 уровень'!C20</f>
        <v>1533</v>
      </c>
      <c r="C240" s="70">
        <f>'1 уровень'!D20</f>
        <v>128</v>
      </c>
      <c r="D240" s="70">
        <f>'1 уровень'!E20</f>
        <v>0</v>
      </c>
      <c r="E240" s="193">
        <f>'1 уровень'!F20</f>
        <v>0</v>
      </c>
      <c r="F240" s="66">
        <f>'1 уровень'!G20</f>
        <v>3037.4914983333333</v>
      </c>
      <c r="G240" s="66">
        <f>'1 уровень'!H20</f>
        <v>253</v>
      </c>
      <c r="H240" s="725">
        <f>'1 уровень'!I20</f>
        <v>0</v>
      </c>
      <c r="I240" s="66">
        <f>'1 уровень'!J20</f>
        <v>0</v>
      </c>
      <c r="J240" s="106"/>
      <c r="K240" s="46"/>
      <c r="L240" s="46"/>
      <c r="M240" s="46"/>
      <c r="N240" s="46"/>
      <c r="O240" s="46"/>
      <c r="P240" s="46"/>
      <c r="Q240" s="46"/>
      <c r="R240" s="46"/>
      <c r="S240" s="46"/>
      <c r="T240" s="46"/>
      <c r="U240" s="46"/>
      <c r="V240" s="46"/>
      <c r="W240" s="46"/>
      <c r="X240" s="46"/>
      <c r="Y240" s="46"/>
      <c r="Z240" s="46"/>
      <c r="AA240" s="46"/>
      <c r="AB240" s="46"/>
      <c r="AC240" s="46"/>
      <c r="AD240" s="46"/>
      <c r="AE240" s="46"/>
      <c r="AF240" s="46"/>
      <c r="AG240" s="46"/>
      <c r="AH240" s="46"/>
      <c r="AI240" s="46"/>
      <c r="AJ240" s="46"/>
      <c r="AK240" s="46"/>
      <c r="AL240" s="46"/>
      <c r="AM240" s="46"/>
      <c r="AN240" s="46"/>
      <c r="AO240" s="46"/>
      <c r="AP240" s="46"/>
      <c r="AQ240" s="46"/>
      <c r="AR240" s="46"/>
      <c r="AS240" s="46"/>
      <c r="AT240" s="46"/>
      <c r="AU240" s="46"/>
      <c r="AV240" s="46"/>
      <c r="AW240" s="46"/>
      <c r="AX240" s="46"/>
      <c r="AY240" s="46"/>
      <c r="AZ240" s="46"/>
      <c r="BA240" s="46"/>
      <c r="BB240" s="46"/>
      <c r="BC240" s="46"/>
      <c r="BD240" s="46"/>
      <c r="BE240" s="46"/>
      <c r="BF240" s="46"/>
      <c r="BG240" s="46"/>
      <c r="BH240" s="46"/>
      <c r="BI240" s="46"/>
      <c r="BJ240" s="46"/>
      <c r="BK240" s="46"/>
      <c r="BL240" s="46"/>
      <c r="BM240" s="46"/>
      <c r="BN240" s="46"/>
      <c r="BO240" s="46"/>
      <c r="BP240" s="46"/>
      <c r="BQ240" s="46"/>
      <c r="BR240" s="46"/>
      <c r="BS240" s="46"/>
      <c r="BT240" s="46"/>
      <c r="BU240" s="46"/>
      <c r="BV240" s="46"/>
      <c r="BW240" s="46"/>
      <c r="BX240" s="46"/>
      <c r="BY240" s="46"/>
      <c r="BZ240" s="46"/>
      <c r="CA240" s="46"/>
      <c r="CB240" s="46"/>
      <c r="CC240" s="46"/>
      <c r="CD240" s="46"/>
      <c r="CE240" s="46"/>
      <c r="CF240" s="46"/>
      <c r="CG240" s="46"/>
      <c r="CH240" s="46"/>
      <c r="CI240" s="46"/>
      <c r="CJ240" s="46"/>
      <c r="CK240" s="46"/>
      <c r="CL240" s="46"/>
      <c r="CM240" s="46"/>
      <c r="CN240" s="46"/>
      <c r="CO240" s="46"/>
      <c r="CP240" s="46"/>
      <c r="CQ240" s="46"/>
      <c r="CR240" s="46"/>
      <c r="CS240" s="46"/>
      <c r="CT240" s="46"/>
      <c r="CU240" s="46"/>
      <c r="CV240" s="46"/>
      <c r="CW240" s="46"/>
      <c r="CX240" s="46"/>
      <c r="CY240" s="46"/>
      <c r="CZ240" s="46"/>
      <c r="DA240" s="46"/>
      <c r="DB240" s="46"/>
      <c r="DC240" s="46"/>
      <c r="DD240" s="46"/>
      <c r="DE240" s="46"/>
      <c r="DF240" s="46"/>
      <c r="DG240" s="46"/>
      <c r="DH240" s="46"/>
      <c r="DI240" s="46"/>
      <c r="DJ240" s="46"/>
      <c r="DK240" s="46"/>
      <c r="DL240" s="46"/>
      <c r="DM240" s="46"/>
      <c r="DN240" s="46"/>
      <c r="DO240" s="46"/>
      <c r="DP240" s="46"/>
      <c r="DQ240" s="46"/>
      <c r="DR240" s="46"/>
      <c r="DS240" s="46"/>
      <c r="DT240" s="46"/>
      <c r="DU240" s="46"/>
      <c r="DV240" s="46"/>
      <c r="DW240" s="46"/>
      <c r="DX240" s="46"/>
      <c r="DY240" s="46"/>
      <c r="DZ240" s="46"/>
      <c r="EA240" s="46"/>
      <c r="EB240" s="46"/>
      <c r="EC240" s="46"/>
      <c r="ED240" s="46"/>
      <c r="EE240" s="46"/>
      <c r="EF240" s="46"/>
      <c r="EG240" s="46"/>
      <c r="EH240" s="46"/>
      <c r="EI240" s="46"/>
      <c r="EJ240" s="46"/>
      <c r="EK240" s="46"/>
      <c r="EL240" s="46"/>
      <c r="EM240" s="46"/>
      <c r="EN240" s="46"/>
      <c r="EO240" s="46"/>
      <c r="EP240" s="46"/>
      <c r="EQ240" s="46"/>
      <c r="ER240" s="46"/>
      <c r="ES240" s="46"/>
      <c r="ET240" s="46"/>
      <c r="EU240" s="46"/>
      <c r="EV240" s="46"/>
      <c r="EW240" s="46"/>
      <c r="EX240" s="46"/>
      <c r="EY240" s="46"/>
      <c r="EZ240" s="46"/>
      <c r="FA240" s="46"/>
      <c r="FB240" s="46"/>
      <c r="FC240" s="46"/>
      <c r="FD240" s="46"/>
      <c r="FE240" s="46"/>
      <c r="FF240" s="46"/>
      <c r="FG240" s="46"/>
      <c r="FH240" s="46"/>
      <c r="FI240" s="46"/>
      <c r="FJ240" s="46"/>
      <c r="FK240" s="46"/>
      <c r="FL240" s="46"/>
      <c r="FM240" s="46"/>
      <c r="FN240" s="46"/>
      <c r="FO240" s="46"/>
      <c r="FP240" s="46"/>
      <c r="FQ240" s="46"/>
      <c r="FR240" s="46"/>
      <c r="FS240" s="46"/>
      <c r="FT240" s="46"/>
      <c r="FU240" s="46"/>
      <c r="FV240" s="46"/>
      <c r="FW240" s="46"/>
      <c r="FX240" s="46"/>
      <c r="FY240" s="46"/>
      <c r="FZ240" s="46"/>
      <c r="GA240" s="46"/>
      <c r="GB240" s="46"/>
      <c r="GC240" s="46"/>
    </row>
    <row r="241" spans="1:185" ht="30" x14ac:dyDescent="0.25">
      <c r="A241" s="209" t="s">
        <v>79</v>
      </c>
      <c r="B241" s="70">
        <f>'1 уровень'!C21</f>
        <v>1179</v>
      </c>
      <c r="C241" s="70">
        <f>'1 уровень'!D21</f>
        <v>98</v>
      </c>
      <c r="D241" s="70">
        <f>'1 уровень'!E21</f>
        <v>0</v>
      </c>
      <c r="E241" s="193">
        <f>'1 уровень'!F21</f>
        <v>0</v>
      </c>
      <c r="F241" s="66">
        <f>'1 уровень'!G21</f>
        <v>2528.5235733333334</v>
      </c>
      <c r="G241" s="66">
        <f>'1 уровень'!H21</f>
        <v>211</v>
      </c>
      <c r="H241" s="725">
        <f>'1 уровень'!I21</f>
        <v>0</v>
      </c>
      <c r="I241" s="66">
        <f>'1 уровень'!J21</f>
        <v>0</v>
      </c>
      <c r="J241" s="106"/>
      <c r="K241" s="46"/>
      <c r="L241" s="46"/>
      <c r="M241" s="46"/>
      <c r="N241" s="46"/>
      <c r="O241" s="46"/>
      <c r="P241" s="46"/>
      <c r="Q241" s="46"/>
      <c r="R241" s="46"/>
      <c r="S241" s="46"/>
      <c r="T241" s="46"/>
      <c r="U241" s="46"/>
      <c r="V241" s="46"/>
      <c r="W241" s="46"/>
      <c r="X241" s="46"/>
      <c r="Y241" s="46"/>
      <c r="Z241" s="46"/>
      <c r="AA241" s="46"/>
      <c r="AB241" s="46"/>
      <c r="AC241" s="46"/>
      <c r="AD241" s="46"/>
      <c r="AE241" s="46"/>
      <c r="AF241" s="46"/>
      <c r="AG241" s="46"/>
      <c r="AH241" s="46"/>
      <c r="AI241" s="46"/>
      <c r="AJ241" s="46"/>
      <c r="AK241" s="46"/>
      <c r="AL241" s="46"/>
      <c r="AM241" s="46"/>
      <c r="AN241" s="46"/>
      <c r="AO241" s="46"/>
      <c r="AP241" s="46"/>
      <c r="AQ241" s="46"/>
      <c r="AR241" s="46"/>
      <c r="AS241" s="46"/>
      <c r="AT241" s="46"/>
      <c r="AU241" s="46"/>
      <c r="AV241" s="46"/>
      <c r="AW241" s="46"/>
      <c r="AX241" s="46"/>
      <c r="AY241" s="46"/>
      <c r="AZ241" s="46"/>
      <c r="BA241" s="46"/>
      <c r="BB241" s="46"/>
      <c r="BC241" s="46"/>
      <c r="BD241" s="46"/>
      <c r="BE241" s="46"/>
      <c r="BF241" s="46"/>
      <c r="BG241" s="46"/>
      <c r="BH241" s="46"/>
      <c r="BI241" s="46"/>
      <c r="BJ241" s="46"/>
      <c r="BK241" s="46"/>
      <c r="BL241" s="46"/>
      <c r="BM241" s="46"/>
      <c r="BN241" s="46"/>
      <c r="BO241" s="46"/>
      <c r="BP241" s="46"/>
      <c r="BQ241" s="46"/>
      <c r="BR241" s="46"/>
      <c r="BS241" s="46"/>
      <c r="BT241" s="46"/>
      <c r="BU241" s="46"/>
      <c r="BV241" s="46"/>
      <c r="BW241" s="46"/>
      <c r="BX241" s="46"/>
      <c r="BY241" s="46"/>
      <c r="BZ241" s="46"/>
      <c r="CA241" s="46"/>
      <c r="CB241" s="46"/>
      <c r="CC241" s="46"/>
      <c r="CD241" s="46"/>
      <c r="CE241" s="46"/>
      <c r="CF241" s="46"/>
      <c r="CG241" s="46"/>
      <c r="CH241" s="46"/>
      <c r="CI241" s="46"/>
      <c r="CJ241" s="46"/>
      <c r="CK241" s="46"/>
      <c r="CL241" s="46"/>
      <c r="CM241" s="46"/>
      <c r="CN241" s="46"/>
      <c r="CO241" s="46"/>
      <c r="CP241" s="46"/>
      <c r="CQ241" s="46"/>
      <c r="CR241" s="46"/>
      <c r="CS241" s="46"/>
      <c r="CT241" s="46"/>
      <c r="CU241" s="46"/>
      <c r="CV241" s="46"/>
      <c r="CW241" s="46"/>
      <c r="CX241" s="46"/>
      <c r="CY241" s="46"/>
      <c r="CZ241" s="46"/>
      <c r="DA241" s="46"/>
      <c r="DB241" s="46"/>
      <c r="DC241" s="46"/>
      <c r="DD241" s="46"/>
      <c r="DE241" s="46"/>
      <c r="DF241" s="46"/>
      <c r="DG241" s="46"/>
      <c r="DH241" s="46"/>
      <c r="DI241" s="46"/>
      <c r="DJ241" s="46"/>
      <c r="DK241" s="46"/>
      <c r="DL241" s="46"/>
      <c r="DM241" s="46"/>
      <c r="DN241" s="46"/>
      <c r="DO241" s="46"/>
      <c r="DP241" s="46"/>
      <c r="DQ241" s="46"/>
      <c r="DR241" s="46"/>
      <c r="DS241" s="46"/>
      <c r="DT241" s="46"/>
      <c r="DU241" s="46"/>
      <c r="DV241" s="46"/>
      <c r="DW241" s="46"/>
      <c r="DX241" s="46"/>
      <c r="DY241" s="46"/>
      <c r="DZ241" s="46"/>
      <c r="EA241" s="46"/>
      <c r="EB241" s="46"/>
      <c r="EC241" s="46"/>
      <c r="ED241" s="46"/>
      <c r="EE241" s="46"/>
      <c r="EF241" s="46"/>
      <c r="EG241" s="46"/>
      <c r="EH241" s="46"/>
      <c r="EI241" s="46"/>
      <c r="EJ241" s="46"/>
      <c r="EK241" s="46"/>
      <c r="EL241" s="46"/>
      <c r="EM241" s="46"/>
      <c r="EN241" s="46"/>
      <c r="EO241" s="46"/>
      <c r="EP241" s="46"/>
      <c r="EQ241" s="46"/>
      <c r="ER241" s="46"/>
      <c r="ES241" s="46"/>
      <c r="ET241" s="46"/>
      <c r="EU241" s="46"/>
      <c r="EV241" s="46"/>
      <c r="EW241" s="46"/>
      <c r="EX241" s="46"/>
      <c r="EY241" s="46"/>
      <c r="EZ241" s="46"/>
      <c r="FA241" s="46"/>
      <c r="FB241" s="46"/>
      <c r="FC241" s="46"/>
      <c r="FD241" s="46"/>
      <c r="FE241" s="46"/>
      <c r="FF241" s="46"/>
      <c r="FG241" s="46"/>
      <c r="FH241" s="46"/>
      <c r="FI241" s="46"/>
      <c r="FJ241" s="46"/>
      <c r="FK241" s="46"/>
      <c r="FL241" s="46"/>
      <c r="FM241" s="46"/>
      <c r="FN241" s="46"/>
      <c r="FO241" s="46"/>
      <c r="FP241" s="46"/>
      <c r="FQ241" s="46"/>
      <c r="FR241" s="46"/>
      <c r="FS241" s="46"/>
      <c r="FT241" s="46"/>
      <c r="FU241" s="46"/>
      <c r="FV241" s="46"/>
      <c r="FW241" s="46"/>
      <c r="FX241" s="46"/>
      <c r="FY241" s="46"/>
      <c r="FZ241" s="46"/>
      <c r="GA241" s="46"/>
      <c r="GB241" s="46"/>
      <c r="GC241" s="46"/>
    </row>
    <row r="242" spans="1:185" ht="30" x14ac:dyDescent="0.25">
      <c r="A242" s="209" t="s">
        <v>80</v>
      </c>
      <c r="B242" s="70">
        <f>'1 уровень'!C22</f>
        <v>354</v>
      </c>
      <c r="C242" s="70">
        <f>'1 уровень'!D22</f>
        <v>30</v>
      </c>
      <c r="D242" s="70">
        <f>'1 уровень'!E22</f>
        <v>0</v>
      </c>
      <c r="E242" s="193">
        <f>'1 уровень'!F22</f>
        <v>0</v>
      </c>
      <c r="F242" s="66">
        <f>'1 уровень'!G22</f>
        <v>508.96792500000004</v>
      </c>
      <c r="G242" s="66">
        <f>'1 уровень'!H22</f>
        <v>42</v>
      </c>
      <c r="H242" s="66">
        <f>'1 уровень'!I22</f>
        <v>0</v>
      </c>
      <c r="I242" s="66">
        <f>'1 уровень'!J22</f>
        <v>0</v>
      </c>
      <c r="J242" s="106"/>
      <c r="K242" s="46"/>
      <c r="L242" s="46"/>
      <c r="M242" s="46"/>
      <c r="N242" s="46"/>
      <c r="O242" s="46"/>
      <c r="P242" s="46"/>
      <c r="Q242" s="46"/>
      <c r="R242" s="46"/>
      <c r="S242" s="46"/>
      <c r="T242" s="46"/>
      <c r="U242" s="46"/>
      <c r="V242" s="46"/>
      <c r="W242" s="46"/>
      <c r="X242" s="46"/>
      <c r="Y242" s="46"/>
      <c r="Z242" s="46"/>
      <c r="AA242" s="46"/>
      <c r="AB242" s="46"/>
      <c r="AC242" s="46"/>
      <c r="AD242" s="46"/>
      <c r="AE242" s="46"/>
      <c r="AF242" s="46"/>
      <c r="AG242" s="46"/>
      <c r="AH242" s="46"/>
      <c r="AI242" s="46"/>
      <c r="AJ242" s="46"/>
      <c r="AK242" s="46"/>
      <c r="AL242" s="46"/>
      <c r="AM242" s="46"/>
      <c r="AN242" s="46"/>
      <c r="AO242" s="46"/>
      <c r="AP242" s="46"/>
      <c r="AQ242" s="46"/>
      <c r="AR242" s="46"/>
      <c r="AS242" s="46"/>
      <c r="AT242" s="46"/>
      <c r="AU242" s="46"/>
      <c r="AV242" s="46"/>
      <c r="AW242" s="46"/>
      <c r="AX242" s="46"/>
      <c r="AY242" s="46"/>
      <c r="AZ242" s="46"/>
      <c r="BA242" s="46"/>
      <c r="BB242" s="46"/>
      <c r="BC242" s="46"/>
      <c r="BD242" s="46"/>
      <c r="BE242" s="46"/>
      <c r="BF242" s="46"/>
      <c r="BG242" s="46"/>
      <c r="BH242" s="46"/>
      <c r="BI242" s="46"/>
      <c r="BJ242" s="46"/>
      <c r="BK242" s="46"/>
      <c r="BL242" s="46"/>
      <c r="BM242" s="46"/>
      <c r="BN242" s="46"/>
      <c r="BO242" s="46"/>
      <c r="BP242" s="46"/>
      <c r="BQ242" s="46"/>
      <c r="BR242" s="46"/>
      <c r="BS242" s="46"/>
      <c r="BT242" s="46"/>
      <c r="BU242" s="46"/>
      <c r="BV242" s="46"/>
      <c r="BW242" s="46"/>
      <c r="BX242" s="46"/>
      <c r="BY242" s="46"/>
      <c r="BZ242" s="46"/>
      <c r="CA242" s="46"/>
      <c r="CB242" s="46"/>
      <c r="CC242" s="46"/>
      <c r="CD242" s="46"/>
      <c r="CE242" s="46"/>
      <c r="CF242" s="46"/>
      <c r="CG242" s="46"/>
      <c r="CH242" s="46"/>
      <c r="CI242" s="46"/>
      <c r="CJ242" s="46"/>
      <c r="CK242" s="46"/>
      <c r="CL242" s="46"/>
      <c r="CM242" s="46"/>
      <c r="CN242" s="46"/>
      <c r="CO242" s="46"/>
      <c r="CP242" s="46"/>
      <c r="CQ242" s="46"/>
      <c r="CR242" s="46"/>
      <c r="CS242" s="46"/>
      <c r="CT242" s="46"/>
      <c r="CU242" s="46"/>
      <c r="CV242" s="46"/>
      <c r="CW242" s="46"/>
      <c r="CX242" s="46"/>
      <c r="CY242" s="46"/>
      <c r="CZ242" s="46"/>
      <c r="DA242" s="46"/>
      <c r="DB242" s="46"/>
      <c r="DC242" s="46"/>
      <c r="DD242" s="46"/>
      <c r="DE242" s="46"/>
      <c r="DF242" s="46"/>
      <c r="DG242" s="46"/>
      <c r="DH242" s="46"/>
      <c r="DI242" s="46"/>
      <c r="DJ242" s="46"/>
      <c r="DK242" s="46"/>
      <c r="DL242" s="46"/>
      <c r="DM242" s="46"/>
      <c r="DN242" s="46"/>
      <c r="DO242" s="46"/>
      <c r="DP242" s="46"/>
      <c r="DQ242" s="46"/>
      <c r="DR242" s="46"/>
      <c r="DS242" s="46"/>
      <c r="DT242" s="46"/>
      <c r="DU242" s="46"/>
      <c r="DV242" s="46"/>
      <c r="DW242" s="46"/>
      <c r="DX242" s="46"/>
      <c r="DY242" s="46"/>
      <c r="DZ242" s="46"/>
      <c r="EA242" s="46"/>
      <c r="EB242" s="46"/>
      <c r="EC242" s="46"/>
      <c r="ED242" s="46"/>
      <c r="EE242" s="46"/>
      <c r="EF242" s="46"/>
      <c r="EG242" s="46"/>
      <c r="EH242" s="46"/>
      <c r="EI242" s="46"/>
      <c r="EJ242" s="46"/>
      <c r="EK242" s="46"/>
      <c r="EL242" s="46"/>
      <c r="EM242" s="46"/>
      <c r="EN242" s="46"/>
      <c r="EO242" s="46"/>
      <c r="EP242" s="46"/>
      <c r="EQ242" s="46"/>
      <c r="ER242" s="46"/>
      <c r="ES242" s="46"/>
      <c r="ET242" s="46"/>
      <c r="EU242" s="46"/>
      <c r="EV242" s="46"/>
      <c r="EW242" s="46"/>
      <c r="EX242" s="46"/>
      <c r="EY242" s="46"/>
      <c r="EZ242" s="46"/>
      <c r="FA242" s="46"/>
      <c r="FB242" s="46"/>
      <c r="FC242" s="46"/>
      <c r="FD242" s="46"/>
      <c r="FE242" s="46"/>
      <c r="FF242" s="46"/>
      <c r="FG242" s="46"/>
      <c r="FH242" s="46"/>
      <c r="FI242" s="46"/>
      <c r="FJ242" s="46"/>
      <c r="FK242" s="46"/>
      <c r="FL242" s="46"/>
      <c r="FM242" s="46"/>
      <c r="FN242" s="46"/>
      <c r="FO242" s="46"/>
      <c r="FP242" s="46"/>
      <c r="FQ242" s="46"/>
      <c r="FR242" s="46"/>
      <c r="FS242" s="46"/>
      <c r="FT242" s="46"/>
      <c r="FU242" s="46"/>
      <c r="FV242" s="46"/>
      <c r="FW242" s="46"/>
      <c r="FX242" s="46"/>
      <c r="FY242" s="46"/>
      <c r="FZ242" s="46"/>
      <c r="GA242" s="46"/>
      <c r="GB242" s="46"/>
      <c r="GC242" s="46"/>
    </row>
    <row r="243" spans="1:185" ht="30" x14ac:dyDescent="0.25">
      <c r="A243" s="331" t="s">
        <v>114</v>
      </c>
      <c r="B243" s="70">
        <f>'1 уровень'!C23</f>
        <v>0</v>
      </c>
      <c r="C243" s="70">
        <f>'1 уровень'!D23</f>
        <v>0</v>
      </c>
      <c r="D243" s="70">
        <f>'1 уровень'!E23</f>
        <v>0</v>
      </c>
      <c r="E243" s="193" t="e">
        <f>'1 уровень'!F23</f>
        <v>#DIV/0!</v>
      </c>
      <c r="F243" s="66">
        <f>'1 уровень'!G23</f>
        <v>0</v>
      </c>
      <c r="G243" s="66">
        <f>'1 уровень'!H23</f>
        <v>0</v>
      </c>
      <c r="H243" s="66">
        <f>'1 уровень'!I23</f>
        <v>0</v>
      </c>
      <c r="I243" s="66" t="e">
        <f>'1 уровень'!J23</f>
        <v>#DIV/0!</v>
      </c>
      <c r="J243" s="106"/>
      <c r="K243" s="46"/>
      <c r="L243" s="46"/>
      <c r="M243" s="46"/>
      <c r="N243" s="46"/>
      <c r="O243" s="46"/>
      <c r="P243" s="46"/>
      <c r="Q243" s="46"/>
      <c r="R243" s="46"/>
      <c r="S243" s="46"/>
      <c r="T243" s="46"/>
      <c r="U243" s="46"/>
      <c r="V243" s="46"/>
      <c r="W243" s="46"/>
      <c r="X243" s="46"/>
      <c r="Y243" s="46"/>
      <c r="Z243" s="46"/>
      <c r="AA243" s="46"/>
      <c r="AB243" s="46"/>
      <c r="AC243" s="46"/>
      <c r="AD243" s="46"/>
      <c r="AE243" s="46"/>
      <c r="AF243" s="46"/>
      <c r="AG243" s="46"/>
      <c r="AH243" s="46"/>
      <c r="AI243" s="46"/>
      <c r="AJ243" s="46"/>
      <c r="AK243" s="46"/>
      <c r="AL243" s="46"/>
      <c r="AM243" s="46"/>
      <c r="AN243" s="46"/>
      <c r="AO243" s="46"/>
      <c r="AP243" s="46"/>
      <c r="AQ243" s="46"/>
      <c r="AR243" s="46"/>
      <c r="AS243" s="46"/>
      <c r="AT243" s="46"/>
      <c r="AU243" s="46"/>
      <c r="AV243" s="46"/>
      <c r="AW243" s="46"/>
      <c r="AX243" s="46"/>
      <c r="AY243" s="46"/>
      <c r="AZ243" s="46"/>
      <c r="BA243" s="46"/>
      <c r="BB243" s="46"/>
      <c r="BC243" s="46"/>
      <c r="BD243" s="46"/>
      <c r="BE243" s="46"/>
      <c r="BF243" s="46"/>
      <c r="BG243" s="46"/>
      <c r="BH243" s="46"/>
      <c r="BI243" s="46"/>
      <c r="BJ243" s="46"/>
      <c r="BK243" s="46"/>
      <c r="BL243" s="46"/>
      <c r="BM243" s="46"/>
      <c r="BN243" s="46"/>
      <c r="BO243" s="46"/>
      <c r="BP243" s="46"/>
      <c r="BQ243" s="46"/>
      <c r="BR243" s="46"/>
      <c r="BS243" s="46"/>
      <c r="BT243" s="46"/>
      <c r="BU243" s="46"/>
      <c r="BV243" s="46"/>
      <c r="BW243" s="46"/>
      <c r="BX243" s="46"/>
      <c r="BY243" s="46"/>
      <c r="BZ243" s="46"/>
      <c r="CA243" s="46"/>
      <c r="CB243" s="46"/>
      <c r="CC243" s="46"/>
      <c r="CD243" s="46"/>
      <c r="CE243" s="46"/>
      <c r="CF243" s="46"/>
      <c r="CG243" s="46"/>
      <c r="CH243" s="46"/>
      <c r="CI243" s="46"/>
      <c r="CJ243" s="46"/>
      <c r="CK243" s="46"/>
      <c r="CL243" s="46"/>
      <c r="CM243" s="46"/>
      <c r="CN243" s="46"/>
      <c r="CO243" s="46"/>
      <c r="CP243" s="46"/>
      <c r="CQ243" s="46"/>
      <c r="CR243" s="46"/>
      <c r="CS243" s="46"/>
      <c r="CT243" s="46"/>
      <c r="CU243" s="46"/>
      <c r="CV243" s="46"/>
      <c r="CW243" s="46"/>
      <c r="CX243" s="46"/>
      <c r="CY243" s="46"/>
      <c r="CZ243" s="46"/>
      <c r="DA243" s="46"/>
      <c r="DB243" s="46"/>
      <c r="DC243" s="46"/>
      <c r="DD243" s="46"/>
      <c r="DE243" s="46"/>
      <c r="DF243" s="46"/>
      <c r="DG243" s="46"/>
      <c r="DH243" s="46"/>
      <c r="DI243" s="46"/>
      <c r="DJ243" s="46"/>
      <c r="DK243" s="46"/>
      <c r="DL243" s="46"/>
      <c r="DM243" s="46"/>
      <c r="DN243" s="46"/>
      <c r="DO243" s="46"/>
      <c r="DP243" s="46"/>
      <c r="DQ243" s="46"/>
      <c r="DR243" s="46"/>
      <c r="DS243" s="46"/>
      <c r="DT243" s="46"/>
      <c r="DU243" s="46"/>
      <c r="DV243" s="46"/>
      <c r="DW243" s="46"/>
      <c r="DX243" s="46"/>
      <c r="DY243" s="46"/>
      <c r="DZ243" s="46"/>
      <c r="EA243" s="46"/>
      <c r="EB243" s="46"/>
      <c r="EC243" s="46"/>
      <c r="ED243" s="46"/>
      <c r="EE243" s="46"/>
      <c r="EF243" s="46"/>
      <c r="EG243" s="46"/>
      <c r="EH243" s="46"/>
      <c r="EI243" s="46"/>
      <c r="EJ243" s="46"/>
      <c r="EK243" s="46"/>
      <c r="EL243" s="46"/>
      <c r="EM243" s="46"/>
      <c r="EN243" s="46"/>
      <c r="EO243" s="46"/>
      <c r="EP243" s="46"/>
      <c r="EQ243" s="46"/>
      <c r="ER243" s="46"/>
      <c r="ES243" s="46"/>
      <c r="ET243" s="46"/>
      <c r="EU243" s="46"/>
      <c r="EV243" s="46"/>
      <c r="EW243" s="46"/>
      <c r="EX243" s="46"/>
      <c r="EY243" s="46"/>
      <c r="EZ243" s="46"/>
      <c r="FA243" s="46"/>
      <c r="FB243" s="46"/>
      <c r="FC243" s="46"/>
      <c r="FD243" s="46"/>
      <c r="FE243" s="46"/>
      <c r="FF243" s="46"/>
      <c r="FG243" s="46"/>
      <c r="FH243" s="46"/>
      <c r="FI243" s="46"/>
      <c r="FJ243" s="46"/>
      <c r="FK243" s="46"/>
      <c r="FL243" s="46"/>
      <c r="FM243" s="46"/>
      <c r="FN243" s="46"/>
      <c r="FO243" s="46"/>
      <c r="FP243" s="46"/>
      <c r="FQ243" s="46"/>
      <c r="FR243" s="46"/>
      <c r="FS243" s="46"/>
      <c r="FT243" s="46"/>
      <c r="FU243" s="46"/>
      <c r="FV243" s="46"/>
      <c r="FW243" s="46"/>
      <c r="FX243" s="46"/>
      <c r="FY243" s="46"/>
      <c r="FZ243" s="46"/>
      <c r="GA243" s="46"/>
      <c r="GB243" s="46"/>
      <c r="GC243" s="46"/>
    </row>
    <row r="244" spans="1:185" ht="30" x14ac:dyDescent="0.25">
      <c r="A244" s="329" t="s">
        <v>110</v>
      </c>
      <c r="B244" s="70">
        <f>'1 уровень'!C24</f>
        <v>0</v>
      </c>
      <c r="C244" s="70">
        <f>'1 уровень'!D24</f>
        <v>0</v>
      </c>
      <c r="D244" s="70">
        <f>'1 уровень'!E24</f>
        <v>0</v>
      </c>
      <c r="E244" s="193" t="e">
        <f>'1 уровень'!F24</f>
        <v>#DIV/0!</v>
      </c>
      <c r="F244" s="66">
        <f>'1 уровень'!G24</f>
        <v>0</v>
      </c>
      <c r="G244" s="66">
        <f>'1 уровень'!H24</f>
        <v>0</v>
      </c>
      <c r="H244" s="66">
        <f>'1 уровень'!I24</f>
        <v>0</v>
      </c>
      <c r="I244" s="66" t="e">
        <f>'1 уровень'!J24</f>
        <v>#DIV/0!</v>
      </c>
      <c r="J244" s="106"/>
      <c r="K244" s="46"/>
      <c r="L244" s="46"/>
      <c r="M244" s="46"/>
      <c r="N244" s="46"/>
      <c r="O244" s="46"/>
      <c r="P244" s="46"/>
      <c r="Q244" s="46"/>
      <c r="R244" s="46"/>
      <c r="S244" s="46"/>
      <c r="T244" s="46"/>
      <c r="U244" s="46"/>
      <c r="V244" s="46"/>
      <c r="W244" s="46"/>
      <c r="X244" s="46"/>
      <c r="Y244" s="46"/>
      <c r="Z244" s="46"/>
      <c r="AA244" s="46"/>
      <c r="AB244" s="46"/>
      <c r="AC244" s="46"/>
      <c r="AD244" s="46"/>
      <c r="AE244" s="46"/>
      <c r="AF244" s="46"/>
      <c r="AG244" s="46"/>
      <c r="AH244" s="46"/>
      <c r="AI244" s="46"/>
      <c r="AJ244" s="46"/>
      <c r="AK244" s="46"/>
      <c r="AL244" s="46"/>
      <c r="AM244" s="46"/>
      <c r="AN244" s="46"/>
      <c r="AO244" s="46"/>
      <c r="AP244" s="46"/>
      <c r="AQ244" s="46"/>
      <c r="AR244" s="46"/>
      <c r="AS244" s="46"/>
      <c r="AT244" s="46"/>
      <c r="AU244" s="46"/>
      <c r="AV244" s="46"/>
      <c r="AW244" s="46"/>
      <c r="AX244" s="46"/>
      <c r="AY244" s="46"/>
      <c r="AZ244" s="46"/>
      <c r="BA244" s="46"/>
      <c r="BB244" s="46"/>
      <c r="BC244" s="46"/>
      <c r="BD244" s="46"/>
      <c r="BE244" s="46"/>
      <c r="BF244" s="46"/>
      <c r="BG244" s="46"/>
      <c r="BH244" s="46"/>
      <c r="BI244" s="46"/>
      <c r="BJ244" s="46"/>
      <c r="BK244" s="46"/>
      <c r="BL244" s="46"/>
      <c r="BM244" s="46"/>
      <c r="BN244" s="46"/>
      <c r="BO244" s="46"/>
      <c r="BP244" s="46"/>
      <c r="BQ244" s="46"/>
      <c r="BR244" s="46"/>
      <c r="BS244" s="46"/>
      <c r="BT244" s="46"/>
      <c r="BU244" s="46"/>
      <c r="BV244" s="46"/>
      <c r="BW244" s="46"/>
      <c r="BX244" s="46"/>
      <c r="BY244" s="46"/>
      <c r="BZ244" s="46"/>
      <c r="CA244" s="46"/>
      <c r="CB244" s="46"/>
      <c r="CC244" s="46"/>
      <c r="CD244" s="46"/>
      <c r="CE244" s="46"/>
      <c r="CF244" s="46"/>
      <c r="CG244" s="46"/>
      <c r="CH244" s="46"/>
      <c r="CI244" s="46"/>
      <c r="CJ244" s="46"/>
      <c r="CK244" s="46"/>
      <c r="CL244" s="46"/>
      <c r="CM244" s="46"/>
      <c r="CN244" s="46"/>
      <c r="CO244" s="46"/>
      <c r="CP244" s="46"/>
      <c r="CQ244" s="46"/>
      <c r="CR244" s="46"/>
      <c r="CS244" s="46"/>
      <c r="CT244" s="46"/>
      <c r="CU244" s="46"/>
      <c r="CV244" s="46"/>
      <c r="CW244" s="46"/>
      <c r="CX244" s="46"/>
      <c r="CY244" s="46"/>
      <c r="CZ244" s="46"/>
      <c r="DA244" s="46"/>
      <c r="DB244" s="46"/>
      <c r="DC244" s="46"/>
      <c r="DD244" s="46"/>
      <c r="DE244" s="46"/>
      <c r="DF244" s="46"/>
      <c r="DG244" s="46"/>
      <c r="DH244" s="46"/>
      <c r="DI244" s="46"/>
      <c r="DJ244" s="46"/>
      <c r="DK244" s="46"/>
      <c r="DL244" s="46"/>
      <c r="DM244" s="46"/>
      <c r="DN244" s="46"/>
      <c r="DO244" s="46"/>
      <c r="DP244" s="46"/>
      <c r="DQ244" s="46"/>
      <c r="DR244" s="46"/>
      <c r="DS244" s="46"/>
      <c r="DT244" s="46"/>
      <c r="DU244" s="46"/>
      <c r="DV244" s="46"/>
      <c r="DW244" s="46"/>
      <c r="DX244" s="46"/>
      <c r="DY244" s="46"/>
      <c r="DZ244" s="46"/>
      <c r="EA244" s="46"/>
      <c r="EB244" s="46"/>
      <c r="EC244" s="46"/>
      <c r="ED244" s="46"/>
      <c r="EE244" s="46"/>
      <c r="EF244" s="46"/>
      <c r="EG244" s="46"/>
      <c r="EH244" s="46"/>
      <c r="EI244" s="46"/>
      <c r="EJ244" s="46"/>
      <c r="EK244" s="46"/>
      <c r="EL244" s="46"/>
      <c r="EM244" s="46"/>
      <c r="EN244" s="46"/>
      <c r="EO244" s="46"/>
      <c r="EP244" s="46"/>
      <c r="EQ244" s="46"/>
      <c r="ER244" s="46"/>
      <c r="ES244" s="46"/>
      <c r="ET244" s="46"/>
      <c r="EU244" s="46"/>
      <c r="EV244" s="46"/>
      <c r="EW244" s="46"/>
      <c r="EX244" s="46"/>
      <c r="EY244" s="46"/>
      <c r="EZ244" s="46"/>
      <c r="FA244" s="46"/>
      <c r="FB244" s="46"/>
      <c r="FC244" s="46"/>
      <c r="FD244" s="46"/>
      <c r="FE244" s="46"/>
      <c r="FF244" s="46"/>
      <c r="FG244" s="46"/>
      <c r="FH244" s="46"/>
      <c r="FI244" s="46"/>
      <c r="FJ244" s="46"/>
      <c r="FK244" s="46"/>
      <c r="FL244" s="46"/>
      <c r="FM244" s="46"/>
      <c r="FN244" s="46"/>
      <c r="FO244" s="46"/>
      <c r="FP244" s="46"/>
      <c r="FQ244" s="46"/>
      <c r="FR244" s="46"/>
      <c r="FS244" s="46"/>
      <c r="FT244" s="46"/>
      <c r="FU244" s="46"/>
      <c r="FV244" s="46"/>
      <c r="FW244" s="46"/>
      <c r="FX244" s="46"/>
      <c r="FY244" s="46"/>
      <c r="FZ244" s="46"/>
      <c r="GA244" s="46"/>
      <c r="GB244" s="46"/>
      <c r="GC244" s="46"/>
    </row>
    <row r="245" spans="1:185" ht="30" x14ac:dyDescent="0.25">
      <c r="A245" s="329" t="s">
        <v>125</v>
      </c>
      <c r="B245" s="70">
        <f>'1 уровень'!C25</f>
        <v>100</v>
      </c>
      <c r="C245" s="70">
        <f>'1 уровень'!D25</f>
        <v>8</v>
      </c>
      <c r="D245" s="70">
        <f>'1 уровень'!E25</f>
        <v>0</v>
      </c>
      <c r="E245" s="193">
        <f>'1 уровень'!F25</f>
        <v>0</v>
      </c>
      <c r="F245" s="66">
        <f>'1 уровень'!G25</f>
        <v>67.424000000000007</v>
      </c>
      <c r="G245" s="66">
        <f>'1 уровень'!H25</f>
        <v>6</v>
      </c>
      <c r="H245" s="66">
        <f>'1 уровень'!I25</f>
        <v>0</v>
      </c>
      <c r="I245" s="66">
        <f>'1 уровень'!J25</f>
        <v>0</v>
      </c>
      <c r="J245" s="106"/>
      <c r="K245" s="46"/>
      <c r="L245" s="46"/>
      <c r="M245" s="46"/>
      <c r="N245" s="46"/>
      <c r="O245" s="46"/>
      <c r="P245" s="46"/>
      <c r="Q245" s="46"/>
      <c r="R245" s="46"/>
      <c r="S245" s="46"/>
      <c r="T245" s="46"/>
      <c r="U245" s="46"/>
      <c r="V245" s="46"/>
      <c r="W245" s="46"/>
      <c r="X245" s="46"/>
      <c r="Y245" s="46"/>
      <c r="Z245" s="46"/>
      <c r="AA245" s="46"/>
      <c r="AB245" s="46"/>
      <c r="AC245" s="46"/>
      <c r="AD245" s="46"/>
      <c r="AE245" s="46"/>
      <c r="AF245" s="46"/>
      <c r="AG245" s="46"/>
      <c r="AH245" s="46"/>
      <c r="AI245" s="46"/>
      <c r="AJ245" s="46"/>
      <c r="AK245" s="46"/>
      <c r="AL245" s="46"/>
      <c r="AM245" s="46"/>
      <c r="AN245" s="46"/>
      <c r="AO245" s="46"/>
      <c r="AP245" s="46"/>
      <c r="AQ245" s="46"/>
      <c r="AR245" s="46"/>
      <c r="AS245" s="46"/>
      <c r="AT245" s="46"/>
      <c r="AU245" s="46"/>
      <c r="AV245" s="46"/>
      <c r="AW245" s="46"/>
      <c r="AX245" s="46"/>
      <c r="AY245" s="46"/>
      <c r="AZ245" s="46"/>
      <c r="BA245" s="46"/>
      <c r="BB245" s="46"/>
      <c r="BC245" s="46"/>
      <c r="BD245" s="46"/>
      <c r="BE245" s="46"/>
      <c r="BF245" s="46"/>
      <c r="BG245" s="46"/>
      <c r="BH245" s="46"/>
      <c r="BI245" s="46"/>
      <c r="BJ245" s="46"/>
      <c r="BK245" s="46"/>
      <c r="BL245" s="46"/>
      <c r="BM245" s="46"/>
      <c r="BN245" s="46"/>
      <c r="BO245" s="46"/>
      <c r="BP245" s="46"/>
      <c r="BQ245" s="46"/>
      <c r="BR245" s="46"/>
      <c r="BS245" s="46"/>
      <c r="BT245" s="46"/>
      <c r="BU245" s="46"/>
      <c r="BV245" s="46"/>
      <c r="BW245" s="46"/>
      <c r="BX245" s="46"/>
      <c r="BY245" s="46"/>
      <c r="BZ245" s="46"/>
      <c r="CA245" s="46"/>
      <c r="CB245" s="46"/>
      <c r="CC245" s="46"/>
      <c r="CD245" s="46"/>
      <c r="CE245" s="46"/>
      <c r="CF245" s="46"/>
      <c r="CG245" s="46"/>
      <c r="CH245" s="46"/>
      <c r="CI245" s="46"/>
      <c r="CJ245" s="46"/>
      <c r="CK245" s="46"/>
      <c r="CL245" s="46"/>
      <c r="CM245" s="46"/>
      <c r="CN245" s="46"/>
      <c r="CO245" s="46"/>
      <c r="CP245" s="46"/>
      <c r="CQ245" s="46"/>
      <c r="CR245" s="46"/>
      <c r="CS245" s="46"/>
      <c r="CT245" s="46"/>
      <c r="CU245" s="46"/>
      <c r="CV245" s="46"/>
      <c r="CW245" s="46"/>
      <c r="CX245" s="46"/>
      <c r="CY245" s="46"/>
      <c r="CZ245" s="46"/>
      <c r="DA245" s="46"/>
      <c r="DB245" s="46"/>
      <c r="DC245" s="46"/>
      <c r="DD245" s="46"/>
      <c r="DE245" s="46"/>
      <c r="DF245" s="46"/>
      <c r="DG245" s="46"/>
      <c r="DH245" s="46"/>
      <c r="DI245" s="46"/>
      <c r="DJ245" s="46"/>
      <c r="DK245" s="46"/>
      <c r="DL245" s="46"/>
      <c r="DM245" s="46"/>
      <c r="DN245" s="46"/>
      <c r="DO245" s="46"/>
      <c r="DP245" s="46"/>
      <c r="DQ245" s="46"/>
      <c r="DR245" s="46"/>
      <c r="DS245" s="46"/>
      <c r="DT245" s="46"/>
      <c r="DU245" s="46"/>
      <c r="DV245" s="46"/>
      <c r="DW245" s="46"/>
      <c r="DX245" s="46"/>
      <c r="DY245" s="46"/>
      <c r="DZ245" s="46"/>
      <c r="EA245" s="46"/>
      <c r="EB245" s="46"/>
      <c r="EC245" s="46"/>
      <c r="ED245" s="46"/>
      <c r="EE245" s="46"/>
      <c r="EF245" s="46"/>
      <c r="EG245" s="46"/>
      <c r="EH245" s="46"/>
      <c r="EI245" s="46"/>
      <c r="EJ245" s="46"/>
      <c r="EK245" s="46"/>
      <c r="EL245" s="46"/>
      <c r="EM245" s="46"/>
      <c r="EN245" s="46"/>
      <c r="EO245" s="46"/>
      <c r="EP245" s="46"/>
      <c r="EQ245" s="46"/>
      <c r="ER245" s="46"/>
      <c r="ES245" s="46"/>
      <c r="ET245" s="46"/>
      <c r="EU245" s="46"/>
      <c r="EV245" s="46"/>
      <c r="EW245" s="46"/>
      <c r="EX245" s="46"/>
      <c r="EY245" s="46"/>
      <c r="EZ245" s="46"/>
      <c r="FA245" s="46"/>
      <c r="FB245" s="46"/>
      <c r="FC245" s="46"/>
      <c r="FD245" s="46"/>
      <c r="FE245" s="46"/>
      <c r="FF245" s="46"/>
      <c r="FG245" s="46"/>
      <c r="FH245" s="46"/>
      <c r="FI245" s="46"/>
      <c r="FJ245" s="46"/>
      <c r="FK245" s="46"/>
      <c r="FL245" s="46"/>
      <c r="FM245" s="46"/>
      <c r="FN245" s="46"/>
      <c r="FO245" s="46"/>
      <c r="FP245" s="46"/>
      <c r="FQ245" s="46"/>
      <c r="FR245" s="46"/>
      <c r="FS245" s="46"/>
      <c r="FT245" s="46"/>
      <c r="FU245" s="46"/>
      <c r="FV245" s="46"/>
      <c r="FW245" s="46"/>
      <c r="FX245" s="46"/>
      <c r="FY245" s="46"/>
      <c r="FZ245" s="46"/>
      <c r="GA245" s="46"/>
      <c r="GB245" s="46"/>
      <c r="GC245" s="46"/>
    </row>
    <row r="246" spans="1:185" s="46" customFormat="1" thickBot="1" x14ac:dyDescent="0.25">
      <c r="A246" s="614" t="s">
        <v>107</v>
      </c>
      <c r="B246" s="615">
        <f>'1 уровень'!C26</f>
        <v>0</v>
      </c>
      <c r="C246" s="615">
        <f>'1 уровень'!D26</f>
        <v>0</v>
      </c>
      <c r="D246" s="615">
        <f>'1 уровень'!E26</f>
        <v>0</v>
      </c>
      <c r="E246" s="616">
        <f>'1 уровень'!F26</f>
        <v>0</v>
      </c>
      <c r="F246" s="617">
        <f>'1 уровень'!G26</f>
        <v>3104.9154983333333</v>
      </c>
      <c r="G246" s="617">
        <f>'1 уровень'!H26</f>
        <v>259</v>
      </c>
      <c r="H246" s="617">
        <f>'1 уровень'!I26</f>
        <v>0</v>
      </c>
      <c r="I246" s="617">
        <f>'1 уровень'!J26</f>
        <v>0</v>
      </c>
      <c r="J246" s="106"/>
    </row>
    <row r="247" spans="1:185" s="46" customFormat="1" ht="27.75" customHeight="1" thickBot="1" x14ac:dyDescent="0.3">
      <c r="A247" s="731" t="s">
        <v>33</v>
      </c>
      <c r="B247" s="730"/>
      <c r="C247" s="730"/>
      <c r="D247" s="730"/>
      <c r="E247" s="730"/>
      <c r="F247" s="730">
        <f>SUM(F20,F35,F49,F61,F73,F87,F100,F112,F124,F138,F150,F164,F178,F190,F202,F214,F226,F238,F246)</f>
        <v>1632942.1494170378</v>
      </c>
      <c r="G247" s="730">
        <f>SUM(G20,G35,G49,G61,G73,G87,G100,G112,G124,G138,G150,G164,G178,G190,G202,G214,G226,G238,G246)</f>
        <v>136084</v>
      </c>
      <c r="H247" s="730">
        <f>SUM(H20,H35,H49,H61,H73,H87,H100,H112,H124,H138,H150,H164,H178,H190,H202,H214,H226,H238,H246)</f>
        <v>117616.49238000001</v>
      </c>
      <c r="I247" s="730">
        <f t="shared" ref="I247:I256" si="0">H247/G247*100</f>
        <v>86.429332162487881</v>
      </c>
      <c r="J247" s="106"/>
      <c r="L247" s="45"/>
      <c r="M247" s="45"/>
      <c r="N247" s="45"/>
      <c r="O247" s="45"/>
      <c r="P247" s="45"/>
      <c r="Q247" s="45"/>
      <c r="R247" s="45"/>
      <c r="S247" s="45"/>
      <c r="T247" s="45"/>
      <c r="U247" s="45"/>
      <c r="V247" s="45"/>
      <c r="W247" s="45"/>
      <c r="X247" s="45"/>
      <c r="Y247" s="45"/>
      <c r="Z247" s="45"/>
      <c r="AA247" s="45"/>
      <c r="AB247" s="45"/>
      <c r="AC247" s="45"/>
      <c r="AD247" s="45"/>
      <c r="AE247" s="45"/>
      <c r="AF247" s="45"/>
      <c r="AG247" s="45"/>
      <c r="AH247" s="45"/>
      <c r="AI247" s="45"/>
      <c r="AJ247" s="45"/>
      <c r="AK247" s="45"/>
      <c r="AL247" s="45"/>
      <c r="AM247" s="45"/>
      <c r="AN247" s="45"/>
      <c r="AO247" s="45"/>
      <c r="AP247" s="45"/>
      <c r="AQ247" s="45"/>
      <c r="AR247" s="45"/>
      <c r="AS247" s="45"/>
      <c r="AT247" s="45"/>
      <c r="AU247" s="45"/>
      <c r="AV247" s="45"/>
      <c r="AW247" s="45"/>
      <c r="AX247" s="45"/>
      <c r="AY247" s="45"/>
      <c r="AZ247" s="45"/>
      <c r="BA247" s="45"/>
      <c r="BB247" s="45"/>
      <c r="BC247" s="45"/>
      <c r="BD247" s="45"/>
      <c r="BE247" s="45"/>
      <c r="BF247" s="45"/>
      <c r="BG247" s="45"/>
      <c r="BH247" s="45"/>
      <c r="BI247" s="45"/>
      <c r="BJ247" s="45"/>
      <c r="BK247" s="45"/>
      <c r="BL247" s="45"/>
      <c r="BM247" s="45"/>
      <c r="BN247" s="45"/>
      <c r="BO247" s="45"/>
      <c r="BP247" s="45"/>
      <c r="BQ247" s="45"/>
      <c r="BR247" s="45"/>
      <c r="BS247" s="45"/>
      <c r="BT247" s="45"/>
      <c r="BU247" s="45"/>
      <c r="BV247" s="45"/>
      <c r="BW247" s="45"/>
      <c r="BX247" s="45"/>
      <c r="BY247" s="45"/>
      <c r="BZ247" s="45"/>
      <c r="CA247" s="45"/>
      <c r="CB247" s="45"/>
      <c r="CC247" s="45"/>
      <c r="CD247" s="45"/>
      <c r="CE247" s="45"/>
      <c r="CF247" s="45"/>
      <c r="CG247" s="45"/>
      <c r="CH247" s="45"/>
      <c r="CI247" s="45"/>
      <c r="CJ247" s="45"/>
      <c r="CK247" s="45"/>
      <c r="CL247" s="45"/>
      <c r="CM247" s="45"/>
      <c r="CN247" s="45"/>
      <c r="CO247" s="45"/>
      <c r="CP247" s="45"/>
      <c r="CQ247" s="45"/>
      <c r="CR247" s="45"/>
      <c r="CS247" s="45"/>
      <c r="CT247" s="45"/>
      <c r="CU247" s="45"/>
      <c r="CV247" s="45"/>
      <c r="CW247" s="45"/>
      <c r="CX247" s="45"/>
      <c r="CY247" s="45"/>
      <c r="CZ247" s="45"/>
      <c r="DA247" s="45"/>
      <c r="DB247" s="45"/>
      <c r="DC247" s="45"/>
      <c r="DD247" s="45"/>
      <c r="DE247" s="45"/>
      <c r="DF247" s="45"/>
      <c r="DG247" s="45"/>
      <c r="DH247" s="45"/>
      <c r="DI247" s="45"/>
      <c r="DJ247" s="45"/>
      <c r="DK247" s="45"/>
      <c r="DL247" s="45"/>
      <c r="DM247" s="45"/>
      <c r="DN247" s="45"/>
      <c r="DO247" s="45"/>
      <c r="DP247" s="45"/>
      <c r="DQ247" s="45"/>
      <c r="DR247" s="45"/>
      <c r="DS247" s="45"/>
      <c r="DT247" s="45"/>
      <c r="DU247" s="45"/>
      <c r="DV247" s="45"/>
      <c r="DW247" s="45"/>
      <c r="DX247" s="45"/>
      <c r="DY247" s="45"/>
      <c r="DZ247" s="45"/>
      <c r="EA247" s="45"/>
      <c r="EB247" s="45"/>
      <c r="EC247" s="45"/>
      <c r="ED247" s="45"/>
      <c r="EE247" s="45"/>
      <c r="EF247" s="45"/>
      <c r="EG247" s="45"/>
      <c r="EH247" s="45"/>
      <c r="EI247" s="45"/>
      <c r="EJ247" s="45"/>
      <c r="EK247" s="45"/>
      <c r="EL247" s="45"/>
      <c r="EM247" s="45"/>
      <c r="EN247" s="45"/>
      <c r="EO247" s="45"/>
      <c r="EP247" s="45"/>
      <c r="EQ247" s="45"/>
      <c r="ER247" s="45"/>
      <c r="ES247" s="45"/>
      <c r="ET247" s="45"/>
      <c r="EU247" s="45"/>
      <c r="EV247" s="45"/>
      <c r="EW247" s="45"/>
      <c r="EX247" s="45"/>
      <c r="EY247" s="45"/>
      <c r="EZ247" s="45"/>
      <c r="FA247" s="45"/>
      <c r="FB247" s="45"/>
      <c r="FC247" s="45"/>
      <c r="FD247" s="45"/>
      <c r="FE247" s="45"/>
      <c r="FF247" s="45"/>
      <c r="FG247" s="45"/>
      <c r="FH247" s="45"/>
      <c r="FI247" s="45"/>
      <c r="FJ247" s="45"/>
      <c r="FK247" s="45"/>
      <c r="FL247" s="45"/>
      <c r="FM247" s="45"/>
      <c r="FN247" s="45"/>
      <c r="FO247" s="45"/>
      <c r="FP247" s="45"/>
      <c r="FQ247" s="45"/>
      <c r="FR247" s="45"/>
      <c r="FS247" s="45"/>
      <c r="FT247" s="45"/>
      <c r="FU247" s="45"/>
      <c r="FV247" s="45"/>
      <c r="FW247" s="45"/>
      <c r="FX247" s="45"/>
      <c r="FY247" s="45"/>
      <c r="FZ247" s="45"/>
      <c r="GA247" s="45"/>
      <c r="GB247" s="45"/>
      <c r="GC247" s="45"/>
    </row>
    <row r="248" spans="1:185" ht="30" x14ac:dyDescent="0.25">
      <c r="A248" s="322" t="s">
        <v>115</v>
      </c>
      <c r="B248" s="323">
        <f t="shared" ref="B248:D250" si="1">SUM(B240,B228,B216,B204,B192,B180,B166,B152,B140,B126,B114,B102,B89,B75,B63,B51,B37,B23,B8)</f>
        <v>281029</v>
      </c>
      <c r="C248" s="323">
        <f t="shared" si="1"/>
        <v>23421</v>
      </c>
      <c r="D248" s="323">
        <f t="shared" si="1"/>
        <v>16357</v>
      </c>
      <c r="E248" s="323">
        <f>D248/C248*100</f>
        <v>69.839033346142358</v>
      </c>
      <c r="F248" s="709">
        <f t="shared" ref="F248:H250" si="2">SUM(F240,F228,F216,F204,F192,F180,F166,F152,F140,F126,F114,F102,F89,F75,F63,F51,F37,F23,F8)</f>
        <v>620564.95044296305</v>
      </c>
      <c r="G248" s="709">
        <f t="shared" si="2"/>
        <v>51719</v>
      </c>
      <c r="H248" s="709">
        <f t="shared" si="2"/>
        <v>33704.427729999996</v>
      </c>
      <c r="I248" s="323">
        <f>H248/G248*100</f>
        <v>65.168367002455568</v>
      </c>
      <c r="J248" s="106"/>
      <c r="L248" s="46"/>
      <c r="M248" s="46"/>
      <c r="N248" s="46"/>
      <c r="O248" s="46"/>
      <c r="P248" s="46"/>
      <c r="Q248" s="46"/>
      <c r="R248" s="46"/>
      <c r="S248" s="46"/>
      <c r="T248" s="46"/>
      <c r="U248" s="46"/>
      <c r="V248" s="46"/>
      <c r="W248" s="46"/>
      <c r="X248" s="46"/>
      <c r="Y248" s="46"/>
      <c r="Z248" s="46"/>
      <c r="AA248" s="46"/>
      <c r="AB248" s="46"/>
      <c r="AC248" s="46"/>
      <c r="AD248" s="46"/>
      <c r="AE248" s="46"/>
      <c r="AF248" s="46"/>
      <c r="AG248" s="46"/>
      <c r="AH248" s="46"/>
      <c r="AI248" s="46"/>
      <c r="AJ248" s="46"/>
      <c r="AK248" s="46"/>
      <c r="AL248" s="46"/>
      <c r="AM248" s="46"/>
      <c r="AN248" s="46"/>
      <c r="AO248" s="46"/>
      <c r="AP248" s="46"/>
      <c r="AQ248" s="46"/>
      <c r="AR248" s="46"/>
      <c r="AS248" s="46"/>
      <c r="AT248" s="46"/>
      <c r="AU248" s="46"/>
      <c r="AV248" s="46"/>
      <c r="AW248" s="46"/>
      <c r="AX248" s="46"/>
      <c r="AY248" s="46"/>
      <c r="AZ248" s="46"/>
      <c r="BA248" s="46"/>
      <c r="BB248" s="46"/>
      <c r="BC248" s="46"/>
      <c r="BD248" s="46"/>
      <c r="BE248" s="46"/>
      <c r="BF248" s="46"/>
      <c r="BG248" s="46"/>
      <c r="BH248" s="46"/>
      <c r="BI248" s="46"/>
      <c r="BJ248" s="46"/>
      <c r="BK248" s="46"/>
      <c r="BL248" s="46"/>
      <c r="BM248" s="46"/>
      <c r="BN248" s="46"/>
      <c r="BO248" s="46"/>
      <c r="BP248" s="46"/>
      <c r="BQ248" s="46"/>
      <c r="BR248" s="46"/>
      <c r="BS248" s="46"/>
      <c r="BT248" s="46"/>
      <c r="BU248" s="46"/>
      <c r="BV248" s="46"/>
      <c r="BW248" s="46"/>
      <c r="BX248" s="46"/>
      <c r="BY248" s="46"/>
      <c r="BZ248" s="46"/>
      <c r="CA248" s="46"/>
      <c r="CB248" s="46"/>
      <c r="CC248" s="46"/>
      <c r="CD248" s="46"/>
      <c r="CE248" s="46"/>
      <c r="CF248" s="46"/>
      <c r="CG248" s="46"/>
      <c r="CH248" s="46"/>
      <c r="CI248" s="46"/>
      <c r="CJ248" s="46"/>
      <c r="CK248" s="46"/>
      <c r="CL248" s="46"/>
      <c r="CM248" s="46"/>
      <c r="CN248" s="46"/>
      <c r="CO248" s="46"/>
      <c r="CP248" s="46"/>
      <c r="CQ248" s="46"/>
      <c r="CR248" s="46"/>
      <c r="CS248" s="46"/>
      <c r="CT248" s="46"/>
      <c r="CU248" s="46"/>
      <c r="CV248" s="46"/>
      <c r="CW248" s="46"/>
      <c r="CX248" s="46"/>
      <c r="CY248" s="46"/>
      <c r="CZ248" s="46"/>
      <c r="DA248" s="46"/>
      <c r="DB248" s="46"/>
      <c r="DC248" s="46"/>
      <c r="DD248" s="46"/>
      <c r="DE248" s="46"/>
      <c r="DF248" s="46"/>
      <c r="DG248" s="46"/>
      <c r="DH248" s="46"/>
      <c r="DI248" s="46"/>
      <c r="DJ248" s="46"/>
      <c r="DK248" s="46"/>
      <c r="DL248" s="46"/>
      <c r="DM248" s="46"/>
      <c r="DN248" s="46"/>
      <c r="DO248" s="46"/>
      <c r="DP248" s="46"/>
      <c r="DQ248" s="46"/>
      <c r="DR248" s="46"/>
      <c r="DS248" s="46"/>
      <c r="DT248" s="46"/>
      <c r="DU248" s="46"/>
      <c r="DV248" s="46"/>
      <c r="DW248" s="46"/>
      <c r="DX248" s="46"/>
      <c r="DY248" s="46"/>
      <c r="DZ248" s="46"/>
      <c r="EA248" s="46"/>
      <c r="EB248" s="46"/>
      <c r="EC248" s="46"/>
      <c r="ED248" s="46"/>
      <c r="EE248" s="46"/>
      <c r="EF248" s="46"/>
      <c r="EG248" s="46"/>
      <c r="EH248" s="46"/>
      <c r="EI248" s="46"/>
      <c r="EJ248" s="46"/>
      <c r="EK248" s="46"/>
      <c r="EL248" s="46"/>
      <c r="EM248" s="46"/>
      <c r="EN248" s="46"/>
      <c r="EO248" s="46"/>
      <c r="EP248" s="46"/>
      <c r="EQ248" s="46"/>
      <c r="ER248" s="46"/>
      <c r="ES248" s="46"/>
      <c r="ET248" s="46"/>
      <c r="EU248" s="46"/>
      <c r="EV248" s="46"/>
      <c r="EW248" s="46"/>
      <c r="EX248" s="46"/>
      <c r="EY248" s="46"/>
      <c r="EZ248" s="46"/>
      <c r="FA248" s="46"/>
      <c r="FB248" s="46"/>
      <c r="FC248" s="46"/>
      <c r="FD248" s="46"/>
      <c r="FE248" s="46"/>
      <c r="FF248" s="46"/>
      <c r="FG248" s="46"/>
      <c r="FH248" s="46"/>
      <c r="FI248" s="46"/>
      <c r="FJ248" s="46"/>
      <c r="FK248" s="46"/>
      <c r="FL248" s="46"/>
      <c r="FM248" s="46"/>
      <c r="FN248" s="46"/>
      <c r="FO248" s="46"/>
      <c r="FP248" s="46"/>
      <c r="FQ248" s="46"/>
      <c r="FR248" s="46"/>
      <c r="FS248" s="46"/>
      <c r="FT248" s="46"/>
      <c r="FU248" s="46"/>
      <c r="FV248" s="46"/>
      <c r="FW248" s="46"/>
      <c r="FX248" s="46"/>
      <c r="FY248" s="46"/>
      <c r="FZ248" s="46"/>
      <c r="GA248" s="46"/>
      <c r="GB248" s="46"/>
      <c r="GC248" s="46"/>
    </row>
    <row r="249" spans="1:185" ht="30" x14ac:dyDescent="0.25">
      <c r="A249" s="25" t="s">
        <v>79</v>
      </c>
      <c r="B249" s="43">
        <f t="shared" si="1"/>
        <v>211896</v>
      </c>
      <c r="C249" s="43">
        <f t="shared" si="1"/>
        <v>17659</v>
      </c>
      <c r="D249" s="43">
        <f t="shared" si="1"/>
        <v>12522</v>
      </c>
      <c r="E249" s="111">
        <f t="shared" ref="E249:E259" si="3">D249/C249*100</f>
        <v>70.910017554787927</v>
      </c>
      <c r="F249" s="710">
        <f t="shared" si="2"/>
        <v>488576.93575296301</v>
      </c>
      <c r="G249" s="710">
        <f t="shared" si="2"/>
        <v>40718</v>
      </c>
      <c r="H249" s="726">
        <f t="shared" si="2"/>
        <v>26484.824659999998</v>
      </c>
      <c r="I249" s="43">
        <f t="shared" si="0"/>
        <v>65.044512647968958</v>
      </c>
      <c r="J249" s="106"/>
      <c r="K249" s="740"/>
      <c r="L249" s="46"/>
      <c r="M249" s="46"/>
      <c r="N249" s="46"/>
      <c r="O249" s="46"/>
      <c r="P249" s="46"/>
      <c r="Q249" s="46"/>
      <c r="R249" s="46"/>
      <c r="S249" s="46"/>
      <c r="T249" s="46"/>
      <c r="U249" s="46"/>
      <c r="V249" s="46"/>
      <c r="W249" s="46"/>
      <c r="X249" s="46"/>
      <c r="Y249" s="46"/>
      <c r="Z249" s="46"/>
      <c r="AA249" s="46"/>
      <c r="AB249" s="46"/>
      <c r="AC249" s="46"/>
      <c r="AD249" s="46"/>
      <c r="AE249" s="46"/>
      <c r="AF249" s="46"/>
      <c r="AG249" s="46"/>
      <c r="AH249" s="46"/>
      <c r="AI249" s="46"/>
      <c r="AJ249" s="46"/>
      <c r="AK249" s="46"/>
      <c r="AL249" s="46"/>
      <c r="AM249" s="46"/>
      <c r="AN249" s="46"/>
      <c r="AO249" s="46"/>
      <c r="AP249" s="46"/>
      <c r="AQ249" s="46"/>
      <c r="AR249" s="46"/>
      <c r="AS249" s="46"/>
      <c r="AT249" s="46"/>
      <c r="AU249" s="46"/>
      <c r="AV249" s="46"/>
      <c r="AW249" s="46"/>
      <c r="AX249" s="46"/>
      <c r="AY249" s="46"/>
      <c r="AZ249" s="46"/>
      <c r="BA249" s="46"/>
      <c r="BB249" s="46"/>
      <c r="BC249" s="46"/>
      <c r="BD249" s="46"/>
      <c r="BE249" s="46"/>
      <c r="BF249" s="46"/>
      <c r="BG249" s="46"/>
      <c r="BH249" s="46"/>
      <c r="BI249" s="46"/>
      <c r="BJ249" s="46"/>
      <c r="BK249" s="46"/>
      <c r="BL249" s="46"/>
      <c r="BM249" s="46"/>
      <c r="BN249" s="46"/>
      <c r="BO249" s="46"/>
      <c r="BP249" s="46"/>
      <c r="BQ249" s="46"/>
      <c r="BR249" s="46"/>
      <c r="BS249" s="46"/>
      <c r="BT249" s="46"/>
      <c r="BU249" s="46"/>
      <c r="BV249" s="46"/>
      <c r="BW249" s="46"/>
      <c r="BX249" s="46"/>
      <c r="BY249" s="46"/>
      <c r="BZ249" s="46"/>
      <c r="CA249" s="46"/>
      <c r="CB249" s="46"/>
      <c r="CC249" s="46"/>
      <c r="CD249" s="46"/>
      <c r="CE249" s="46"/>
      <c r="CF249" s="46"/>
      <c r="CG249" s="46"/>
      <c r="CH249" s="46"/>
      <c r="CI249" s="46"/>
      <c r="CJ249" s="46"/>
      <c r="CK249" s="46"/>
      <c r="CL249" s="46"/>
      <c r="CM249" s="46"/>
      <c r="CN249" s="46"/>
      <c r="CO249" s="46"/>
      <c r="CP249" s="46"/>
      <c r="CQ249" s="46"/>
      <c r="CR249" s="46"/>
      <c r="CS249" s="46"/>
      <c r="CT249" s="46"/>
      <c r="CU249" s="46"/>
      <c r="CV249" s="46"/>
      <c r="CW249" s="46"/>
      <c r="CX249" s="46"/>
      <c r="CY249" s="46"/>
      <c r="CZ249" s="46"/>
      <c r="DA249" s="46"/>
      <c r="DB249" s="46"/>
      <c r="DC249" s="46"/>
      <c r="DD249" s="46"/>
      <c r="DE249" s="46"/>
      <c r="DF249" s="46"/>
      <c r="DG249" s="46"/>
      <c r="DH249" s="46"/>
      <c r="DI249" s="46"/>
      <c r="DJ249" s="46"/>
      <c r="DK249" s="46"/>
      <c r="DL249" s="46"/>
      <c r="DM249" s="46"/>
      <c r="DN249" s="46"/>
      <c r="DO249" s="46"/>
      <c r="DP249" s="46"/>
      <c r="DQ249" s="46"/>
      <c r="DR249" s="46"/>
      <c r="DS249" s="46"/>
      <c r="DT249" s="46"/>
      <c r="DU249" s="46"/>
      <c r="DV249" s="46"/>
      <c r="DW249" s="46"/>
      <c r="DX249" s="46"/>
      <c r="DY249" s="46"/>
      <c r="DZ249" s="46"/>
      <c r="EA249" s="46"/>
      <c r="EB249" s="46"/>
      <c r="EC249" s="46"/>
      <c r="ED249" s="46"/>
      <c r="EE249" s="46"/>
      <c r="EF249" s="46"/>
      <c r="EG249" s="46"/>
      <c r="EH249" s="46"/>
      <c r="EI249" s="46"/>
      <c r="EJ249" s="46"/>
      <c r="EK249" s="46"/>
      <c r="EL249" s="46"/>
      <c r="EM249" s="46"/>
      <c r="EN249" s="46"/>
      <c r="EO249" s="46"/>
      <c r="EP249" s="46"/>
      <c r="EQ249" s="46"/>
      <c r="ER249" s="46"/>
      <c r="ES249" s="46"/>
      <c r="ET249" s="46"/>
      <c r="EU249" s="46"/>
      <c r="EV249" s="46"/>
      <c r="EW249" s="46"/>
      <c r="EX249" s="46"/>
      <c r="EY249" s="46"/>
      <c r="EZ249" s="46"/>
      <c r="FA249" s="46"/>
      <c r="FB249" s="46"/>
      <c r="FC249" s="46"/>
      <c r="FD249" s="46"/>
      <c r="FE249" s="46"/>
      <c r="FF249" s="46"/>
      <c r="FG249" s="46"/>
      <c r="FH249" s="46"/>
      <c r="FI249" s="46"/>
      <c r="FJ249" s="46"/>
      <c r="FK249" s="46"/>
      <c r="FL249" s="46"/>
      <c r="FM249" s="46"/>
      <c r="FN249" s="46"/>
      <c r="FO249" s="46"/>
      <c r="FP249" s="46"/>
      <c r="FQ249" s="46"/>
      <c r="FR249" s="46"/>
      <c r="FS249" s="46"/>
      <c r="FT249" s="46"/>
      <c r="FU249" s="46"/>
      <c r="FV249" s="46"/>
      <c r="FW249" s="46"/>
      <c r="FX249" s="46"/>
      <c r="FY249" s="46"/>
      <c r="FZ249" s="46"/>
      <c r="GA249" s="46"/>
      <c r="GB249" s="46"/>
      <c r="GC249" s="46"/>
    </row>
    <row r="250" spans="1:185" ht="30" x14ac:dyDescent="0.25">
      <c r="A250" s="25" t="s">
        <v>80</v>
      </c>
      <c r="B250" s="43">
        <f t="shared" si="1"/>
        <v>63570</v>
      </c>
      <c r="C250" s="43">
        <f t="shared" si="1"/>
        <v>5261</v>
      </c>
      <c r="D250" s="43">
        <f t="shared" si="1"/>
        <v>3571</v>
      </c>
      <c r="E250" s="111">
        <f t="shared" si="3"/>
        <v>67.876829500095042</v>
      </c>
      <c r="F250" s="710">
        <f t="shared" si="2"/>
        <v>98263.405860000013</v>
      </c>
      <c r="G250" s="710">
        <f t="shared" si="2"/>
        <v>8186</v>
      </c>
      <c r="H250" s="726">
        <f t="shared" si="2"/>
        <v>5666.7370700000001</v>
      </c>
      <c r="I250" s="43">
        <f t="shared" si="0"/>
        <v>69.224738211580757</v>
      </c>
      <c r="J250" s="106"/>
      <c r="K250" s="740"/>
      <c r="L250" s="46"/>
      <c r="M250" s="46"/>
      <c r="N250" s="46"/>
      <c r="O250" s="46"/>
      <c r="P250" s="46"/>
      <c r="Q250" s="46"/>
      <c r="R250" s="46"/>
      <c r="S250" s="46"/>
      <c r="T250" s="46"/>
      <c r="U250" s="46"/>
      <c r="V250" s="46"/>
      <c r="W250" s="46"/>
      <c r="X250" s="46"/>
      <c r="Y250" s="46"/>
      <c r="Z250" s="46"/>
      <c r="AA250" s="46"/>
      <c r="AB250" s="46"/>
      <c r="AC250" s="46"/>
      <c r="AD250" s="46"/>
      <c r="AE250" s="46"/>
      <c r="AF250" s="46"/>
      <c r="AG250" s="46"/>
      <c r="AH250" s="46"/>
      <c r="AI250" s="46"/>
      <c r="AJ250" s="46"/>
      <c r="AK250" s="46"/>
      <c r="AL250" s="46"/>
      <c r="AM250" s="46"/>
      <c r="AN250" s="46"/>
      <c r="AO250" s="46"/>
      <c r="AP250" s="46"/>
      <c r="AQ250" s="46"/>
      <c r="AR250" s="46"/>
      <c r="AS250" s="46"/>
      <c r="AT250" s="46"/>
      <c r="AU250" s="46"/>
      <c r="AV250" s="46"/>
      <c r="AW250" s="46"/>
      <c r="AX250" s="46"/>
      <c r="AY250" s="46"/>
      <c r="AZ250" s="46"/>
      <c r="BA250" s="46"/>
      <c r="BB250" s="46"/>
      <c r="BC250" s="46"/>
      <c r="BD250" s="46"/>
      <c r="BE250" s="46"/>
      <c r="BF250" s="46"/>
      <c r="BG250" s="46"/>
      <c r="BH250" s="46"/>
      <c r="BI250" s="46"/>
      <c r="BJ250" s="46"/>
      <c r="BK250" s="46"/>
      <c r="BL250" s="46"/>
      <c r="BM250" s="46"/>
      <c r="BN250" s="46"/>
      <c r="BO250" s="46"/>
      <c r="BP250" s="46"/>
      <c r="BQ250" s="46"/>
      <c r="BR250" s="46"/>
      <c r="BS250" s="46"/>
      <c r="BT250" s="46"/>
      <c r="BU250" s="46"/>
      <c r="BV250" s="46"/>
      <c r="BW250" s="46"/>
      <c r="BX250" s="46"/>
      <c r="BY250" s="46"/>
      <c r="BZ250" s="46"/>
      <c r="CA250" s="46"/>
      <c r="CB250" s="46"/>
      <c r="CC250" s="46"/>
      <c r="CD250" s="46"/>
      <c r="CE250" s="46"/>
      <c r="CF250" s="46"/>
      <c r="CG250" s="46"/>
      <c r="CH250" s="46"/>
      <c r="CI250" s="46"/>
      <c r="CJ250" s="46"/>
      <c r="CK250" s="46"/>
      <c r="CL250" s="46"/>
      <c r="CM250" s="46"/>
      <c r="CN250" s="46"/>
      <c r="CO250" s="46"/>
      <c r="CP250" s="46"/>
      <c r="CQ250" s="46"/>
      <c r="CR250" s="46"/>
      <c r="CS250" s="46"/>
      <c r="CT250" s="46"/>
      <c r="CU250" s="46"/>
      <c r="CV250" s="46"/>
      <c r="CW250" s="46"/>
      <c r="CX250" s="46"/>
      <c r="CY250" s="46"/>
      <c r="CZ250" s="46"/>
      <c r="DA250" s="46"/>
      <c r="DB250" s="46"/>
      <c r="DC250" s="46"/>
      <c r="DD250" s="46"/>
      <c r="DE250" s="46"/>
      <c r="DF250" s="46"/>
      <c r="DG250" s="46"/>
      <c r="DH250" s="46"/>
      <c r="DI250" s="46"/>
      <c r="DJ250" s="46"/>
      <c r="DK250" s="46"/>
      <c r="DL250" s="46"/>
      <c r="DM250" s="46"/>
      <c r="DN250" s="46"/>
      <c r="DO250" s="46"/>
      <c r="DP250" s="46"/>
      <c r="DQ250" s="46"/>
      <c r="DR250" s="46"/>
      <c r="DS250" s="46"/>
      <c r="DT250" s="46"/>
      <c r="DU250" s="46"/>
      <c r="DV250" s="46"/>
      <c r="DW250" s="46"/>
      <c r="DX250" s="46"/>
      <c r="DY250" s="46"/>
      <c r="DZ250" s="46"/>
      <c r="EA250" s="46"/>
      <c r="EB250" s="46"/>
      <c r="EC250" s="46"/>
      <c r="ED250" s="46"/>
      <c r="EE250" s="46"/>
      <c r="EF250" s="46"/>
      <c r="EG250" s="46"/>
      <c r="EH250" s="46"/>
      <c r="EI250" s="46"/>
      <c r="EJ250" s="46"/>
      <c r="EK250" s="46"/>
      <c r="EL250" s="46"/>
      <c r="EM250" s="46"/>
      <c r="EN250" s="46"/>
      <c r="EO250" s="46"/>
      <c r="EP250" s="46"/>
      <c r="EQ250" s="46"/>
      <c r="ER250" s="46"/>
      <c r="ES250" s="46"/>
      <c r="ET250" s="46"/>
      <c r="EU250" s="46"/>
      <c r="EV250" s="46"/>
      <c r="EW250" s="46"/>
      <c r="EX250" s="46"/>
      <c r="EY250" s="46"/>
      <c r="EZ250" s="46"/>
      <c r="FA250" s="46"/>
      <c r="FB250" s="46"/>
      <c r="FC250" s="46"/>
      <c r="FD250" s="46"/>
      <c r="FE250" s="46"/>
      <c r="FF250" s="46"/>
      <c r="FG250" s="46"/>
      <c r="FH250" s="46"/>
      <c r="FI250" s="46"/>
      <c r="FJ250" s="46"/>
      <c r="FK250" s="46"/>
      <c r="FL250" s="46"/>
      <c r="FM250" s="46"/>
      <c r="FN250" s="46"/>
      <c r="FO250" s="46"/>
      <c r="FP250" s="46"/>
      <c r="FQ250" s="46"/>
      <c r="FR250" s="46"/>
      <c r="FS250" s="46"/>
      <c r="FT250" s="46"/>
      <c r="FU250" s="46"/>
      <c r="FV250" s="46"/>
      <c r="FW250" s="46"/>
      <c r="FX250" s="46"/>
      <c r="FY250" s="46"/>
      <c r="FZ250" s="46"/>
      <c r="GA250" s="46"/>
      <c r="GB250" s="46"/>
      <c r="GC250" s="46"/>
    </row>
    <row r="251" spans="1:185" ht="45" x14ac:dyDescent="0.25">
      <c r="A251" s="25" t="s">
        <v>112</v>
      </c>
      <c r="B251" s="111">
        <f t="shared" ref="B251:D252" si="4">SUM(B231,B219,B207,B195,B183,B169,B155,B143,B129,B117,B105,B92,B78,B66,B54,B40,B26,B11)</f>
        <v>2115</v>
      </c>
      <c r="C251" s="111">
        <f t="shared" si="4"/>
        <v>176</v>
      </c>
      <c r="D251" s="43">
        <f t="shared" si="4"/>
        <v>115</v>
      </c>
      <c r="E251" s="111">
        <f t="shared" si="3"/>
        <v>65.340909090909093</v>
      </c>
      <c r="F251" s="710">
        <f t="shared" ref="F251:H252" si="5">SUM(F231,F219,F207,F195,F183,F169,F155,F143,F129,F117,F105,F92,F78,F66,F54,F40,F26,F11)</f>
        <v>12342.02736</v>
      </c>
      <c r="G251" s="710">
        <f t="shared" si="5"/>
        <v>1031</v>
      </c>
      <c r="H251" s="726">
        <f t="shared" si="5"/>
        <v>628.88210000000015</v>
      </c>
      <c r="I251" s="43">
        <f t="shared" si="0"/>
        <v>60.997293889427752</v>
      </c>
      <c r="J251" s="106"/>
      <c r="K251" s="740"/>
      <c r="L251" s="46"/>
      <c r="M251" s="46"/>
      <c r="N251" s="46"/>
      <c r="O251" s="46"/>
      <c r="P251" s="46"/>
      <c r="Q251" s="46"/>
      <c r="R251" s="46"/>
      <c r="S251" s="46"/>
      <c r="T251" s="46"/>
      <c r="U251" s="46"/>
      <c r="V251" s="46"/>
      <c r="W251" s="46"/>
      <c r="X251" s="46"/>
      <c r="Y251" s="46"/>
      <c r="Z251" s="46"/>
      <c r="AA251" s="46"/>
      <c r="AB251" s="46"/>
      <c r="AC251" s="46"/>
      <c r="AD251" s="46"/>
      <c r="AE251" s="46"/>
      <c r="AF251" s="46"/>
      <c r="AG251" s="46"/>
      <c r="AH251" s="46"/>
      <c r="AI251" s="46"/>
      <c r="AJ251" s="46"/>
      <c r="AK251" s="46"/>
      <c r="AL251" s="46"/>
      <c r="AM251" s="46"/>
      <c r="AN251" s="46"/>
      <c r="AO251" s="46"/>
      <c r="AP251" s="46"/>
      <c r="AQ251" s="46"/>
      <c r="AR251" s="46"/>
      <c r="AS251" s="46"/>
      <c r="AT251" s="46"/>
      <c r="AU251" s="46"/>
      <c r="AV251" s="46"/>
      <c r="AW251" s="46"/>
      <c r="AX251" s="46"/>
      <c r="AY251" s="46"/>
      <c r="AZ251" s="46"/>
      <c r="BA251" s="46"/>
      <c r="BB251" s="46"/>
      <c r="BC251" s="46"/>
      <c r="BD251" s="46"/>
      <c r="BE251" s="46"/>
      <c r="BF251" s="46"/>
      <c r="BG251" s="46"/>
      <c r="BH251" s="46"/>
      <c r="BI251" s="46"/>
      <c r="BJ251" s="46"/>
      <c r="BK251" s="46"/>
      <c r="BL251" s="46"/>
      <c r="BM251" s="46"/>
      <c r="BN251" s="46"/>
      <c r="BO251" s="46"/>
      <c r="BP251" s="46"/>
      <c r="BQ251" s="46"/>
      <c r="BR251" s="46"/>
      <c r="BS251" s="46"/>
      <c r="BT251" s="46"/>
      <c r="BU251" s="46"/>
      <c r="BV251" s="46"/>
      <c r="BW251" s="46"/>
      <c r="BX251" s="46"/>
      <c r="BY251" s="46"/>
      <c r="BZ251" s="46"/>
      <c r="CA251" s="46"/>
      <c r="CB251" s="46"/>
      <c r="CC251" s="46"/>
      <c r="CD251" s="46"/>
      <c r="CE251" s="46"/>
      <c r="CF251" s="46"/>
      <c r="CG251" s="46"/>
      <c r="CH251" s="46"/>
      <c r="CI251" s="46"/>
      <c r="CJ251" s="46"/>
      <c r="CK251" s="46"/>
      <c r="CL251" s="46"/>
      <c r="CM251" s="46"/>
      <c r="CN251" s="46"/>
      <c r="CO251" s="46"/>
      <c r="CP251" s="46"/>
      <c r="CQ251" s="46"/>
      <c r="CR251" s="46"/>
      <c r="CS251" s="46"/>
      <c r="CT251" s="46"/>
      <c r="CU251" s="46"/>
      <c r="CV251" s="46"/>
      <c r="CW251" s="46"/>
      <c r="CX251" s="46"/>
      <c r="CY251" s="46"/>
      <c r="CZ251" s="46"/>
      <c r="DA251" s="46"/>
      <c r="DB251" s="46"/>
      <c r="DC251" s="46"/>
      <c r="DD251" s="46"/>
      <c r="DE251" s="46"/>
      <c r="DF251" s="46"/>
      <c r="DG251" s="46"/>
      <c r="DH251" s="46"/>
      <c r="DI251" s="46"/>
      <c r="DJ251" s="46"/>
      <c r="DK251" s="46"/>
      <c r="DL251" s="46"/>
      <c r="DM251" s="46"/>
      <c r="DN251" s="46"/>
      <c r="DO251" s="46"/>
      <c r="DP251" s="46"/>
      <c r="DQ251" s="46"/>
      <c r="DR251" s="46"/>
      <c r="DS251" s="46"/>
      <c r="DT251" s="46"/>
      <c r="DU251" s="46"/>
      <c r="DV251" s="46"/>
      <c r="DW251" s="46"/>
      <c r="DX251" s="46"/>
      <c r="DY251" s="46"/>
      <c r="DZ251" s="46"/>
      <c r="EA251" s="46"/>
      <c r="EB251" s="46"/>
      <c r="EC251" s="46"/>
      <c r="ED251" s="46"/>
      <c r="EE251" s="46"/>
      <c r="EF251" s="46"/>
      <c r="EG251" s="46"/>
      <c r="EH251" s="46"/>
      <c r="EI251" s="46"/>
      <c r="EJ251" s="46"/>
      <c r="EK251" s="46"/>
      <c r="EL251" s="46"/>
      <c r="EM251" s="46"/>
      <c r="EN251" s="46"/>
      <c r="EO251" s="46"/>
      <c r="EP251" s="46"/>
      <c r="EQ251" s="46"/>
      <c r="ER251" s="46"/>
      <c r="ES251" s="46"/>
      <c r="ET251" s="46"/>
      <c r="EU251" s="46"/>
      <c r="EV251" s="46"/>
      <c r="EW251" s="46"/>
      <c r="EX251" s="46"/>
      <c r="EY251" s="46"/>
      <c r="EZ251" s="46"/>
      <c r="FA251" s="46"/>
      <c r="FB251" s="46"/>
      <c r="FC251" s="46"/>
      <c r="FD251" s="46"/>
      <c r="FE251" s="46"/>
      <c r="FF251" s="46"/>
      <c r="FG251" s="46"/>
      <c r="FH251" s="46"/>
      <c r="FI251" s="46"/>
      <c r="FJ251" s="46"/>
      <c r="FK251" s="46"/>
      <c r="FL251" s="46"/>
      <c r="FM251" s="46"/>
      <c r="FN251" s="46"/>
      <c r="FO251" s="46"/>
      <c r="FP251" s="46"/>
      <c r="FQ251" s="46"/>
      <c r="FR251" s="46"/>
      <c r="FS251" s="46"/>
      <c r="FT251" s="46"/>
      <c r="FU251" s="46"/>
      <c r="FV251" s="46"/>
      <c r="FW251" s="46"/>
      <c r="FX251" s="46"/>
      <c r="FY251" s="46"/>
      <c r="FZ251" s="46"/>
      <c r="GA251" s="46"/>
      <c r="GB251" s="46"/>
      <c r="GC251" s="46"/>
    </row>
    <row r="252" spans="1:185" ht="30" x14ac:dyDescent="0.25">
      <c r="A252" s="25" t="s">
        <v>113</v>
      </c>
      <c r="B252" s="111">
        <f t="shared" si="4"/>
        <v>3448</v>
      </c>
      <c r="C252" s="111">
        <f t="shared" si="4"/>
        <v>288</v>
      </c>
      <c r="D252" s="43">
        <f t="shared" si="4"/>
        <v>149</v>
      </c>
      <c r="E252" s="111">
        <f t="shared" si="3"/>
        <v>51.736111111111114</v>
      </c>
      <c r="F252" s="710">
        <f t="shared" si="5"/>
        <v>21382.581470000001</v>
      </c>
      <c r="G252" s="710">
        <f t="shared" si="5"/>
        <v>1784</v>
      </c>
      <c r="H252" s="726">
        <f t="shared" si="5"/>
        <v>923.98390000000018</v>
      </c>
      <c r="I252" s="43">
        <f t="shared" si="0"/>
        <v>51.79281950672646</v>
      </c>
      <c r="J252" s="106"/>
      <c r="K252" s="740"/>
      <c r="L252" s="46"/>
      <c r="M252" s="46"/>
      <c r="N252" s="46"/>
      <c r="O252" s="46"/>
      <c r="P252" s="46"/>
      <c r="Q252" s="46"/>
      <c r="R252" s="46"/>
      <c r="S252" s="46"/>
      <c r="T252" s="46"/>
      <c r="U252" s="46"/>
      <c r="V252" s="46"/>
      <c r="W252" s="46"/>
      <c r="X252" s="46"/>
      <c r="Y252" s="46"/>
      <c r="Z252" s="46"/>
      <c r="AA252" s="46"/>
      <c r="AB252" s="46"/>
      <c r="AC252" s="46"/>
      <c r="AD252" s="46"/>
      <c r="AE252" s="46"/>
      <c r="AF252" s="46"/>
      <c r="AG252" s="46"/>
      <c r="AH252" s="46"/>
      <c r="AI252" s="46"/>
      <c r="AJ252" s="46"/>
      <c r="AK252" s="46"/>
      <c r="AL252" s="46"/>
      <c r="AM252" s="46"/>
      <c r="AN252" s="46"/>
      <c r="AO252" s="46"/>
      <c r="AP252" s="46"/>
      <c r="AQ252" s="46"/>
      <c r="AR252" s="46"/>
      <c r="AS252" s="46"/>
      <c r="AT252" s="46"/>
      <c r="AU252" s="46"/>
      <c r="AV252" s="46"/>
      <c r="AW252" s="46"/>
      <c r="AX252" s="46"/>
      <c r="AY252" s="46"/>
      <c r="AZ252" s="46"/>
      <c r="BA252" s="46"/>
      <c r="BB252" s="46"/>
      <c r="BC252" s="46"/>
      <c r="BD252" s="46"/>
      <c r="BE252" s="46"/>
      <c r="BF252" s="46"/>
      <c r="BG252" s="46"/>
      <c r="BH252" s="46"/>
      <c r="BI252" s="46"/>
      <c r="BJ252" s="46"/>
      <c r="BK252" s="46"/>
      <c r="BL252" s="46"/>
      <c r="BM252" s="46"/>
      <c r="BN252" s="46"/>
      <c r="BO252" s="46"/>
      <c r="BP252" s="46"/>
      <c r="BQ252" s="46"/>
      <c r="BR252" s="46"/>
      <c r="BS252" s="46"/>
      <c r="BT252" s="46"/>
      <c r="BU252" s="46"/>
      <c r="BV252" s="46"/>
      <c r="BW252" s="46"/>
      <c r="BX252" s="46"/>
      <c r="BY252" s="46"/>
      <c r="BZ252" s="46"/>
      <c r="CA252" s="46"/>
      <c r="CB252" s="46"/>
      <c r="CC252" s="46"/>
      <c r="CD252" s="46"/>
      <c r="CE252" s="46"/>
      <c r="CF252" s="46"/>
      <c r="CG252" s="46"/>
      <c r="CH252" s="46"/>
      <c r="CI252" s="46"/>
      <c r="CJ252" s="46"/>
      <c r="CK252" s="46"/>
      <c r="CL252" s="46"/>
      <c r="CM252" s="46"/>
      <c r="CN252" s="46"/>
      <c r="CO252" s="46"/>
      <c r="CP252" s="46"/>
      <c r="CQ252" s="46"/>
      <c r="CR252" s="46"/>
      <c r="CS252" s="46"/>
      <c r="CT252" s="46"/>
      <c r="CU252" s="46"/>
      <c r="CV252" s="46"/>
      <c r="CW252" s="46"/>
      <c r="CX252" s="46"/>
      <c r="CY252" s="46"/>
      <c r="CZ252" s="46"/>
      <c r="DA252" s="46"/>
      <c r="DB252" s="46"/>
      <c r="DC252" s="46"/>
      <c r="DD252" s="46"/>
      <c r="DE252" s="46"/>
      <c r="DF252" s="46"/>
      <c r="DG252" s="46"/>
      <c r="DH252" s="46"/>
      <c r="DI252" s="46"/>
      <c r="DJ252" s="46"/>
      <c r="DK252" s="46"/>
      <c r="DL252" s="46"/>
      <c r="DM252" s="46"/>
      <c r="DN252" s="46"/>
      <c r="DO252" s="46"/>
      <c r="DP252" s="46"/>
      <c r="DQ252" s="46"/>
      <c r="DR252" s="46"/>
      <c r="DS252" s="46"/>
      <c r="DT252" s="46"/>
      <c r="DU252" s="46"/>
      <c r="DV252" s="46"/>
      <c r="DW252" s="46"/>
      <c r="DX252" s="46"/>
      <c r="DY252" s="46"/>
      <c r="DZ252" s="46"/>
      <c r="EA252" s="46"/>
      <c r="EB252" s="46"/>
      <c r="EC252" s="46"/>
      <c r="ED252" s="46"/>
      <c r="EE252" s="46"/>
      <c r="EF252" s="46"/>
      <c r="EG252" s="46"/>
      <c r="EH252" s="46"/>
      <c r="EI252" s="46"/>
      <c r="EJ252" s="46"/>
      <c r="EK252" s="46"/>
      <c r="EL252" s="46"/>
      <c r="EM252" s="46"/>
      <c r="EN252" s="46"/>
      <c r="EO252" s="46"/>
      <c r="EP252" s="46"/>
      <c r="EQ252" s="46"/>
      <c r="ER252" s="46"/>
      <c r="ES252" s="46"/>
      <c r="ET252" s="46"/>
      <c r="EU252" s="46"/>
      <c r="EV252" s="46"/>
      <c r="EW252" s="46"/>
      <c r="EX252" s="46"/>
      <c r="EY252" s="46"/>
      <c r="EZ252" s="46"/>
      <c r="FA252" s="46"/>
      <c r="FB252" s="46"/>
      <c r="FC252" s="46"/>
      <c r="FD252" s="46"/>
      <c r="FE252" s="46"/>
      <c r="FF252" s="46"/>
      <c r="FG252" s="46"/>
      <c r="FH252" s="46"/>
      <c r="FI252" s="46"/>
      <c r="FJ252" s="46"/>
      <c r="FK252" s="46"/>
      <c r="FL252" s="46"/>
      <c r="FM252" s="46"/>
      <c r="FN252" s="46"/>
      <c r="FO252" s="46"/>
      <c r="FP252" s="46"/>
      <c r="FQ252" s="46"/>
      <c r="FR252" s="46"/>
      <c r="FS252" s="46"/>
      <c r="FT252" s="46"/>
      <c r="FU252" s="46"/>
      <c r="FV252" s="46"/>
      <c r="FW252" s="46"/>
      <c r="FX252" s="46"/>
      <c r="FY252" s="46"/>
      <c r="FZ252" s="46"/>
      <c r="GA252" s="46"/>
      <c r="GB252" s="46"/>
      <c r="GC252" s="46"/>
    </row>
    <row r="253" spans="1:185" ht="30" x14ac:dyDescent="0.25">
      <c r="A253" s="566" t="s">
        <v>114</v>
      </c>
      <c r="B253" s="621">
        <f t="shared" ref="B253:D254" si="6">SUM(B243,B233,B221,B209,B197,B185,B171,B157,B145,B131,B119,B107,B94,B80,B68,B56,B42,B28,B13)</f>
        <v>369431</v>
      </c>
      <c r="C253" s="621">
        <f t="shared" si="6"/>
        <v>30792</v>
      </c>
      <c r="D253" s="621">
        <f t="shared" si="6"/>
        <v>28826</v>
      </c>
      <c r="E253" s="621">
        <f t="shared" si="3"/>
        <v>93.615224733697062</v>
      </c>
      <c r="F253" s="729">
        <f t="shared" ref="F253:H254" si="7">SUM(F243,F233,F221,F209,F197,F185,F171,F157,F145,F131,F119,F107,F94,F80,F68,F56,F42,F28,F13)</f>
        <v>585915.74328407506</v>
      </c>
      <c r="G253" s="729">
        <f t="shared" si="7"/>
        <v>48827</v>
      </c>
      <c r="H253" s="729">
        <f t="shared" si="7"/>
        <v>44364.344400000002</v>
      </c>
      <c r="I253" s="621">
        <f t="shared" si="0"/>
        <v>90.860270751838129</v>
      </c>
      <c r="J253" s="106"/>
      <c r="K253" s="46"/>
      <c r="L253" s="46"/>
      <c r="M253" s="46"/>
      <c r="N253" s="46"/>
      <c r="O253" s="46"/>
      <c r="P253" s="46"/>
      <c r="Q253" s="46"/>
      <c r="R253" s="46"/>
      <c r="S253" s="46"/>
      <c r="T253" s="46"/>
      <c r="U253" s="46"/>
      <c r="V253" s="46"/>
      <c r="W253" s="46"/>
      <c r="X253" s="46"/>
      <c r="Y253" s="46"/>
      <c r="Z253" s="46"/>
      <c r="AA253" s="46"/>
      <c r="AB253" s="46"/>
      <c r="AC253" s="46"/>
      <c r="AD253" s="46"/>
      <c r="AE253" s="46"/>
      <c r="AF253" s="46"/>
      <c r="AG253" s="46"/>
      <c r="AH253" s="46"/>
      <c r="AI253" s="46"/>
      <c r="AJ253" s="46"/>
      <c r="AK253" s="46"/>
      <c r="AL253" s="46"/>
      <c r="AM253" s="46"/>
      <c r="AN253" s="46"/>
      <c r="AO253" s="46"/>
      <c r="AP253" s="46"/>
      <c r="AQ253" s="46"/>
      <c r="AR253" s="46"/>
      <c r="AS253" s="46"/>
      <c r="AT253" s="46"/>
      <c r="AU253" s="46"/>
      <c r="AV253" s="46"/>
      <c r="AW253" s="46"/>
      <c r="AX253" s="46"/>
      <c r="AY253" s="46"/>
      <c r="AZ253" s="46"/>
      <c r="BA253" s="46"/>
      <c r="BB253" s="46"/>
      <c r="BC253" s="46"/>
      <c r="BD253" s="46"/>
      <c r="BE253" s="46"/>
      <c r="BF253" s="46"/>
      <c r="BG253" s="46"/>
      <c r="BH253" s="46"/>
      <c r="BI253" s="46"/>
      <c r="BJ253" s="46"/>
      <c r="BK253" s="46"/>
      <c r="BL253" s="46"/>
      <c r="BM253" s="46"/>
      <c r="BN253" s="46"/>
      <c r="BO253" s="46"/>
      <c r="BP253" s="46"/>
      <c r="BQ253" s="46"/>
      <c r="BR253" s="46"/>
      <c r="BS253" s="46"/>
      <c r="BT253" s="46"/>
      <c r="BU253" s="46"/>
      <c r="BV253" s="46"/>
      <c r="BW253" s="46"/>
      <c r="BX253" s="46"/>
      <c r="BY253" s="46"/>
      <c r="BZ253" s="46"/>
      <c r="CA253" s="46"/>
      <c r="CB253" s="46"/>
      <c r="CC253" s="46"/>
      <c r="CD253" s="46"/>
      <c r="CE253" s="46"/>
      <c r="CF253" s="46"/>
      <c r="CG253" s="46"/>
      <c r="CH253" s="46"/>
      <c r="CI253" s="46"/>
      <c r="CJ253" s="46"/>
      <c r="CK253" s="46"/>
      <c r="CL253" s="46"/>
      <c r="CM253" s="46"/>
      <c r="CN253" s="46"/>
      <c r="CO253" s="46"/>
      <c r="CP253" s="46"/>
      <c r="CQ253" s="46"/>
      <c r="CR253" s="46"/>
      <c r="CS253" s="46"/>
      <c r="CT253" s="46"/>
      <c r="CU253" s="46"/>
      <c r="CV253" s="46"/>
      <c r="CW253" s="46"/>
      <c r="CX253" s="46"/>
      <c r="CY253" s="46"/>
      <c r="CZ253" s="46"/>
      <c r="DA253" s="46"/>
      <c r="DB253" s="46"/>
      <c r="DC253" s="46"/>
      <c r="DD253" s="46"/>
      <c r="DE253" s="46"/>
      <c r="DF253" s="46"/>
      <c r="DG253" s="46"/>
      <c r="DH253" s="46"/>
      <c r="DI253" s="46"/>
      <c r="DJ253" s="46"/>
      <c r="DK253" s="46"/>
      <c r="DL253" s="46"/>
      <c r="DM253" s="46"/>
      <c r="DN253" s="46"/>
      <c r="DO253" s="46"/>
      <c r="DP253" s="46"/>
      <c r="DQ253" s="46"/>
      <c r="DR253" s="46"/>
      <c r="DS253" s="46"/>
      <c r="DT253" s="46"/>
      <c r="DU253" s="46"/>
      <c r="DV253" s="46"/>
      <c r="DW253" s="46"/>
      <c r="DX253" s="46"/>
      <c r="DY253" s="46"/>
      <c r="DZ253" s="46"/>
      <c r="EA253" s="46"/>
      <c r="EB253" s="46"/>
      <c r="EC253" s="46"/>
      <c r="ED253" s="46"/>
      <c r="EE253" s="46"/>
      <c r="EF253" s="46"/>
      <c r="EG253" s="46"/>
      <c r="EH253" s="46"/>
      <c r="EI253" s="46"/>
      <c r="EJ253" s="46"/>
      <c r="EK253" s="46"/>
      <c r="EL253" s="46"/>
      <c r="EM253" s="46"/>
      <c r="EN253" s="46"/>
      <c r="EO253" s="46"/>
      <c r="EP253" s="46"/>
      <c r="EQ253" s="46"/>
      <c r="ER253" s="46"/>
      <c r="ES253" s="46"/>
      <c r="ET253" s="46"/>
      <c r="EU253" s="46"/>
      <c r="EV253" s="46"/>
      <c r="EW253" s="46"/>
      <c r="EX253" s="46"/>
      <c r="EY253" s="46"/>
      <c r="EZ253" s="46"/>
      <c r="FA253" s="46"/>
      <c r="FB253" s="46"/>
      <c r="FC253" s="46"/>
      <c r="FD253" s="46"/>
      <c r="FE253" s="46"/>
      <c r="FF253" s="46"/>
      <c r="FG253" s="46"/>
      <c r="FH253" s="46"/>
      <c r="FI253" s="46"/>
      <c r="FJ253" s="46"/>
      <c r="FK253" s="46"/>
      <c r="FL253" s="46"/>
      <c r="FM253" s="46"/>
      <c r="FN253" s="46"/>
      <c r="FO253" s="46"/>
      <c r="FP253" s="46"/>
      <c r="FQ253" s="46"/>
      <c r="FR253" s="46"/>
      <c r="FS253" s="46"/>
      <c r="FT253" s="46"/>
      <c r="FU253" s="46"/>
      <c r="FV253" s="46"/>
      <c r="FW253" s="46"/>
      <c r="FX253" s="46"/>
      <c r="FY253" s="46"/>
      <c r="FZ253" s="46"/>
      <c r="GA253" s="46"/>
      <c r="GB253" s="46"/>
      <c r="GC253" s="46"/>
    </row>
    <row r="254" spans="1:185" ht="30" x14ac:dyDescent="0.25">
      <c r="A254" s="25" t="s">
        <v>110</v>
      </c>
      <c r="B254" s="111">
        <f t="shared" si="6"/>
        <v>51296</v>
      </c>
      <c r="C254" s="111">
        <f t="shared" si="6"/>
        <v>4276</v>
      </c>
      <c r="D254" s="43">
        <f t="shared" si="6"/>
        <v>2903</v>
      </c>
      <c r="E254" s="111">
        <f t="shared" si="3"/>
        <v>67.890551917680071</v>
      </c>
      <c r="F254" s="710">
        <f t="shared" si="7"/>
        <v>81847.986647135942</v>
      </c>
      <c r="G254" s="710">
        <f t="shared" si="7"/>
        <v>6819</v>
      </c>
      <c r="H254" s="726">
        <f t="shared" si="7"/>
        <v>4689.2153900000003</v>
      </c>
      <c r="I254" s="43">
        <f t="shared" si="0"/>
        <v>68.766907024490393</v>
      </c>
      <c r="J254" s="106"/>
      <c r="K254" s="740"/>
      <c r="L254" s="46"/>
      <c r="M254" s="46"/>
      <c r="N254" s="46"/>
      <c r="O254" s="46"/>
      <c r="P254" s="46"/>
      <c r="Q254" s="46"/>
      <c r="R254" s="46"/>
      <c r="S254" s="46"/>
      <c r="T254" s="46"/>
      <c r="U254" s="46"/>
      <c r="V254" s="46"/>
      <c r="W254" s="46"/>
      <c r="X254" s="46"/>
      <c r="Y254" s="46"/>
      <c r="Z254" s="46"/>
      <c r="AA254" s="46"/>
      <c r="AB254" s="46"/>
      <c r="AC254" s="46"/>
      <c r="AD254" s="46"/>
      <c r="AE254" s="46"/>
      <c r="AF254" s="46"/>
      <c r="AG254" s="46"/>
      <c r="AH254" s="46"/>
      <c r="AI254" s="46"/>
      <c r="AJ254" s="46"/>
      <c r="AK254" s="46"/>
      <c r="AL254" s="46"/>
      <c r="AM254" s="46"/>
      <c r="AN254" s="46"/>
      <c r="AO254" s="46"/>
      <c r="AP254" s="46"/>
      <c r="AQ254" s="46"/>
      <c r="AR254" s="46"/>
      <c r="AS254" s="46"/>
      <c r="AT254" s="46"/>
      <c r="AU254" s="46"/>
      <c r="AV254" s="46"/>
      <c r="AW254" s="46"/>
      <c r="AX254" s="46"/>
      <c r="AY254" s="46"/>
      <c r="AZ254" s="46"/>
      <c r="BA254" s="46"/>
      <c r="BB254" s="46"/>
      <c r="BC254" s="46"/>
      <c r="BD254" s="46"/>
      <c r="BE254" s="46"/>
      <c r="BF254" s="46"/>
      <c r="BG254" s="46"/>
      <c r="BH254" s="46"/>
      <c r="BI254" s="46"/>
      <c r="BJ254" s="46"/>
      <c r="BK254" s="46"/>
      <c r="BL254" s="46"/>
      <c r="BM254" s="46"/>
      <c r="BN254" s="46"/>
      <c r="BO254" s="46"/>
      <c r="BP254" s="46"/>
      <c r="BQ254" s="46"/>
      <c r="BR254" s="46"/>
      <c r="BS254" s="46"/>
      <c r="BT254" s="46"/>
      <c r="BU254" s="46"/>
      <c r="BV254" s="46"/>
      <c r="BW254" s="46"/>
      <c r="BX254" s="46"/>
      <c r="BY254" s="46"/>
      <c r="BZ254" s="46"/>
      <c r="CA254" s="46"/>
      <c r="CB254" s="46"/>
      <c r="CC254" s="46"/>
      <c r="CD254" s="46"/>
      <c r="CE254" s="46"/>
      <c r="CF254" s="46"/>
      <c r="CG254" s="46"/>
      <c r="CH254" s="46"/>
      <c r="CI254" s="46"/>
      <c r="CJ254" s="46"/>
      <c r="CK254" s="46"/>
      <c r="CL254" s="46"/>
      <c r="CM254" s="46"/>
      <c r="CN254" s="46"/>
      <c r="CO254" s="46"/>
      <c r="CP254" s="46"/>
      <c r="CQ254" s="46"/>
      <c r="CR254" s="46"/>
      <c r="CS254" s="46"/>
      <c r="CT254" s="46"/>
      <c r="CU254" s="46"/>
      <c r="CV254" s="46"/>
      <c r="CW254" s="46"/>
      <c r="CX254" s="46"/>
      <c r="CY254" s="46"/>
      <c r="CZ254" s="46"/>
      <c r="DA254" s="46"/>
      <c r="DB254" s="46"/>
      <c r="DC254" s="46"/>
      <c r="DD254" s="46"/>
      <c r="DE254" s="46"/>
      <c r="DF254" s="46"/>
      <c r="DG254" s="46"/>
      <c r="DH254" s="46"/>
      <c r="DI254" s="46"/>
      <c r="DJ254" s="46"/>
      <c r="DK254" s="46"/>
      <c r="DL254" s="46"/>
      <c r="DM254" s="46"/>
      <c r="DN254" s="46"/>
      <c r="DO254" s="46"/>
      <c r="DP254" s="46"/>
      <c r="DQ254" s="46"/>
      <c r="DR254" s="46"/>
      <c r="DS254" s="46"/>
      <c r="DT254" s="46"/>
      <c r="DU254" s="46"/>
      <c r="DV254" s="46"/>
      <c r="DW254" s="46"/>
      <c r="DX254" s="46"/>
      <c r="DY254" s="46"/>
      <c r="DZ254" s="46"/>
      <c r="EA254" s="46"/>
      <c r="EB254" s="46"/>
      <c r="EC254" s="46"/>
      <c r="ED254" s="46"/>
      <c r="EE254" s="46"/>
      <c r="EF254" s="46"/>
      <c r="EG254" s="46"/>
      <c r="EH254" s="46"/>
      <c r="EI254" s="46"/>
      <c r="EJ254" s="46"/>
      <c r="EK254" s="46"/>
      <c r="EL254" s="46"/>
      <c r="EM254" s="46"/>
      <c r="EN254" s="46"/>
      <c r="EO254" s="46"/>
      <c r="EP254" s="46"/>
      <c r="EQ254" s="46"/>
      <c r="ER254" s="46"/>
      <c r="ES254" s="46"/>
      <c r="ET254" s="46"/>
      <c r="EU254" s="46"/>
      <c r="EV254" s="46"/>
      <c r="EW254" s="46"/>
      <c r="EX254" s="46"/>
      <c r="EY254" s="46"/>
      <c r="EZ254" s="46"/>
      <c r="FA254" s="46"/>
      <c r="FB254" s="46"/>
      <c r="FC254" s="46"/>
      <c r="FD254" s="46"/>
      <c r="FE254" s="46"/>
      <c r="FF254" s="46"/>
      <c r="FG254" s="46"/>
      <c r="FH254" s="46"/>
      <c r="FI254" s="46"/>
      <c r="FJ254" s="46"/>
      <c r="FK254" s="46"/>
      <c r="FL254" s="46"/>
      <c r="FM254" s="46"/>
      <c r="FN254" s="46"/>
      <c r="FO254" s="46"/>
      <c r="FP254" s="46"/>
      <c r="FQ254" s="46"/>
      <c r="FR254" s="46"/>
      <c r="FS254" s="46"/>
      <c r="FT254" s="46"/>
      <c r="FU254" s="46"/>
      <c r="FV254" s="46"/>
      <c r="FW254" s="46"/>
      <c r="FX254" s="46"/>
      <c r="FY254" s="46"/>
      <c r="FZ254" s="46"/>
      <c r="GA254" s="46"/>
      <c r="GB254" s="46"/>
      <c r="GC254" s="46"/>
    </row>
    <row r="255" spans="1:185" ht="60" x14ac:dyDescent="0.25">
      <c r="A255" s="25" t="s">
        <v>81</v>
      </c>
      <c r="B255" s="111">
        <f t="shared" ref="B255:D256" si="8">SUM(B235,B223,B211,B199,B187,B173,B159,B147,B133,B121,B109,B96,B82,B70,B58,B44,B30,B15)</f>
        <v>233798</v>
      </c>
      <c r="C255" s="111">
        <f t="shared" si="8"/>
        <v>19485</v>
      </c>
      <c r="D255" s="43">
        <f t="shared" si="8"/>
        <v>17629</v>
      </c>
      <c r="E255" s="111">
        <f t="shared" si="3"/>
        <v>90.474724146779579</v>
      </c>
      <c r="F255" s="710">
        <f t="shared" ref="F255:H256" si="9">SUM(F235,F223,F211,F199,F187,F173,F159,F147,F133,F121,F109,F96,F82,F70,F58,F44,F30,F15)</f>
        <v>425221.00963693904</v>
      </c>
      <c r="G255" s="710">
        <f t="shared" si="9"/>
        <v>35436</v>
      </c>
      <c r="H255" s="726">
        <f t="shared" si="9"/>
        <v>31244.94241</v>
      </c>
      <c r="I255" s="43">
        <f t="shared" si="0"/>
        <v>88.172881843323168</v>
      </c>
      <c r="J255" s="106"/>
      <c r="K255" s="740"/>
      <c r="L255" s="46"/>
      <c r="M255" s="46"/>
      <c r="N255" s="46"/>
      <c r="O255" s="46"/>
      <c r="P255" s="46"/>
      <c r="Q255" s="46"/>
      <c r="R255" s="46"/>
      <c r="S255" s="46"/>
      <c r="T255" s="46"/>
      <c r="U255" s="46"/>
      <c r="V255" s="46"/>
      <c r="W255" s="46"/>
      <c r="X255" s="46"/>
      <c r="Y255" s="46"/>
      <c r="Z255" s="46"/>
      <c r="AA255" s="46"/>
      <c r="AB255" s="46"/>
      <c r="AC255" s="46"/>
      <c r="AD255" s="46"/>
      <c r="AE255" s="46"/>
      <c r="AF255" s="46"/>
      <c r="AG255" s="46"/>
      <c r="AH255" s="46"/>
      <c r="AI255" s="46"/>
      <c r="AJ255" s="46"/>
      <c r="AK255" s="46"/>
      <c r="AL255" s="46"/>
      <c r="AM255" s="46"/>
      <c r="AN255" s="46"/>
      <c r="AO255" s="46"/>
      <c r="AP255" s="46"/>
      <c r="AQ255" s="46"/>
      <c r="AR255" s="46"/>
      <c r="AS255" s="46"/>
      <c r="AT255" s="46"/>
      <c r="AU255" s="46"/>
      <c r="AV255" s="46"/>
      <c r="AW255" s="46"/>
      <c r="AX255" s="46"/>
      <c r="AY255" s="46"/>
      <c r="AZ255" s="46"/>
      <c r="BA255" s="46"/>
      <c r="BB255" s="46"/>
      <c r="BC255" s="46"/>
      <c r="BD255" s="46"/>
      <c r="BE255" s="46"/>
      <c r="BF255" s="46"/>
      <c r="BG255" s="46"/>
      <c r="BH255" s="46"/>
      <c r="BI255" s="46"/>
      <c r="BJ255" s="46"/>
      <c r="BK255" s="46"/>
      <c r="BL255" s="46"/>
      <c r="BM255" s="46"/>
      <c r="BN255" s="46"/>
      <c r="BO255" s="46"/>
      <c r="BP255" s="46"/>
      <c r="BQ255" s="46"/>
      <c r="BR255" s="46"/>
      <c r="BS255" s="46"/>
      <c r="BT255" s="46"/>
      <c r="BU255" s="46"/>
      <c r="BV255" s="46"/>
      <c r="BW255" s="46"/>
      <c r="BX255" s="46"/>
      <c r="BY255" s="46"/>
      <c r="BZ255" s="46"/>
      <c r="CA255" s="46"/>
      <c r="CB255" s="46"/>
      <c r="CC255" s="46"/>
      <c r="CD255" s="46"/>
      <c r="CE255" s="46"/>
      <c r="CF255" s="46"/>
      <c r="CG255" s="46"/>
      <c r="CH255" s="46"/>
      <c r="CI255" s="46"/>
      <c r="CJ255" s="46"/>
      <c r="CK255" s="46"/>
      <c r="CL255" s="46"/>
      <c r="CM255" s="46"/>
      <c r="CN255" s="46"/>
      <c r="CO255" s="46"/>
      <c r="CP255" s="46"/>
      <c r="CQ255" s="46"/>
      <c r="CR255" s="46"/>
      <c r="CS255" s="46"/>
      <c r="CT255" s="46"/>
      <c r="CU255" s="46"/>
      <c r="CV255" s="46"/>
      <c r="CW255" s="46"/>
      <c r="CX255" s="46"/>
      <c r="CY255" s="46"/>
      <c r="CZ255" s="46"/>
      <c r="DA255" s="46"/>
      <c r="DB255" s="46"/>
      <c r="DC255" s="46"/>
      <c r="DD255" s="46"/>
      <c r="DE255" s="46"/>
      <c r="DF255" s="46"/>
      <c r="DG255" s="46"/>
      <c r="DH255" s="46"/>
      <c r="DI255" s="46"/>
      <c r="DJ255" s="46"/>
      <c r="DK255" s="46"/>
      <c r="DL255" s="46"/>
      <c r="DM255" s="46"/>
      <c r="DN255" s="46"/>
      <c r="DO255" s="46"/>
      <c r="DP255" s="46"/>
      <c r="DQ255" s="46"/>
      <c r="DR255" s="46"/>
      <c r="DS255" s="46"/>
      <c r="DT255" s="46"/>
      <c r="DU255" s="46"/>
      <c r="DV255" s="46"/>
      <c r="DW255" s="46"/>
      <c r="DX255" s="46"/>
      <c r="DY255" s="46"/>
      <c r="DZ255" s="46"/>
      <c r="EA255" s="46"/>
      <c r="EB255" s="46"/>
      <c r="EC255" s="46"/>
      <c r="ED255" s="46"/>
      <c r="EE255" s="46"/>
      <c r="EF255" s="46"/>
      <c r="EG255" s="46"/>
      <c r="EH255" s="46"/>
      <c r="EI255" s="46"/>
      <c r="EJ255" s="46"/>
      <c r="EK255" s="46"/>
      <c r="EL255" s="46"/>
      <c r="EM255" s="46"/>
      <c r="EN255" s="46"/>
      <c r="EO255" s="46"/>
      <c r="EP255" s="46"/>
      <c r="EQ255" s="46"/>
      <c r="ER255" s="46"/>
      <c r="ES255" s="46"/>
      <c r="ET255" s="46"/>
      <c r="EU255" s="46"/>
      <c r="EV255" s="46"/>
      <c r="EW255" s="46"/>
      <c r="EX255" s="46"/>
      <c r="EY255" s="46"/>
      <c r="EZ255" s="46"/>
      <c r="FA255" s="46"/>
      <c r="FB255" s="46"/>
      <c r="FC255" s="46"/>
      <c r="FD255" s="46"/>
      <c r="FE255" s="46"/>
      <c r="FF255" s="46"/>
      <c r="FG255" s="46"/>
      <c r="FH255" s="46"/>
      <c r="FI255" s="46"/>
      <c r="FJ255" s="46"/>
      <c r="FK255" s="46"/>
      <c r="FL255" s="46"/>
      <c r="FM255" s="46"/>
      <c r="FN255" s="46"/>
      <c r="FO255" s="46"/>
      <c r="FP255" s="46"/>
      <c r="FQ255" s="46"/>
      <c r="FR255" s="46"/>
      <c r="FS255" s="46"/>
      <c r="FT255" s="46"/>
      <c r="FU255" s="46"/>
      <c r="FV255" s="46"/>
      <c r="FW255" s="46"/>
      <c r="FX255" s="46"/>
      <c r="FY255" s="46"/>
      <c r="FZ255" s="46"/>
      <c r="GA255" s="46"/>
      <c r="GB255" s="46"/>
      <c r="GC255" s="46"/>
    </row>
    <row r="256" spans="1:185" ht="45" x14ac:dyDescent="0.25">
      <c r="A256" s="25" t="s">
        <v>111</v>
      </c>
      <c r="B256" s="111">
        <f t="shared" si="8"/>
        <v>84337</v>
      </c>
      <c r="C256" s="111">
        <f t="shared" si="8"/>
        <v>7031</v>
      </c>
      <c r="D256" s="43">
        <f t="shared" si="8"/>
        <v>8294</v>
      </c>
      <c r="E256" s="111">
        <f t="shared" si="3"/>
        <v>117.96330536196842</v>
      </c>
      <c r="F256" s="710">
        <f t="shared" si="9"/>
        <v>78846.747000000003</v>
      </c>
      <c r="G256" s="710">
        <f t="shared" si="9"/>
        <v>6572</v>
      </c>
      <c r="H256" s="726">
        <f t="shared" si="9"/>
        <v>8430.1866000000009</v>
      </c>
      <c r="I256" s="43">
        <f t="shared" si="0"/>
        <v>128.274293974437</v>
      </c>
      <c r="J256" s="106"/>
      <c r="K256" s="740"/>
      <c r="L256" s="46"/>
      <c r="M256" s="46"/>
      <c r="N256" s="46"/>
      <c r="O256" s="46"/>
      <c r="P256" s="46"/>
      <c r="Q256" s="46"/>
      <c r="R256" s="46"/>
      <c r="S256" s="46"/>
      <c r="T256" s="46"/>
      <c r="U256" s="46"/>
      <c r="V256" s="46"/>
      <c r="W256" s="46"/>
      <c r="X256" s="46"/>
      <c r="Y256" s="46"/>
      <c r="Z256" s="46"/>
      <c r="AA256" s="46"/>
      <c r="AB256" s="46"/>
      <c r="AC256" s="46"/>
      <c r="AD256" s="46"/>
      <c r="AE256" s="46"/>
      <c r="AF256" s="46"/>
      <c r="AG256" s="46"/>
      <c r="AH256" s="46"/>
      <c r="AI256" s="46"/>
      <c r="AJ256" s="46"/>
      <c r="AK256" s="46"/>
      <c r="AL256" s="46"/>
      <c r="AM256" s="46"/>
      <c r="AN256" s="46"/>
      <c r="AO256" s="46"/>
      <c r="AP256" s="46"/>
      <c r="AQ256" s="46"/>
      <c r="AR256" s="46"/>
      <c r="AS256" s="46"/>
      <c r="AT256" s="46"/>
      <c r="AU256" s="46"/>
      <c r="AV256" s="46"/>
      <c r="AW256" s="46"/>
      <c r="AX256" s="46"/>
      <c r="AY256" s="46"/>
      <c r="AZ256" s="46"/>
      <c r="BA256" s="46"/>
      <c r="BB256" s="46"/>
      <c r="BC256" s="46"/>
      <c r="BD256" s="46"/>
      <c r="BE256" s="46"/>
      <c r="BF256" s="46"/>
      <c r="BG256" s="46"/>
      <c r="BH256" s="46"/>
      <c r="BI256" s="46"/>
      <c r="BJ256" s="46"/>
      <c r="BK256" s="46"/>
      <c r="BL256" s="46"/>
      <c r="BM256" s="46"/>
      <c r="BN256" s="46"/>
      <c r="BO256" s="46"/>
      <c r="BP256" s="46"/>
      <c r="BQ256" s="46"/>
      <c r="BR256" s="46"/>
      <c r="BS256" s="46"/>
      <c r="BT256" s="46"/>
      <c r="BU256" s="46"/>
      <c r="BV256" s="46"/>
      <c r="BW256" s="46"/>
      <c r="BX256" s="46"/>
      <c r="BY256" s="46"/>
      <c r="BZ256" s="46"/>
      <c r="CA256" s="46"/>
      <c r="CB256" s="46"/>
      <c r="CC256" s="46"/>
      <c r="CD256" s="46"/>
      <c r="CE256" s="46"/>
      <c r="CF256" s="46"/>
      <c r="CG256" s="46"/>
      <c r="CH256" s="46"/>
      <c r="CI256" s="46"/>
      <c r="CJ256" s="46"/>
      <c r="CK256" s="46"/>
      <c r="CL256" s="46"/>
      <c r="CM256" s="46"/>
      <c r="CN256" s="46"/>
      <c r="CO256" s="46"/>
      <c r="CP256" s="46"/>
      <c r="CQ256" s="46"/>
      <c r="CR256" s="46"/>
      <c r="CS256" s="46"/>
      <c r="CT256" s="46"/>
      <c r="CU256" s="46"/>
      <c r="CV256" s="46"/>
      <c r="CW256" s="46"/>
      <c r="CX256" s="46"/>
      <c r="CY256" s="46"/>
      <c r="CZ256" s="46"/>
      <c r="DA256" s="46"/>
      <c r="DB256" s="46"/>
      <c r="DC256" s="46"/>
      <c r="DD256" s="46"/>
      <c r="DE256" s="46"/>
      <c r="DF256" s="46"/>
      <c r="DG256" s="46"/>
      <c r="DH256" s="46"/>
      <c r="DI256" s="46"/>
      <c r="DJ256" s="46"/>
      <c r="DK256" s="46"/>
      <c r="DL256" s="46"/>
      <c r="DM256" s="46"/>
      <c r="DN256" s="46"/>
      <c r="DO256" s="46"/>
      <c r="DP256" s="46"/>
      <c r="DQ256" s="46"/>
      <c r="DR256" s="46"/>
      <c r="DS256" s="46"/>
      <c r="DT256" s="46"/>
      <c r="DU256" s="46"/>
      <c r="DV256" s="46"/>
      <c r="DW256" s="46"/>
      <c r="DX256" s="46"/>
      <c r="DY256" s="46"/>
      <c r="DZ256" s="46"/>
      <c r="EA256" s="46"/>
      <c r="EB256" s="46"/>
      <c r="EC256" s="46"/>
      <c r="ED256" s="46"/>
      <c r="EE256" s="46"/>
      <c r="EF256" s="46"/>
      <c r="EG256" s="46"/>
      <c r="EH256" s="46"/>
      <c r="EI256" s="46"/>
      <c r="EJ256" s="46"/>
      <c r="EK256" s="46"/>
      <c r="EL256" s="46"/>
      <c r="EM256" s="46"/>
      <c r="EN256" s="46"/>
      <c r="EO256" s="46"/>
      <c r="EP256" s="46"/>
      <c r="EQ256" s="46"/>
      <c r="ER256" s="46"/>
      <c r="ES256" s="46"/>
      <c r="ET256" s="46"/>
      <c r="EU256" s="46"/>
      <c r="EV256" s="46"/>
      <c r="EW256" s="46"/>
      <c r="EX256" s="46"/>
      <c r="EY256" s="46"/>
      <c r="EZ256" s="46"/>
      <c r="FA256" s="46"/>
      <c r="FB256" s="46"/>
      <c r="FC256" s="46"/>
      <c r="FD256" s="46"/>
      <c r="FE256" s="46"/>
      <c r="FF256" s="46"/>
      <c r="FG256" s="46"/>
      <c r="FH256" s="46"/>
      <c r="FI256" s="46"/>
      <c r="FJ256" s="46"/>
      <c r="FK256" s="46"/>
      <c r="FL256" s="46"/>
      <c r="FM256" s="46"/>
      <c r="FN256" s="46"/>
      <c r="FO256" s="46"/>
      <c r="FP256" s="46"/>
      <c r="FQ256" s="46"/>
      <c r="FR256" s="46"/>
      <c r="FS256" s="46"/>
      <c r="FT256" s="46"/>
      <c r="FU256" s="46"/>
      <c r="FV256" s="46"/>
      <c r="FW256" s="46"/>
      <c r="FX256" s="46"/>
      <c r="FY256" s="46"/>
      <c r="FZ256" s="46"/>
      <c r="GA256" s="46"/>
      <c r="GB256" s="46"/>
      <c r="GC256" s="46"/>
    </row>
    <row r="257" spans="1:185" ht="30" x14ac:dyDescent="0.25">
      <c r="A257" s="694" t="s">
        <v>125</v>
      </c>
      <c r="B257" s="111">
        <f>SUM(B245,B237,B225,B213,B201,B189,B175,B161,B135,B123,B111,B98,B84,B72,B60,B46,B32,B17,B149)</f>
        <v>642756</v>
      </c>
      <c r="C257" s="111">
        <f>SUM(C245,C237,C225,C213,C201,C189,C175,C161,C135,C123,C111,C98,C84,C72,C60,C46,C32,C17,C149)</f>
        <v>22738936</v>
      </c>
      <c r="D257" s="43">
        <f>SUM(D245,D237,D225,D213,D201,D189,D175,D161,D135,D123,D111,D98,D84,D72,D60,D46,D32,D17,D149)</f>
        <v>57535</v>
      </c>
      <c r="E257" s="111">
        <f t="shared" si="3"/>
        <v>0.25302415205355255</v>
      </c>
      <c r="F257" s="710">
        <f>SUM(F245,F237,F225,F213,F201,F189,F175,F161,F135,F123,F111,F98,F84,F72,F60,F46,F32,F17,F149)</f>
        <v>449149.63169000001</v>
      </c>
      <c r="G257" s="710">
        <f>SUM(G245,G237,G225,G213,G201,G189,G175,G161,G135,G123,G111,G98,G84,G72,G60,G46,G32,G17,G149)</f>
        <v>37429</v>
      </c>
      <c r="H257" s="726">
        <f>SUM(H245,H237,H225,H213,H201,H189,H175,H161,H135,H123,H111,H98,H84,H72,H60,H46,H32,H17,H149)</f>
        <v>41752.202810000003</v>
      </c>
      <c r="I257" s="43">
        <f>H257/G257*100</f>
        <v>111.55040960218014</v>
      </c>
      <c r="J257" s="106"/>
      <c r="K257" s="46"/>
      <c r="L257" s="46"/>
      <c r="M257" s="46"/>
      <c r="N257" s="46"/>
      <c r="O257" s="46"/>
      <c r="P257" s="46"/>
      <c r="Q257" s="46"/>
      <c r="R257" s="46"/>
      <c r="S257" s="46"/>
      <c r="T257" s="46"/>
      <c r="U257" s="46"/>
      <c r="V257" s="46"/>
      <c r="W257" s="46"/>
      <c r="X257" s="46"/>
      <c r="Y257" s="46"/>
      <c r="Z257" s="46"/>
      <c r="AA257" s="46"/>
      <c r="AB257" s="46"/>
      <c r="AC257" s="46"/>
      <c r="AD257" s="46"/>
      <c r="AE257" s="46"/>
      <c r="AF257" s="46"/>
      <c r="AG257" s="46"/>
      <c r="AH257" s="46"/>
      <c r="AI257" s="46"/>
      <c r="AJ257" s="46"/>
      <c r="AK257" s="46"/>
      <c r="AL257" s="46"/>
      <c r="AM257" s="46"/>
      <c r="AN257" s="46"/>
      <c r="AO257" s="46"/>
      <c r="AP257" s="46"/>
      <c r="AQ257" s="46"/>
      <c r="AR257" s="46"/>
      <c r="AS257" s="46"/>
      <c r="AT257" s="46"/>
      <c r="AU257" s="46"/>
      <c r="AV257" s="46"/>
      <c r="AW257" s="46"/>
      <c r="AX257" s="46"/>
      <c r="AY257" s="46"/>
      <c r="AZ257" s="46"/>
      <c r="BA257" s="46"/>
      <c r="BB257" s="46"/>
      <c r="BC257" s="46"/>
      <c r="BD257" s="46"/>
      <c r="BE257" s="46"/>
      <c r="BF257" s="46"/>
      <c r="BG257" s="46"/>
      <c r="BH257" s="46"/>
      <c r="BI257" s="46"/>
      <c r="BJ257" s="46"/>
      <c r="BK257" s="46"/>
      <c r="BL257" s="46"/>
      <c r="BM257" s="46"/>
      <c r="BN257" s="46"/>
      <c r="BO257" s="46"/>
      <c r="BP257" s="46"/>
      <c r="BQ257" s="46"/>
      <c r="BR257" s="46"/>
      <c r="BS257" s="46"/>
      <c r="BT257" s="46"/>
      <c r="BU257" s="46"/>
      <c r="BV257" s="46"/>
      <c r="BW257" s="46"/>
      <c r="BX257" s="46"/>
      <c r="BY257" s="46"/>
      <c r="BZ257" s="46"/>
      <c r="CA257" s="46"/>
      <c r="CB257" s="46"/>
      <c r="CC257" s="46"/>
      <c r="CD257" s="46"/>
      <c r="CE257" s="46"/>
      <c r="CF257" s="46"/>
      <c r="CG257" s="46"/>
      <c r="CH257" s="46"/>
      <c r="CI257" s="46"/>
      <c r="CJ257" s="46"/>
      <c r="CK257" s="46"/>
      <c r="CL257" s="46"/>
      <c r="CM257" s="46"/>
      <c r="CN257" s="46"/>
      <c r="CO257" s="46"/>
      <c r="CP257" s="46"/>
      <c r="CQ257" s="46"/>
      <c r="CR257" s="46"/>
      <c r="CS257" s="46"/>
      <c r="CT257" s="46"/>
      <c r="CU257" s="46"/>
      <c r="CV257" s="46"/>
      <c r="CW257" s="46"/>
      <c r="CX257" s="46"/>
      <c r="CY257" s="46"/>
      <c r="CZ257" s="46"/>
      <c r="DA257" s="46"/>
      <c r="DB257" s="46"/>
      <c r="DC257" s="46"/>
      <c r="DD257" s="46"/>
      <c r="DE257" s="46"/>
      <c r="DF257" s="46"/>
      <c r="DG257" s="46"/>
      <c r="DH257" s="46"/>
      <c r="DI257" s="46"/>
      <c r="DJ257" s="46"/>
      <c r="DK257" s="46"/>
      <c r="DL257" s="46"/>
      <c r="DM257" s="46"/>
      <c r="DN257" s="46"/>
      <c r="DO257" s="46"/>
      <c r="DP257" s="46"/>
      <c r="DQ257" s="46"/>
      <c r="DR257" s="46"/>
      <c r="DS257" s="46"/>
      <c r="DT257" s="46"/>
      <c r="DU257" s="46"/>
      <c r="DV257" s="46"/>
      <c r="DW257" s="46"/>
      <c r="DX257" s="46"/>
      <c r="DY257" s="46"/>
      <c r="DZ257" s="46"/>
      <c r="EA257" s="46"/>
      <c r="EB257" s="46"/>
      <c r="EC257" s="46"/>
      <c r="ED257" s="46"/>
      <c r="EE257" s="46"/>
      <c r="EF257" s="46"/>
      <c r="EG257" s="46"/>
      <c r="EH257" s="46"/>
      <c r="EI257" s="46"/>
      <c r="EJ257" s="46"/>
      <c r="EK257" s="46"/>
      <c r="EL257" s="46"/>
      <c r="EM257" s="46"/>
      <c r="EN257" s="46"/>
      <c r="EO257" s="46"/>
      <c r="EP257" s="46"/>
      <c r="EQ257" s="46"/>
      <c r="ER257" s="46"/>
      <c r="ES257" s="46"/>
      <c r="ET257" s="46"/>
      <c r="EU257" s="46"/>
      <c r="EV257" s="46"/>
      <c r="EW257" s="46"/>
      <c r="EX257" s="46"/>
      <c r="EY257" s="46"/>
      <c r="EZ257" s="46"/>
      <c r="FA257" s="46"/>
      <c r="FB257" s="46"/>
      <c r="FC257" s="46"/>
      <c r="FD257" s="46"/>
      <c r="FE257" s="46"/>
      <c r="FF257" s="46"/>
      <c r="FG257" s="46"/>
      <c r="FH257" s="46"/>
      <c r="FI257" s="46"/>
      <c r="FJ257" s="46"/>
      <c r="FK257" s="46"/>
      <c r="FL257" s="46"/>
      <c r="FM257" s="46"/>
      <c r="FN257" s="46"/>
      <c r="FO257" s="46"/>
      <c r="FP257" s="46"/>
      <c r="FQ257" s="46"/>
      <c r="FR257" s="46"/>
      <c r="FS257" s="46"/>
      <c r="FT257" s="46"/>
      <c r="FU257" s="46"/>
      <c r="FV257" s="46"/>
      <c r="FW257" s="46"/>
      <c r="FX257" s="46"/>
      <c r="FY257" s="46"/>
      <c r="FZ257" s="46"/>
      <c r="GA257" s="46"/>
      <c r="GB257" s="46"/>
      <c r="GC257" s="46"/>
    </row>
    <row r="258" spans="1:185" ht="30" x14ac:dyDescent="0.25">
      <c r="A258" s="121" t="s">
        <v>126</v>
      </c>
      <c r="B258" s="111">
        <f>SUM(B176,B162,B136,B85,B47,B33,B18)</f>
        <v>51650</v>
      </c>
      <c r="C258" s="111">
        <f>SUM(C176,C162,C136,C85,C47,C33,C18)</f>
        <v>4304</v>
      </c>
      <c r="D258" s="43">
        <f>SUM(D176,D162,D136,D85,D47,D33,D18)</f>
        <v>4693</v>
      </c>
      <c r="E258" s="111">
        <f t="shared" si="3"/>
        <v>109.03810408921932</v>
      </c>
      <c r="F258" s="710">
        <f>SUM(F176,F162,F136,F85,F47,F33,F18)</f>
        <v>0</v>
      </c>
      <c r="G258" s="710">
        <f>SUM(G176,G162,G136,G85,G47,G33,G18)</f>
        <v>0</v>
      </c>
      <c r="H258" s="726">
        <f>SUM(H176,H162,H136,H85,H47,H33,H18)</f>
        <v>3462.25947</v>
      </c>
      <c r="I258" s="43"/>
      <c r="J258" s="106"/>
      <c r="K258" s="46"/>
      <c r="L258" s="46"/>
      <c r="M258" s="46"/>
      <c r="N258" s="46"/>
      <c r="O258" s="46"/>
      <c r="P258" s="46"/>
      <c r="Q258" s="46"/>
      <c r="R258" s="46"/>
      <c r="S258" s="46"/>
      <c r="T258" s="46"/>
      <c r="U258" s="46"/>
      <c r="V258" s="46"/>
      <c r="W258" s="46"/>
      <c r="X258" s="46"/>
      <c r="Y258" s="46"/>
      <c r="Z258" s="46"/>
      <c r="AA258" s="46"/>
      <c r="AB258" s="46"/>
      <c r="AC258" s="46"/>
      <c r="AD258" s="46"/>
      <c r="AE258" s="46"/>
      <c r="AF258" s="46"/>
      <c r="AG258" s="46"/>
      <c r="AH258" s="46"/>
      <c r="AI258" s="46"/>
      <c r="AJ258" s="46"/>
      <c r="AK258" s="46"/>
      <c r="AL258" s="46"/>
      <c r="AM258" s="46"/>
      <c r="AN258" s="46"/>
      <c r="AO258" s="46"/>
      <c r="AP258" s="46"/>
      <c r="AQ258" s="46"/>
      <c r="AR258" s="46"/>
      <c r="AS258" s="46"/>
      <c r="AT258" s="46"/>
      <c r="AU258" s="46"/>
      <c r="AV258" s="46"/>
      <c r="AW258" s="46"/>
      <c r="AX258" s="46"/>
      <c r="AY258" s="46"/>
      <c r="AZ258" s="46"/>
      <c r="BA258" s="46"/>
      <c r="BB258" s="46"/>
      <c r="BC258" s="46"/>
      <c r="BD258" s="46"/>
      <c r="BE258" s="46"/>
      <c r="BF258" s="46"/>
      <c r="BG258" s="46"/>
      <c r="BH258" s="46"/>
      <c r="BI258" s="46"/>
      <c r="BJ258" s="46"/>
      <c r="BK258" s="46"/>
      <c r="BL258" s="46"/>
      <c r="BM258" s="46"/>
      <c r="BN258" s="46"/>
      <c r="BO258" s="46"/>
      <c r="BP258" s="46"/>
      <c r="BQ258" s="46"/>
      <c r="BR258" s="46"/>
      <c r="BS258" s="46"/>
      <c r="BT258" s="46"/>
      <c r="BU258" s="46"/>
      <c r="BV258" s="46"/>
      <c r="BW258" s="46"/>
      <c r="BX258" s="46"/>
      <c r="BY258" s="46"/>
      <c r="BZ258" s="46"/>
      <c r="CA258" s="46"/>
      <c r="CB258" s="46"/>
      <c r="CC258" s="46"/>
      <c r="CD258" s="46"/>
      <c r="CE258" s="46"/>
      <c r="CF258" s="46"/>
      <c r="CG258" s="46"/>
      <c r="CH258" s="46"/>
      <c r="CI258" s="46"/>
      <c r="CJ258" s="46"/>
      <c r="CK258" s="46"/>
      <c r="CL258" s="46"/>
      <c r="CM258" s="46"/>
      <c r="CN258" s="46"/>
      <c r="CO258" s="46"/>
      <c r="CP258" s="46"/>
      <c r="CQ258" s="46"/>
      <c r="CR258" s="46"/>
      <c r="CS258" s="46"/>
      <c r="CT258" s="46"/>
      <c r="CU258" s="46"/>
      <c r="CV258" s="46"/>
      <c r="CW258" s="46"/>
      <c r="CX258" s="46"/>
      <c r="CY258" s="46"/>
      <c r="CZ258" s="46"/>
      <c r="DA258" s="46"/>
      <c r="DB258" s="46"/>
      <c r="DC258" s="46"/>
      <c r="DD258" s="46"/>
      <c r="DE258" s="46"/>
      <c r="DF258" s="46"/>
      <c r="DG258" s="46"/>
      <c r="DH258" s="46"/>
      <c r="DI258" s="46"/>
      <c r="DJ258" s="46"/>
      <c r="DK258" s="46"/>
      <c r="DL258" s="46"/>
      <c r="DM258" s="46"/>
      <c r="DN258" s="46"/>
      <c r="DO258" s="46"/>
      <c r="DP258" s="46"/>
      <c r="DQ258" s="46"/>
      <c r="DR258" s="46"/>
      <c r="DS258" s="46"/>
      <c r="DT258" s="46"/>
      <c r="DU258" s="46"/>
      <c r="DV258" s="46"/>
      <c r="DW258" s="46"/>
      <c r="DX258" s="46"/>
      <c r="DY258" s="46"/>
      <c r="DZ258" s="46"/>
      <c r="EA258" s="46"/>
      <c r="EB258" s="46"/>
      <c r="EC258" s="46"/>
      <c r="ED258" s="46"/>
      <c r="EE258" s="46"/>
      <c r="EF258" s="46"/>
      <c r="EG258" s="46"/>
      <c r="EH258" s="46"/>
      <c r="EI258" s="46"/>
      <c r="EJ258" s="46"/>
      <c r="EK258" s="46"/>
      <c r="EL258" s="46"/>
      <c r="EM258" s="46"/>
      <c r="EN258" s="46"/>
      <c r="EO258" s="46"/>
      <c r="EP258" s="46"/>
      <c r="EQ258" s="46"/>
      <c r="ER258" s="46"/>
      <c r="ES258" s="46"/>
      <c r="ET258" s="46"/>
      <c r="EU258" s="46"/>
      <c r="EV258" s="46"/>
      <c r="EW258" s="46"/>
      <c r="EX258" s="46"/>
      <c r="EY258" s="46"/>
      <c r="EZ258" s="46"/>
      <c r="FA258" s="46"/>
      <c r="FB258" s="46"/>
      <c r="FC258" s="46"/>
      <c r="FD258" s="46"/>
      <c r="FE258" s="46"/>
      <c r="FF258" s="46"/>
      <c r="FG258" s="46"/>
      <c r="FH258" s="46"/>
      <c r="FI258" s="46"/>
      <c r="FJ258" s="46"/>
      <c r="FK258" s="46"/>
      <c r="FL258" s="46"/>
      <c r="FM258" s="46"/>
      <c r="FN258" s="46"/>
      <c r="FO258" s="46"/>
      <c r="FP258" s="46"/>
      <c r="FQ258" s="46"/>
      <c r="FR258" s="46"/>
      <c r="FS258" s="46"/>
      <c r="FT258" s="46"/>
      <c r="FU258" s="46"/>
      <c r="FV258" s="46"/>
      <c r="FW258" s="46"/>
      <c r="FX258" s="46"/>
      <c r="FY258" s="46"/>
      <c r="FZ258" s="46"/>
      <c r="GA258" s="46"/>
      <c r="GB258" s="46"/>
      <c r="GC258" s="46"/>
    </row>
    <row r="259" spans="1:185" ht="30.75" thickBot="1" x14ac:dyDescent="0.3">
      <c r="A259" s="708" t="s">
        <v>127</v>
      </c>
      <c r="B259" s="667">
        <f>SUM(B177,B163,B137,B99,B86,B48,B34,B19)</f>
        <v>28040</v>
      </c>
      <c r="C259" s="667">
        <f>SUM(C177,C163,C137,C99,C86,C48,C34,C19)</f>
        <v>2337</v>
      </c>
      <c r="D259" s="668">
        <f>SUM(D177,D163,D137,D99,D86,D48,D34,D19)</f>
        <v>3443</v>
      </c>
      <c r="E259" s="667">
        <f t="shared" si="3"/>
        <v>147.32563115104836</v>
      </c>
      <c r="F259" s="711">
        <f>SUM(F177,F163,F137,F99,F86,F48,F34,F19)</f>
        <v>0</v>
      </c>
      <c r="G259" s="711">
        <f>SUM(G177,G163,G137,G99,G86,G48,G34,G19)</f>
        <v>0</v>
      </c>
      <c r="H259" s="727">
        <f>SUM(H177,H163,H137,H99,H86,H48,H34,H19)</f>
        <v>2574.8752199999999</v>
      </c>
      <c r="I259" s="668"/>
    </row>
  </sheetData>
  <autoFilter ref="A6:GC259"/>
  <mergeCells count="4">
    <mergeCell ref="B4:E4"/>
    <mergeCell ref="F4:I4"/>
    <mergeCell ref="A1:I1"/>
    <mergeCell ref="A2:I2"/>
  </mergeCells>
  <phoneticPr fontId="0" type="noConversion"/>
  <pageMargins left="0.59055118110236227" right="0.23622047244094491" top="0" bottom="0" header="0.19685039370078741" footer="0.19685039370078741"/>
  <pageSetup paperSize="9" scale="85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10</vt:i4>
      </vt:variant>
    </vt:vector>
  </HeadingPairs>
  <TitlesOfParts>
    <vt:vector size="15" baseType="lpstr">
      <vt:lpstr>1 уровень</vt:lpstr>
      <vt:lpstr>2 уровень</vt:lpstr>
      <vt:lpstr>Аян </vt:lpstr>
      <vt:lpstr>Охотск </vt:lpstr>
      <vt:lpstr>СВОД 1</vt:lpstr>
      <vt:lpstr>'1 уровень'!Заголовки_для_печати</vt:lpstr>
      <vt:lpstr>'2 уровень'!Заголовки_для_печати</vt:lpstr>
      <vt:lpstr>'Аян '!Заголовки_для_печати</vt:lpstr>
      <vt:lpstr>'Охотск '!Заголовки_для_печати</vt:lpstr>
      <vt:lpstr>'СВОД 1'!Заголовки_для_печати</vt:lpstr>
      <vt:lpstr>'1 уровень'!Область_печати</vt:lpstr>
      <vt:lpstr>'2 уровень'!Область_печати</vt:lpstr>
      <vt:lpstr>'Аян '!Область_печати</vt:lpstr>
      <vt:lpstr>'Охотск '!Область_печати</vt:lpstr>
      <vt:lpstr>'СВОД 1'!Область_печати</vt:lpstr>
    </vt:vector>
  </TitlesOfParts>
  <Company>ХКФОМС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</dc:creator>
  <cp:lastModifiedBy>Москвич Наталья Владимировна</cp:lastModifiedBy>
  <cp:lastPrinted>2016-12-28T05:06:08Z</cp:lastPrinted>
  <dcterms:created xsi:type="dcterms:W3CDTF">2005-05-23T08:07:41Z</dcterms:created>
  <dcterms:modified xsi:type="dcterms:W3CDTF">2017-03-14T05:17:35Z</dcterms:modified>
</cp:coreProperties>
</file>