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3545" yWindow="-150" windowWidth="15360" windowHeight="1252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уровень'!$A$27:$L$394</definedName>
    <definedName name="_xlnm._FilterDatabase" localSheetId="1" hidden="1">'2 уровень'!$A$8:$IO$369</definedName>
    <definedName name="_xlnm._FilterDatabase" localSheetId="4" hidden="1">'СВОД 1'!$A$6:$GC$259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уровень'!$B$1:$J$394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1'!$A$1:$I$256</definedName>
  </definedNames>
  <calcPr calcId="145621"/>
</workbook>
</file>

<file path=xl/calcChain.xml><?xml version="1.0" encoding="utf-8"?>
<calcChain xmlns="http://schemas.openxmlformats.org/spreadsheetml/2006/main">
  <c r="H20" i="157" l="1"/>
  <c r="H19" i="157"/>
  <c r="F305" i="157" l="1"/>
  <c r="D305" i="157"/>
  <c r="F157" i="157"/>
  <c r="D157" i="157"/>
  <c r="F67" i="157"/>
  <c r="D67" i="157"/>
  <c r="F20" i="157"/>
  <c r="F19" i="157"/>
  <c r="F263" i="156"/>
  <c r="D263" i="156"/>
  <c r="F58" i="156"/>
  <c r="D316" i="156" l="1"/>
  <c r="I239" i="156"/>
  <c r="G239" i="156"/>
  <c r="E239" i="156"/>
  <c r="D11" i="156"/>
  <c r="D12" i="156"/>
  <c r="D22" i="156" s="1"/>
  <c r="D14" i="156"/>
  <c r="D13" i="156" s="1"/>
  <c r="D23" i="156" s="1"/>
  <c r="D15" i="156"/>
  <c r="D25" i="156" s="1"/>
  <c r="D26" i="156"/>
  <c r="D31" i="156"/>
  <c r="D32" i="156"/>
  <c r="D34" i="156"/>
  <c r="D33" i="156" s="1"/>
  <c r="D35" i="156"/>
  <c r="D36" i="156"/>
  <c r="D37" i="156"/>
  <c r="D42" i="156"/>
  <c r="D43" i="156"/>
  <c r="D45" i="156"/>
  <c r="D46" i="156"/>
  <c r="D47" i="156"/>
  <c r="D52" i="156"/>
  <c r="D53" i="156"/>
  <c r="D55" i="156"/>
  <c r="D56" i="156"/>
  <c r="D57" i="156"/>
  <c r="D58" i="156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247" i="156" s="1"/>
  <c r="D126" i="156"/>
  <c r="D127" i="156"/>
  <c r="D128" i="156"/>
  <c r="D129" i="156"/>
  <c r="D131" i="156"/>
  <c r="D132" i="156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D169" i="156"/>
  <c r="D171" i="156"/>
  <c r="D172" i="156"/>
  <c r="D173" i="156"/>
  <c r="D178" i="156"/>
  <c r="D179" i="156"/>
  <c r="D181" i="156"/>
  <c r="D182" i="156"/>
  <c r="D183" i="156"/>
  <c r="D188" i="156"/>
  <c r="D189" i="156"/>
  <c r="D191" i="156"/>
  <c r="D190" i="156" s="1"/>
  <c r="D192" i="156"/>
  <c r="D193" i="156"/>
  <c r="D198" i="156"/>
  <c r="D199" i="156"/>
  <c r="D201" i="156"/>
  <c r="D200" i="156" s="1"/>
  <c r="D202" i="156"/>
  <c r="D207" i="156"/>
  <c r="D208" i="156"/>
  <c r="D209" i="156"/>
  <c r="D210" i="156"/>
  <c r="D212" i="156"/>
  <c r="D213" i="156"/>
  <c r="D214" i="156"/>
  <c r="D215" i="156"/>
  <c r="D220" i="156"/>
  <c r="D221" i="156"/>
  <c r="D223" i="156"/>
  <c r="D222" i="156" s="1"/>
  <c r="D224" i="156"/>
  <c r="D229" i="156"/>
  <c r="D230" i="156"/>
  <c r="D232" i="156"/>
  <c r="D231" i="156" s="1"/>
  <c r="D233" i="156"/>
  <c r="D249" i="156"/>
  <c r="D254" i="156"/>
  <c r="D268" i="156" s="1"/>
  <c r="D255" i="156"/>
  <c r="D269" i="156" s="1"/>
  <c r="D256" i="156"/>
  <c r="D270" i="156" s="1"/>
  <c r="D257" i="156"/>
  <c r="D271" i="156" s="1"/>
  <c r="D259" i="156"/>
  <c r="D260" i="156"/>
  <c r="D274" i="156" s="1"/>
  <c r="D261" i="156"/>
  <c r="D275" i="156" s="1"/>
  <c r="D262" i="156"/>
  <c r="D276" i="156" s="1"/>
  <c r="D273" i="156"/>
  <c r="D282" i="156"/>
  <c r="D283" i="156"/>
  <c r="D284" i="156"/>
  <c r="D297" i="156" s="1"/>
  <c r="D285" i="156"/>
  <c r="D298" i="156" s="1"/>
  <c r="D287" i="156"/>
  <c r="D300" i="156" s="1"/>
  <c r="D288" i="156"/>
  <c r="D301" i="156" s="1"/>
  <c r="D289" i="156"/>
  <c r="D302" i="156" s="1"/>
  <c r="D290" i="156"/>
  <c r="D303" i="156" s="1"/>
  <c r="D291" i="156"/>
  <c r="D296" i="156"/>
  <c r="D304" i="156"/>
  <c r="D308" i="156"/>
  <c r="D309" i="156"/>
  <c r="D323" i="156" s="1"/>
  <c r="D310" i="156"/>
  <c r="D324" i="156" s="1"/>
  <c r="D311" i="156"/>
  <c r="D325" i="156" s="1"/>
  <c r="D313" i="156"/>
  <c r="D314" i="156"/>
  <c r="D328" i="156" s="1"/>
  <c r="D315" i="156"/>
  <c r="D329" i="156" s="1"/>
  <c r="D317" i="156"/>
  <c r="D331" i="156" s="1"/>
  <c r="D318" i="156"/>
  <c r="D332" i="156" s="1"/>
  <c r="D330" i="156"/>
  <c r="D336" i="156"/>
  <c r="D337" i="156"/>
  <c r="D338" i="156"/>
  <c r="D350" i="156" s="1"/>
  <c r="D339" i="156"/>
  <c r="D341" i="156"/>
  <c r="D342" i="156"/>
  <c r="D354" i="156" s="1"/>
  <c r="D343" i="156"/>
  <c r="D355" i="156" s="1"/>
  <c r="D344" i="156"/>
  <c r="D356" i="156" s="1"/>
  <c r="D348" i="156"/>
  <c r="D349" i="156"/>
  <c r="D357" i="156"/>
  <c r="D361" i="156"/>
  <c r="D362" i="156"/>
  <c r="D363" i="156"/>
  <c r="D364" i="156"/>
  <c r="D366" i="156"/>
  <c r="D367" i="156"/>
  <c r="D368" i="156"/>
  <c r="D369" i="156"/>
  <c r="D373" i="156"/>
  <c r="D385" i="156" s="1"/>
  <c r="D374" i="156"/>
  <c r="D386" i="156" s="1"/>
  <c r="D375" i="156"/>
  <c r="D387" i="156" s="1"/>
  <c r="D376" i="156"/>
  <c r="D388" i="156" s="1"/>
  <c r="D378" i="156"/>
  <c r="D379" i="156"/>
  <c r="D391" i="156" s="1"/>
  <c r="D380" i="156"/>
  <c r="D381" i="156"/>
  <c r="D393" i="156" s="1"/>
  <c r="D390" i="156"/>
  <c r="D394" i="156"/>
  <c r="D248" i="156" l="1"/>
  <c r="D44" i="156"/>
  <c r="D30" i="156"/>
  <c r="D239" i="156"/>
  <c r="D130" i="156"/>
  <c r="D24" i="156"/>
  <c r="D244" i="156"/>
  <c r="D170" i="156"/>
  <c r="D41" i="156"/>
  <c r="D10" i="156"/>
  <c r="D20" i="156" s="1"/>
  <c r="D340" i="156"/>
  <c r="D352" i="156" s="1"/>
  <c r="D177" i="156"/>
  <c r="D115" i="156"/>
  <c r="D241" i="156"/>
  <c r="D187" i="156"/>
  <c r="D167" i="156"/>
  <c r="D150" i="156"/>
  <c r="D107" i="156"/>
  <c r="D102" i="156"/>
  <c r="D94" i="156"/>
  <c r="D80" i="156"/>
  <c r="D71" i="156"/>
  <c r="D377" i="156"/>
  <c r="D335" i="156"/>
  <c r="D347" i="156" s="1"/>
  <c r="D147" i="156"/>
  <c r="D286" i="156"/>
  <c r="D299" i="156" s="1"/>
  <c r="D228" i="156"/>
  <c r="D353" i="156"/>
  <c r="D312" i="156"/>
  <c r="D326" i="156" s="1"/>
  <c r="D307" i="156"/>
  <c r="D321" i="156" s="1"/>
  <c r="D219" i="156"/>
  <c r="D211" i="156"/>
  <c r="D197" i="156"/>
  <c r="D180" i="156"/>
  <c r="D160" i="156"/>
  <c r="D138" i="156"/>
  <c r="D89" i="156"/>
  <c r="D62" i="156"/>
  <c r="D54" i="156"/>
  <c r="D365" i="156"/>
  <c r="D360" i="156"/>
  <c r="D281" i="156"/>
  <c r="D294" i="156" s="1"/>
  <c r="D125" i="156"/>
  <c r="D392" i="156"/>
  <c r="D258" i="156"/>
  <c r="D272" i="156" s="1"/>
  <c r="D243" i="156"/>
  <c r="D245" i="156"/>
  <c r="D240" i="156"/>
  <c r="D246" i="156"/>
  <c r="D157" i="156"/>
  <c r="D51" i="156"/>
  <c r="D206" i="156"/>
  <c r="D372" i="156"/>
  <c r="D351" i="156"/>
  <c r="D327" i="156"/>
  <c r="D322" i="156"/>
  <c r="D21" i="156"/>
  <c r="D295" i="156"/>
  <c r="D253" i="156"/>
  <c r="D267" i="156" s="1"/>
  <c r="D238" i="156"/>
  <c r="D389" i="156" l="1"/>
  <c r="D242" i="156"/>
  <c r="D237" i="156"/>
  <c r="D384" i="156"/>
  <c r="I115" i="156" l="1"/>
  <c r="H156" i="157" l="1"/>
  <c r="I141" i="156" l="1"/>
  <c r="E30" i="156"/>
  <c r="I33" i="156"/>
  <c r="E33" i="156"/>
  <c r="I30" i="156"/>
  <c r="A1" i="57" l="1"/>
  <c r="A1" i="46"/>
  <c r="B1" i="157"/>
  <c r="I62" i="156" l="1"/>
  <c r="D277" i="157" l="1"/>
  <c r="D195" i="157"/>
  <c r="D167" i="157" l="1"/>
  <c r="D128" i="157"/>
  <c r="D89" i="157"/>
  <c r="D55" i="157"/>
  <c r="D44" i="157"/>
  <c r="D34" i="157"/>
  <c r="D20" i="157"/>
  <c r="C65" i="156" l="1"/>
  <c r="C71" i="156"/>
  <c r="C74" i="156"/>
  <c r="H58" i="156"/>
  <c r="H36" i="156"/>
  <c r="H37" i="156"/>
  <c r="G54" i="156" l="1"/>
  <c r="E167" i="156" l="1"/>
  <c r="E170" i="156"/>
  <c r="E246" i="156" l="1"/>
  <c r="I330" i="156" l="1"/>
  <c r="E110" i="157"/>
  <c r="H30" i="46"/>
  <c r="D30" i="46"/>
  <c r="G10" i="46"/>
  <c r="G11" i="46"/>
  <c r="G12" i="46"/>
  <c r="G13" i="46"/>
  <c r="C18" i="46"/>
  <c r="C17" i="46"/>
  <c r="C16" i="46"/>
  <c r="C15" i="46"/>
  <c r="C13" i="46"/>
  <c r="C12" i="46"/>
  <c r="C11" i="46"/>
  <c r="C10" i="46"/>
  <c r="C109" i="157" l="1"/>
  <c r="I160" i="156" l="1"/>
  <c r="F291" i="156" l="1"/>
  <c r="I219" i="156" l="1"/>
  <c r="I164" i="157" l="1"/>
  <c r="B149" i="37" l="1"/>
  <c r="D149" i="37"/>
  <c r="F149" i="37"/>
  <c r="H149" i="37"/>
  <c r="H85" i="156"/>
  <c r="J85" i="156" s="1"/>
  <c r="H76" i="156"/>
  <c r="J76" i="156" s="1"/>
  <c r="H67" i="156"/>
  <c r="J67" i="156" s="1"/>
  <c r="H57" i="156"/>
  <c r="J57" i="156" s="1"/>
  <c r="H47" i="156"/>
  <c r="J47" i="156" s="1"/>
  <c r="H35" i="156" l="1"/>
  <c r="J35" i="156" s="1"/>
  <c r="H15" i="156"/>
  <c r="J15" i="156" s="1"/>
  <c r="H30" i="57" l="1"/>
  <c r="H201" i="37" s="1"/>
  <c r="F30" i="57"/>
  <c r="F201" i="37" s="1"/>
  <c r="D30" i="57"/>
  <c r="D201" i="37" s="1"/>
  <c r="B30" i="57"/>
  <c r="B201" i="37" s="1"/>
  <c r="G18" i="57"/>
  <c r="I18" i="57" s="1"/>
  <c r="I30" i="57" s="1"/>
  <c r="I201" i="37" s="1"/>
  <c r="C18" i="57"/>
  <c r="E18" i="57" s="1"/>
  <c r="E30" i="57" s="1"/>
  <c r="E201" i="37" s="1"/>
  <c r="H60" i="37"/>
  <c r="F30" i="46"/>
  <c r="F60" i="37" s="1"/>
  <c r="D60" i="37"/>
  <c r="B30" i="46"/>
  <c r="B60" i="37" s="1"/>
  <c r="G18" i="46"/>
  <c r="I18" i="46" s="1"/>
  <c r="I30" i="46" s="1"/>
  <c r="I60" i="37" s="1"/>
  <c r="E18" i="46"/>
  <c r="E30" i="46" s="1"/>
  <c r="E60" i="37" s="1"/>
  <c r="C30" i="57" l="1"/>
  <c r="C201" i="37" s="1"/>
  <c r="C30" i="46"/>
  <c r="C60" i="37" s="1"/>
  <c r="G30" i="57"/>
  <c r="G201" i="37" s="1"/>
  <c r="G30" i="46"/>
  <c r="G60" i="37" s="1"/>
  <c r="I368" i="157"/>
  <c r="H225" i="37" s="1"/>
  <c r="G368" i="157"/>
  <c r="F225" i="37" s="1"/>
  <c r="E368" i="157"/>
  <c r="D225" i="37" s="1"/>
  <c r="C368" i="157"/>
  <c r="B225" i="37" s="1"/>
  <c r="H356" i="157"/>
  <c r="J356" i="157" s="1"/>
  <c r="D356" i="157"/>
  <c r="F356" i="157" s="1"/>
  <c r="F368" i="157" s="1"/>
  <c r="E225" i="37" s="1"/>
  <c r="I343" i="157"/>
  <c r="H213" i="37" s="1"/>
  <c r="G343" i="157"/>
  <c r="F213" i="37" s="1"/>
  <c r="E343" i="157"/>
  <c r="D213" i="37" s="1"/>
  <c r="C343" i="157"/>
  <c r="B213" i="37" s="1"/>
  <c r="H331" i="157"/>
  <c r="J331" i="157" s="1"/>
  <c r="J343" i="157" s="1"/>
  <c r="I213" i="37" s="1"/>
  <c r="D331" i="157"/>
  <c r="D343" i="157" s="1"/>
  <c r="C213" i="37" s="1"/>
  <c r="I317" i="157"/>
  <c r="H189" i="37" s="1"/>
  <c r="G317" i="157"/>
  <c r="F189" i="37" s="1"/>
  <c r="E317" i="157"/>
  <c r="D189" i="37" s="1"/>
  <c r="C317" i="157"/>
  <c r="B189" i="37" s="1"/>
  <c r="H304" i="157"/>
  <c r="J304" i="157" s="1"/>
  <c r="J317" i="157" s="1"/>
  <c r="I189" i="37" s="1"/>
  <c r="D304" i="157"/>
  <c r="F304" i="157" s="1"/>
  <c r="F317" i="157" s="1"/>
  <c r="E189" i="37" s="1"/>
  <c r="I291" i="157"/>
  <c r="H177" i="37" s="1"/>
  <c r="G291" i="157"/>
  <c r="F177" i="37" s="1"/>
  <c r="E291" i="157"/>
  <c r="D177" i="37" s="1"/>
  <c r="C291" i="157"/>
  <c r="B177" i="37" s="1"/>
  <c r="I290" i="157"/>
  <c r="H176" i="37" s="1"/>
  <c r="G290" i="157"/>
  <c r="F176" i="37" s="1"/>
  <c r="E290" i="157"/>
  <c r="D176" i="37" s="1"/>
  <c r="C290" i="157"/>
  <c r="B176" i="37" s="1"/>
  <c r="I289" i="157"/>
  <c r="H175" i="37" s="1"/>
  <c r="G289" i="157"/>
  <c r="F175" i="37" s="1"/>
  <c r="E289" i="157"/>
  <c r="D175" i="37" s="1"/>
  <c r="C289" i="157"/>
  <c r="B175" i="37" s="1"/>
  <c r="H277" i="157"/>
  <c r="J291" i="157" s="1"/>
  <c r="I177" i="37" s="1"/>
  <c r="F291" i="157"/>
  <c r="E177" i="37" s="1"/>
  <c r="H276" i="157"/>
  <c r="J290" i="157" s="1"/>
  <c r="I176" i="37" s="1"/>
  <c r="D276" i="157"/>
  <c r="F276" i="157" s="1"/>
  <c r="F290" i="157" s="1"/>
  <c r="E176" i="37" s="1"/>
  <c r="H275" i="157"/>
  <c r="J275" i="157" s="1"/>
  <c r="J289" i="157" s="1"/>
  <c r="I175" i="37" s="1"/>
  <c r="D275" i="157"/>
  <c r="F275" i="157" s="1"/>
  <c r="F289" i="157" s="1"/>
  <c r="E175" i="37" s="1"/>
  <c r="I262" i="157"/>
  <c r="H163" i="37" s="1"/>
  <c r="G262" i="157"/>
  <c r="F163" i="37" s="1"/>
  <c r="E262" i="157"/>
  <c r="D163" i="37" s="1"/>
  <c r="I261" i="157"/>
  <c r="H162" i="37" s="1"/>
  <c r="G261" i="157"/>
  <c r="F162" i="37" s="1"/>
  <c r="E261" i="157"/>
  <c r="D162" i="37" s="1"/>
  <c r="I260" i="157"/>
  <c r="H161" i="37" s="1"/>
  <c r="G260" i="157"/>
  <c r="F161" i="37" s="1"/>
  <c r="E260" i="157"/>
  <c r="D161" i="37" s="1"/>
  <c r="C262" i="157"/>
  <c r="B163" i="37" s="1"/>
  <c r="C261" i="157"/>
  <c r="B162" i="37" s="1"/>
  <c r="C260" i="157"/>
  <c r="B161" i="37" s="1"/>
  <c r="H248" i="157"/>
  <c r="J262" i="157" s="1"/>
  <c r="I163" i="37" s="1"/>
  <c r="D248" i="157"/>
  <c r="F262" i="157" s="1"/>
  <c r="E163" i="37" s="1"/>
  <c r="H247" i="157"/>
  <c r="J261" i="157" s="1"/>
  <c r="I162" i="37" s="1"/>
  <c r="D247" i="157"/>
  <c r="F247" i="157" s="1"/>
  <c r="F261" i="157" s="1"/>
  <c r="E162" i="37" s="1"/>
  <c r="H246" i="157"/>
  <c r="J246" i="157" s="1"/>
  <c r="J260" i="157" s="1"/>
  <c r="I161" i="37" s="1"/>
  <c r="D246" i="157"/>
  <c r="F246" i="157" s="1"/>
  <c r="F260" i="157" s="1"/>
  <c r="E161" i="37" s="1"/>
  <c r="D368" i="157" l="1"/>
  <c r="C225" i="37" s="1"/>
  <c r="F331" i="157"/>
  <c r="F343" i="157" s="1"/>
  <c r="E213" i="37" s="1"/>
  <c r="D317" i="157"/>
  <c r="C189" i="37" s="1"/>
  <c r="H368" i="157"/>
  <c r="G225" i="37" s="1"/>
  <c r="H343" i="157"/>
  <c r="G213" i="37" s="1"/>
  <c r="H317" i="157"/>
  <c r="G189" i="37" s="1"/>
  <c r="D290" i="157"/>
  <c r="C176" i="37" s="1"/>
  <c r="H289" i="157"/>
  <c r="G175" i="37" s="1"/>
  <c r="H291" i="157"/>
  <c r="G177" i="37" s="1"/>
  <c r="D289" i="157"/>
  <c r="C175" i="37" s="1"/>
  <c r="D291" i="157"/>
  <c r="C177" i="37" s="1"/>
  <c r="H290" i="157"/>
  <c r="G176" i="37" s="1"/>
  <c r="D261" i="157"/>
  <c r="C162" i="37" s="1"/>
  <c r="H261" i="157"/>
  <c r="G162" i="37" s="1"/>
  <c r="D262" i="157"/>
  <c r="C163" i="37" s="1"/>
  <c r="H262" i="157"/>
  <c r="G163" i="37" s="1"/>
  <c r="D260" i="157"/>
  <c r="C161" i="37" s="1"/>
  <c r="H260" i="157"/>
  <c r="G161" i="37" s="1"/>
  <c r="J368" i="157" l="1"/>
  <c r="I225" i="37" s="1"/>
  <c r="I233" i="157"/>
  <c r="H123" i="37" s="1"/>
  <c r="G233" i="157"/>
  <c r="F123" i="37" s="1"/>
  <c r="E233" i="157"/>
  <c r="D123" i="37" s="1"/>
  <c r="C233" i="157"/>
  <c r="B123" i="37" s="1"/>
  <c r="H221" i="157"/>
  <c r="J221" i="157" s="1"/>
  <c r="J233" i="157" s="1"/>
  <c r="I123" i="37" s="1"/>
  <c r="D221" i="157"/>
  <c r="F221" i="157" s="1"/>
  <c r="F233" i="157" s="1"/>
  <c r="E123" i="37" s="1"/>
  <c r="I208" i="157"/>
  <c r="H99" i="37" s="1"/>
  <c r="G208" i="157"/>
  <c r="F99" i="37" s="1"/>
  <c r="E208" i="157"/>
  <c r="D99" i="37" s="1"/>
  <c r="I207" i="157"/>
  <c r="H98" i="37" s="1"/>
  <c r="G207" i="157"/>
  <c r="F98" i="37" s="1"/>
  <c r="E207" i="157"/>
  <c r="D98" i="37" s="1"/>
  <c r="C208" i="157"/>
  <c r="B99" i="37" s="1"/>
  <c r="C207" i="157"/>
  <c r="B98" i="37" s="1"/>
  <c r="H195" i="157"/>
  <c r="J208" i="157" s="1"/>
  <c r="I99" i="37" s="1"/>
  <c r="F195" i="157"/>
  <c r="F208" i="157" s="1"/>
  <c r="E99" i="37" s="1"/>
  <c r="H194" i="157"/>
  <c r="J194" i="157" s="1"/>
  <c r="J207" i="157" s="1"/>
  <c r="I98" i="37" s="1"/>
  <c r="D194" i="157"/>
  <c r="D207" i="157" s="1"/>
  <c r="C98" i="37" s="1"/>
  <c r="F181" i="157"/>
  <c r="E86" i="37" s="1"/>
  <c r="I181" i="157"/>
  <c r="H86" i="37" s="1"/>
  <c r="G181" i="157"/>
  <c r="F86" i="37" s="1"/>
  <c r="E181" i="157"/>
  <c r="D86" i="37" s="1"/>
  <c r="I180" i="157"/>
  <c r="G180" i="157"/>
  <c r="F85" i="37" s="1"/>
  <c r="E180" i="157"/>
  <c r="D85" i="37" s="1"/>
  <c r="C181" i="157"/>
  <c r="B86" i="37" s="1"/>
  <c r="C180" i="157"/>
  <c r="B85" i="37" s="1"/>
  <c r="I179" i="157"/>
  <c r="H84" i="37" s="1"/>
  <c r="G179" i="157"/>
  <c r="F84" i="37" s="1"/>
  <c r="E179" i="157"/>
  <c r="D84" i="37" s="1"/>
  <c r="C179" i="157"/>
  <c r="B84" i="37" s="1"/>
  <c r="H167" i="157"/>
  <c r="F167" i="157"/>
  <c r="H166" i="157"/>
  <c r="J166" i="157" s="1"/>
  <c r="D166" i="157"/>
  <c r="F166" i="157" s="1"/>
  <c r="D156" i="157"/>
  <c r="F156" i="157" s="1"/>
  <c r="F180" i="157" s="1"/>
  <c r="E85" i="37" s="1"/>
  <c r="H155" i="157"/>
  <c r="J155" i="157" s="1"/>
  <c r="D155" i="157"/>
  <c r="F155" i="157" s="1"/>
  <c r="F179" i="157" s="1"/>
  <c r="E84" i="37" s="1"/>
  <c r="I112" i="157"/>
  <c r="H34" i="37" s="1"/>
  <c r="G112" i="157"/>
  <c r="F34" i="37" s="1"/>
  <c r="E112" i="157"/>
  <c r="D34" i="37" s="1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H128" i="157"/>
  <c r="J142" i="157" s="1"/>
  <c r="I48" i="37" s="1"/>
  <c r="F128" i="157"/>
  <c r="F142" i="157" s="1"/>
  <c r="E48" i="37" s="1"/>
  <c r="H127" i="157"/>
  <c r="J141" i="157" s="1"/>
  <c r="I47" i="37" s="1"/>
  <c r="D127" i="157"/>
  <c r="H126" i="157"/>
  <c r="J126" i="157" s="1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C112" i="157"/>
  <c r="B34" i="37" s="1"/>
  <c r="H98" i="157"/>
  <c r="J98" i="157" s="1"/>
  <c r="D98" i="157"/>
  <c r="F98" i="157" s="1"/>
  <c r="H89" i="157"/>
  <c r="F89" i="157"/>
  <c r="H88" i="157"/>
  <c r="J88" i="157" s="1"/>
  <c r="D88" i="157"/>
  <c r="F88" i="157" s="1"/>
  <c r="H66" i="157"/>
  <c r="D66" i="157"/>
  <c r="F66" i="157" s="1"/>
  <c r="H65" i="157"/>
  <c r="J65" i="157" s="1"/>
  <c r="D65" i="157"/>
  <c r="F65" i="157" s="1"/>
  <c r="H76" i="157"/>
  <c r="J76" i="157" s="1"/>
  <c r="D76" i="157"/>
  <c r="F76" i="157" s="1"/>
  <c r="H55" i="157"/>
  <c r="F55" i="157"/>
  <c r="H54" i="157"/>
  <c r="D54" i="157"/>
  <c r="F54" i="157" s="1"/>
  <c r="H53" i="157"/>
  <c r="J53" i="157" s="1"/>
  <c r="D53" i="157"/>
  <c r="F53" i="157" s="1"/>
  <c r="H44" i="157"/>
  <c r="F44" i="157"/>
  <c r="H43" i="157"/>
  <c r="J43" i="157" s="1"/>
  <c r="D43" i="157"/>
  <c r="F43" i="157" s="1"/>
  <c r="H34" i="157"/>
  <c r="F34" i="157"/>
  <c r="H33" i="157"/>
  <c r="J33" i="157" s="1"/>
  <c r="D33" i="157"/>
  <c r="F33" i="157" s="1"/>
  <c r="J19" i="157"/>
  <c r="D19" i="157"/>
  <c r="I393" i="156"/>
  <c r="H237" i="37" s="1"/>
  <c r="G393" i="156"/>
  <c r="F237" i="37" s="1"/>
  <c r="E393" i="156"/>
  <c r="D237" i="37" s="1"/>
  <c r="C393" i="156"/>
  <c r="B237" i="37" s="1"/>
  <c r="H381" i="156"/>
  <c r="J381" i="156" s="1"/>
  <c r="F381" i="156"/>
  <c r="H369" i="156"/>
  <c r="J369" i="156" s="1"/>
  <c r="F369" i="156"/>
  <c r="D233" i="157" l="1"/>
  <c r="C123" i="37" s="1"/>
  <c r="H233" i="157"/>
  <c r="G123" i="37" s="1"/>
  <c r="H393" i="156"/>
  <c r="J393" i="156" s="1"/>
  <c r="I237" i="37" s="1"/>
  <c r="F194" i="157"/>
  <c r="F207" i="157" s="1"/>
  <c r="E98" i="37" s="1"/>
  <c r="H208" i="157"/>
  <c r="G99" i="37" s="1"/>
  <c r="D180" i="157"/>
  <c r="C85" i="37" s="1"/>
  <c r="D208" i="157"/>
  <c r="C99" i="37" s="1"/>
  <c r="H181" i="157"/>
  <c r="I86" i="37" s="1"/>
  <c r="H207" i="157"/>
  <c r="G98" i="37" s="1"/>
  <c r="H179" i="157"/>
  <c r="G84" i="37" s="1"/>
  <c r="D179" i="157"/>
  <c r="C84" i="37" s="1"/>
  <c r="D181" i="157"/>
  <c r="C86" i="37" s="1"/>
  <c r="H85" i="37"/>
  <c r="H180" i="157"/>
  <c r="G85" i="37" s="1"/>
  <c r="H142" i="157"/>
  <c r="G48" i="37" s="1"/>
  <c r="D142" i="157"/>
  <c r="C48" i="37" s="1"/>
  <c r="H111" i="157"/>
  <c r="G33" i="37" s="1"/>
  <c r="D111" i="157"/>
  <c r="C33" i="37" s="1"/>
  <c r="H112" i="157"/>
  <c r="H140" i="157"/>
  <c r="G46" i="37" s="1"/>
  <c r="D112" i="157"/>
  <c r="D140" i="157"/>
  <c r="C46" i="37" s="1"/>
  <c r="H141" i="157"/>
  <c r="G47" i="37" s="1"/>
  <c r="H110" i="157"/>
  <c r="G32" i="37" s="1"/>
  <c r="H33" i="37"/>
  <c r="D141" i="157"/>
  <c r="C47" i="37" s="1"/>
  <c r="D110" i="157"/>
  <c r="C32" i="37" s="1"/>
  <c r="G237" i="37" l="1"/>
  <c r="F393" i="156"/>
  <c r="E237" i="37" s="1"/>
  <c r="C237" i="37"/>
  <c r="J179" i="157"/>
  <c r="I84" i="37" s="1"/>
  <c r="G86" i="37"/>
  <c r="F111" i="157"/>
  <c r="E33" i="37" s="1"/>
  <c r="I33" i="37"/>
  <c r="I85" i="37"/>
  <c r="F112" i="157"/>
  <c r="E34" i="37" s="1"/>
  <c r="C34" i="37"/>
  <c r="J110" i="157"/>
  <c r="I32" i="37" s="1"/>
  <c r="F110" i="157"/>
  <c r="E32" i="37" s="1"/>
  <c r="I34" i="37"/>
  <c r="G34" i="37"/>
  <c r="I356" i="156" l="1"/>
  <c r="G356" i="156"/>
  <c r="E356" i="156"/>
  <c r="C356" i="156"/>
  <c r="H344" i="156"/>
  <c r="I332" i="156"/>
  <c r="H137" i="37" s="1"/>
  <c r="G332" i="156"/>
  <c r="F137" i="37" s="1"/>
  <c r="E332" i="156"/>
  <c r="D137" i="37" s="1"/>
  <c r="C332" i="156"/>
  <c r="B137" i="37" s="1"/>
  <c r="I331" i="156"/>
  <c r="H136" i="37" s="1"/>
  <c r="G331" i="156"/>
  <c r="F136" i="37" s="1"/>
  <c r="E331" i="156"/>
  <c r="D136" i="37" s="1"/>
  <c r="C331" i="156"/>
  <c r="B136" i="37" s="1"/>
  <c r="H135" i="37"/>
  <c r="G330" i="156"/>
  <c r="F135" i="37" s="1"/>
  <c r="E330" i="156"/>
  <c r="D135" i="37" s="1"/>
  <c r="C330" i="156"/>
  <c r="B135" i="37" s="1"/>
  <c r="H318" i="156"/>
  <c r="J332" i="156" s="1"/>
  <c r="I137" i="37" s="1"/>
  <c r="F318" i="156"/>
  <c r="F332" i="156" s="1"/>
  <c r="E137" i="37" s="1"/>
  <c r="H317" i="156"/>
  <c r="J331" i="156" s="1"/>
  <c r="I136" i="37" s="1"/>
  <c r="F317" i="156"/>
  <c r="F331" i="156" s="1"/>
  <c r="E136" i="37" s="1"/>
  <c r="H316" i="156"/>
  <c r="J316" i="156" s="1"/>
  <c r="J330" i="156" s="1"/>
  <c r="I135" i="37" s="1"/>
  <c r="F316" i="156"/>
  <c r="F330" i="156" s="1"/>
  <c r="E135" i="37" s="1"/>
  <c r="I303" i="156"/>
  <c r="H111" i="37" s="1"/>
  <c r="G303" i="156"/>
  <c r="F111" i="37" s="1"/>
  <c r="E303" i="156"/>
  <c r="D111" i="37" s="1"/>
  <c r="C303" i="156"/>
  <c r="B111" i="37" s="1"/>
  <c r="H290" i="156"/>
  <c r="J290" i="156" s="1"/>
  <c r="J303" i="156" s="1"/>
  <c r="I111" i="37" s="1"/>
  <c r="F290" i="156"/>
  <c r="F303" i="156" s="1"/>
  <c r="E111" i="37" s="1"/>
  <c r="I276" i="156"/>
  <c r="H72" i="37" s="1"/>
  <c r="G276" i="156"/>
  <c r="F72" i="37" s="1"/>
  <c r="E276" i="156"/>
  <c r="D72" i="37" s="1"/>
  <c r="C276" i="156"/>
  <c r="B72" i="37" s="1"/>
  <c r="H262" i="156"/>
  <c r="J262" i="156" s="1"/>
  <c r="J276" i="156" s="1"/>
  <c r="I72" i="37" s="1"/>
  <c r="F262" i="156"/>
  <c r="F276" i="156" s="1"/>
  <c r="E72" i="37" s="1"/>
  <c r="I248" i="156"/>
  <c r="G248" i="156"/>
  <c r="F19" i="37" s="1"/>
  <c r="E248" i="156"/>
  <c r="D19" i="37" s="1"/>
  <c r="I247" i="156"/>
  <c r="G247" i="156"/>
  <c r="F18" i="37" s="1"/>
  <c r="E247" i="156"/>
  <c r="D18" i="37" s="1"/>
  <c r="C247" i="156"/>
  <c r="B18" i="37" s="1"/>
  <c r="I246" i="156"/>
  <c r="H17" i="37" s="1"/>
  <c r="G246" i="156"/>
  <c r="F17" i="37" s="1"/>
  <c r="D17" i="37"/>
  <c r="C248" i="156"/>
  <c r="B19" i="37" s="1"/>
  <c r="C246" i="156"/>
  <c r="B17" i="37" s="1"/>
  <c r="H233" i="156"/>
  <c r="J233" i="156" s="1"/>
  <c r="F233" i="156"/>
  <c r="H224" i="156"/>
  <c r="J224" i="156" s="1"/>
  <c r="F224" i="156"/>
  <c r="H215" i="156"/>
  <c r="J215" i="156" s="1"/>
  <c r="F215" i="156"/>
  <c r="H202" i="156"/>
  <c r="J202" i="156" s="1"/>
  <c r="F202" i="156"/>
  <c r="H193" i="156"/>
  <c r="F193" i="156"/>
  <c r="H192" i="156"/>
  <c r="J192" i="156" s="1"/>
  <c r="F192" i="156"/>
  <c r="H183" i="156"/>
  <c r="J183" i="156" s="1"/>
  <c r="F183" i="156"/>
  <c r="H173" i="156"/>
  <c r="J173" i="156" s="1"/>
  <c r="F173" i="156"/>
  <c r="H163" i="156"/>
  <c r="J163" i="156" s="1"/>
  <c r="F163" i="156"/>
  <c r="H153" i="156"/>
  <c r="J153" i="156" s="1"/>
  <c r="F153" i="156"/>
  <c r="H143" i="156"/>
  <c r="J143" i="156" s="1"/>
  <c r="F143" i="156"/>
  <c r="H134" i="156"/>
  <c r="J134" i="156" s="1"/>
  <c r="F134" i="156"/>
  <c r="H111" i="156"/>
  <c r="J111" i="156" s="1"/>
  <c r="F111" i="156"/>
  <c r="H120" i="156"/>
  <c r="J120" i="156" s="1"/>
  <c r="F120" i="156"/>
  <c r="H121" i="156"/>
  <c r="F121" i="156"/>
  <c r="H98" i="156"/>
  <c r="J98" i="156" s="1"/>
  <c r="F98" i="156"/>
  <c r="F85" i="156"/>
  <c r="F76" i="156"/>
  <c r="F67" i="156"/>
  <c r="F37" i="156"/>
  <c r="F57" i="156"/>
  <c r="F47" i="156"/>
  <c r="J25" i="156"/>
  <c r="I245" i="37" s="1"/>
  <c r="I25" i="156"/>
  <c r="H245" i="37" s="1"/>
  <c r="H25" i="156"/>
  <c r="G245" i="37" s="1"/>
  <c r="G25" i="156"/>
  <c r="F245" i="37" s="1"/>
  <c r="E25" i="156"/>
  <c r="D245" i="37" s="1"/>
  <c r="C25" i="156"/>
  <c r="B245" i="37" s="1"/>
  <c r="B257" i="37" s="1"/>
  <c r="F35" i="156"/>
  <c r="F15" i="156"/>
  <c r="F25" i="156" s="1"/>
  <c r="E245" i="37" s="1"/>
  <c r="D257" i="37" l="1"/>
  <c r="F257" i="37"/>
  <c r="H257" i="37"/>
  <c r="J344" i="156"/>
  <c r="I149" i="37" s="1"/>
  <c r="G149" i="37"/>
  <c r="F344" i="156"/>
  <c r="F356" i="156" s="1"/>
  <c r="C149" i="37"/>
  <c r="C18" i="37"/>
  <c r="F36" i="156"/>
  <c r="D259" i="37"/>
  <c r="F258" i="37"/>
  <c r="F259" i="37"/>
  <c r="B258" i="37"/>
  <c r="B259" i="37"/>
  <c r="H247" i="156"/>
  <c r="G18" i="37" s="1"/>
  <c r="C135" i="37"/>
  <c r="H330" i="156"/>
  <c r="G135" i="37" s="1"/>
  <c r="C111" i="37"/>
  <c r="H303" i="156"/>
  <c r="G111" i="37" s="1"/>
  <c r="H356" i="156"/>
  <c r="C136" i="37"/>
  <c r="H331" i="156"/>
  <c r="G136" i="37" s="1"/>
  <c r="C137" i="37"/>
  <c r="H332" i="156"/>
  <c r="G137" i="37" s="1"/>
  <c r="H276" i="156"/>
  <c r="G72" i="37" s="1"/>
  <c r="C72" i="37"/>
  <c r="H18" i="37"/>
  <c r="H258" i="37" s="1"/>
  <c r="H19" i="37"/>
  <c r="H259" i="37" s="1"/>
  <c r="H248" i="156"/>
  <c r="G19" i="37" s="1"/>
  <c r="H246" i="156"/>
  <c r="C245" i="37"/>
  <c r="G258" i="37" l="1"/>
  <c r="F247" i="156"/>
  <c r="E18" i="37" s="1"/>
  <c r="C258" i="37"/>
  <c r="J356" i="156"/>
  <c r="I18" i="37"/>
  <c r="E149" i="37"/>
  <c r="G259" i="37"/>
  <c r="F248" i="156"/>
  <c r="E19" i="37" s="1"/>
  <c r="C19" i="37"/>
  <c r="C259" i="37" s="1"/>
  <c r="E259" i="37" s="1"/>
  <c r="F246" i="156"/>
  <c r="E17" i="37" s="1"/>
  <c r="C17" i="37"/>
  <c r="C257" i="37" s="1"/>
  <c r="I19" i="37"/>
  <c r="J246" i="156"/>
  <c r="I17" i="37" s="1"/>
  <c r="G17" i="37"/>
  <c r="G257" i="37" s="1"/>
  <c r="I257" i="37" l="1"/>
  <c r="E257" i="37"/>
  <c r="H87" i="157" l="1"/>
  <c r="J87" i="157" s="1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0" i="156"/>
  <c r="I392" i="156"/>
  <c r="I65" i="156"/>
  <c r="I243" i="156"/>
  <c r="I245" i="156"/>
  <c r="E245" i="156"/>
  <c r="I244" i="156"/>
  <c r="E244" i="156"/>
  <c r="G118" i="156" l="1"/>
  <c r="E180" i="156" l="1"/>
  <c r="E138" i="156"/>
  <c r="E115" i="156" l="1"/>
  <c r="I83" i="156"/>
  <c r="E80" i="156"/>
  <c r="E71" i="156" l="1"/>
  <c r="E62" i="156"/>
  <c r="C390" i="156" l="1"/>
  <c r="E390" i="156"/>
  <c r="C391" i="156"/>
  <c r="E391" i="156"/>
  <c r="C392" i="156"/>
  <c r="E392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2" i="156" l="1"/>
  <c r="F236" i="37" s="1"/>
  <c r="G391" i="156"/>
  <c r="F235" i="37" s="1"/>
  <c r="G390" i="156"/>
  <c r="F234" i="37" s="1"/>
  <c r="G377" i="156"/>
  <c r="G365" i="156"/>
  <c r="G340" i="156"/>
  <c r="G312" i="156"/>
  <c r="C286" i="156"/>
  <c r="C258" i="156"/>
  <c r="G231" i="156"/>
  <c r="G222" i="156"/>
  <c r="G211" i="156"/>
  <c r="C211" i="156"/>
  <c r="C200" i="156"/>
  <c r="C190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D234" i="37"/>
  <c r="D235" i="37"/>
  <c r="D236" i="37"/>
  <c r="E41" i="37"/>
  <c r="B22" i="57"/>
  <c r="B193" i="37" s="1"/>
  <c r="D22" i="57"/>
  <c r="D193" i="37" s="1"/>
  <c r="B23" i="57"/>
  <c r="B194" i="37" s="1"/>
  <c r="D23" i="57"/>
  <c r="D194" i="37" s="1"/>
  <c r="B24" i="57"/>
  <c r="B195" i="37" s="1"/>
  <c r="D24" i="57"/>
  <c r="D195" i="37" s="1"/>
  <c r="B25" i="57"/>
  <c r="B196" i="37" s="1"/>
  <c r="D25" i="57"/>
  <c r="D196" i="37" s="1"/>
  <c r="B27" i="57"/>
  <c r="B198" i="37" s="1"/>
  <c r="D27" i="57"/>
  <c r="D198" i="37" s="1"/>
  <c r="B28" i="57"/>
  <c r="B199" i="37" s="1"/>
  <c r="D28" i="57"/>
  <c r="D199" i="37" s="1"/>
  <c r="B29" i="57"/>
  <c r="B200" i="37" s="1"/>
  <c r="D29" i="57"/>
  <c r="D200" i="37" s="1"/>
  <c r="H22" i="57"/>
  <c r="H193" i="37" s="1"/>
  <c r="H23" i="57"/>
  <c r="H194" i="37" s="1"/>
  <c r="H24" i="57"/>
  <c r="H195" i="37" s="1"/>
  <c r="H25" i="57"/>
  <c r="H196" i="37" s="1"/>
  <c r="H27" i="57"/>
  <c r="H198" i="37" s="1"/>
  <c r="H28" i="57"/>
  <c r="H199" i="37" s="1"/>
  <c r="H29" i="57"/>
  <c r="H200" i="37" s="1"/>
  <c r="F27" i="57"/>
  <c r="F198" i="37" s="1"/>
  <c r="F28" i="57"/>
  <c r="F199" i="37" s="1"/>
  <c r="F29" i="57"/>
  <c r="F200" i="37" s="1"/>
  <c r="D14" i="57"/>
  <c r="D26" i="57" s="1"/>
  <c r="D197" i="37" s="1"/>
  <c r="F14" i="57"/>
  <c r="H14" i="57"/>
  <c r="G13" i="57"/>
  <c r="G25" i="57" s="1"/>
  <c r="G196" i="37" s="1"/>
  <c r="G15" i="57"/>
  <c r="I15" i="57" s="1"/>
  <c r="I27" i="57" s="1"/>
  <c r="I198" i="37" s="1"/>
  <c r="G16" i="57"/>
  <c r="I16" i="57" s="1"/>
  <c r="I28" i="57" s="1"/>
  <c r="I199" i="37" s="1"/>
  <c r="G17" i="57"/>
  <c r="G29" i="57" s="1"/>
  <c r="G200" i="37" s="1"/>
  <c r="C13" i="57"/>
  <c r="C25" i="57" s="1"/>
  <c r="C196" i="37" s="1"/>
  <c r="C15" i="57"/>
  <c r="C27" i="57" s="1"/>
  <c r="C198" i="37" s="1"/>
  <c r="C16" i="57"/>
  <c r="E16" i="57" s="1"/>
  <c r="E28" i="57" s="1"/>
  <c r="E199" i="37" s="1"/>
  <c r="C17" i="57"/>
  <c r="C29" i="57" s="1"/>
  <c r="C200" i="37" s="1"/>
  <c r="B26" i="57"/>
  <c r="B197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G15" i="46"/>
  <c r="I15" i="46" s="1"/>
  <c r="I27" i="46" s="1"/>
  <c r="I57" i="37" s="1"/>
  <c r="G16" i="46"/>
  <c r="I16" i="46" s="1"/>
  <c r="I28" i="46" s="1"/>
  <c r="I58" i="37" s="1"/>
  <c r="G17" i="46"/>
  <c r="I17" i="46" s="1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17" i="37" s="1"/>
  <c r="E360" i="157"/>
  <c r="D217" i="37" s="1"/>
  <c r="C361" i="157"/>
  <c r="B218" i="37" s="1"/>
  <c r="E361" i="157"/>
  <c r="D218" i="37" s="1"/>
  <c r="C362" i="157"/>
  <c r="B219" i="37" s="1"/>
  <c r="E362" i="157"/>
  <c r="D219" i="37" s="1"/>
  <c r="C363" i="157"/>
  <c r="B220" i="37" s="1"/>
  <c r="E363" i="157"/>
  <c r="D220" i="37" s="1"/>
  <c r="C365" i="157"/>
  <c r="B222" i="37" s="1"/>
  <c r="E365" i="157"/>
  <c r="D222" i="37" s="1"/>
  <c r="C366" i="157"/>
  <c r="B223" i="37" s="1"/>
  <c r="E366" i="157"/>
  <c r="D223" i="37" s="1"/>
  <c r="C367" i="157"/>
  <c r="B224" i="37" s="1"/>
  <c r="E367" i="157"/>
  <c r="D224" i="37" s="1"/>
  <c r="I360" i="157"/>
  <c r="I361" i="157"/>
  <c r="I362" i="157"/>
  <c r="H219" i="37" s="1"/>
  <c r="I219" i="37"/>
  <c r="I363" i="157"/>
  <c r="H220" i="37" s="1"/>
  <c r="I220" i="37"/>
  <c r="I365" i="157"/>
  <c r="I366" i="157"/>
  <c r="I367" i="157"/>
  <c r="G365" i="157"/>
  <c r="F222" i="37" s="1"/>
  <c r="G366" i="157"/>
  <c r="F223" i="37" s="1"/>
  <c r="G367" i="157"/>
  <c r="F224" i="37" s="1"/>
  <c r="G352" i="157"/>
  <c r="E352" i="157"/>
  <c r="I352" i="157"/>
  <c r="H350" i="157"/>
  <c r="H351" i="157"/>
  <c r="H353" i="157"/>
  <c r="H354" i="157"/>
  <c r="H355" i="157"/>
  <c r="D350" i="157"/>
  <c r="F362" i="157" s="1"/>
  <c r="E219" i="37" s="1"/>
  <c r="D351" i="157"/>
  <c r="F363" i="157" s="1"/>
  <c r="E220" i="37" s="1"/>
  <c r="D353" i="157"/>
  <c r="D365" i="157" s="1"/>
  <c r="C222" i="37" s="1"/>
  <c r="D354" i="157"/>
  <c r="F354" i="157" s="1"/>
  <c r="F366" i="157" s="1"/>
  <c r="E223" i="37" s="1"/>
  <c r="D355" i="157"/>
  <c r="F355" i="157" s="1"/>
  <c r="F367" i="157" s="1"/>
  <c r="E224" i="37" s="1"/>
  <c r="C352" i="157"/>
  <c r="C364" i="157" s="1"/>
  <c r="B221" i="37" s="1"/>
  <c r="C335" i="157"/>
  <c r="B205" i="37" s="1"/>
  <c r="E335" i="157"/>
  <c r="D205" i="37" s="1"/>
  <c r="C336" i="157"/>
  <c r="B206" i="37" s="1"/>
  <c r="E336" i="157"/>
  <c r="D206" i="37" s="1"/>
  <c r="C337" i="157"/>
  <c r="B207" i="37" s="1"/>
  <c r="E337" i="157"/>
  <c r="D207" i="37" s="1"/>
  <c r="C338" i="157"/>
  <c r="B208" i="37" s="1"/>
  <c r="E338" i="157"/>
  <c r="D208" i="37" s="1"/>
  <c r="C340" i="157"/>
  <c r="B210" i="37" s="1"/>
  <c r="E340" i="157"/>
  <c r="D210" i="37" s="1"/>
  <c r="C341" i="157"/>
  <c r="B211" i="37" s="1"/>
  <c r="E341" i="157"/>
  <c r="D211" i="37" s="1"/>
  <c r="C342" i="157"/>
  <c r="B212" i="37" s="1"/>
  <c r="E342" i="157"/>
  <c r="D212" i="37" s="1"/>
  <c r="I335" i="157"/>
  <c r="H205" i="37" s="1"/>
  <c r="I336" i="157"/>
  <c r="H206" i="37" s="1"/>
  <c r="I337" i="157"/>
  <c r="H207" i="37" s="1"/>
  <c r="I338" i="157"/>
  <c r="H208" i="37" s="1"/>
  <c r="I340" i="157"/>
  <c r="H210" i="37" s="1"/>
  <c r="I341" i="157"/>
  <c r="H211" i="37" s="1"/>
  <c r="I342" i="157"/>
  <c r="H212" i="37" s="1"/>
  <c r="G340" i="157"/>
  <c r="F210" i="37" s="1"/>
  <c r="G341" i="157"/>
  <c r="F211" i="37" s="1"/>
  <c r="G342" i="157"/>
  <c r="F212" i="37" s="1"/>
  <c r="E327" i="157"/>
  <c r="E339" i="157" s="1"/>
  <c r="D209" i="37" s="1"/>
  <c r="G327" i="157"/>
  <c r="I327" i="157"/>
  <c r="H326" i="157"/>
  <c r="H328" i="157"/>
  <c r="H329" i="157"/>
  <c r="H330" i="157"/>
  <c r="D328" i="157"/>
  <c r="D340" i="157" s="1"/>
  <c r="C210" i="37" s="1"/>
  <c r="D329" i="157"/>
  <c r="F329" i="157" s="1"/>
  <c r="F341" i="157" s="1"/>
  <c r="E211" i="37" s="1"/>
  <c r="D330" i="157"/>
  <c r="D342" i="157" s="1"/>
  <c r="C212" i="37" s="1"/>
  <c r="C339" i="157"/>
  <c r="B209" i="37" s="1"/>
  <c r="C309" i="157"/>
  <c r="B181" i="37" s="1"/>
  <c r="E309" i="157"/>
  <c r="D181" i="37" s="1"/>
  <c r="C310" i="157"/>
  <c r="B182" i="37" s="1"/>
  <c r="E310" i="157"/>
  <c r="D182" i="37" s="1"/>
  <c r="C311" i="157"/>
  <c r="B183" i="37" s="1"/>
  <c r="E311" i="157"/>
  <c r="D183" i="37" s="1"/>
  <c r="C312" i="157"/>
  <c r="B184" i="37" s="1"/>
  <c r="E312" i="157"/>
  <c r="D184" i="37" s="1"/>
  <c r="C314" i="157"/>
  <c r="B186" i="37" s="1"/>
  <c r="E314" i="157"/>
  <c r="D186" i="37" s="1"/>
  <c r="C315" i="157"/>
  <c r="B187" i="37" s="1"/>
  <c r="E315" i="157"/>
  <c r="D187" i="37" s="1"/>
  <c r="C316" i="157"/>
  <c r="B188" i="37" s="1"/>
  <c r="E316" i="157"/>
  <c r="D188" i="37" s="1"/>
  <c r="I309" i="157"/>
  <c r="H181" i="37" s="1"/>
  <c r="I310" i="157"/>
  <c r="H182" i="37" s="1"/>
  <c r="I311" i="157"/>
  <c r="H183" i="37" s="1"/>
  <c r="I312" i="157"/>
  <c r="H184" i="37" s="1"/>
  <c r="I314" i="157"/>
  <c r="H186" i="37" s="1"/>
  <c r="I315" i="157"/>
  <c r="H187" i="37" s="1"/>
  <c r="I316" i="157"/>
  <c r="H188" i="37" s="1"/>
  <c r="G314" i="157"/>
  <c r="F186" i="37" s="1"/>
  <c r="G315" i="157"/>
  <c r="F187" i="37" s="1"/>
  <c r="G316" i="157"/>
  <c r="F188" i="37" s="1"/>
  <c r="G300" i="157"/>
  <c r="E300" i="157"/>
  <c r="E313" i="157" s="1"/>
  <c r="D185" i="37" s="1"/>
  <c r="I300" i="157"/>
  <c r="C313" i="157"/>
  <c r="B185" i="37" s="1"/>
  <c r="H301" i="157"/>
  <c r="H302" i="157"/>
  <c r="H303" i="157"/>
  <c r="D301" i="157"/>
  <c r="D314" i="157" s="1"/>
  <c r="C186" i="37" s="1"/>
  <c r="D302" i="157"/>
  <c r="D315" i="157" s="1"/>
  <c r="C187" i="37" s="1"/>
  <c r="D303" i="157"/>
  <c r="D316" i="157" s="1"/>
  <c r="C188" i="37" s="1"/>
  <c r="C281" i="157"/>
  <c r="B167" i="37" s="1"/>
  <c r="E281" i="157"/>
  <c r="D167" i="37" s="1"/>
  <c r="C282" i="157"/>
  <c r="B168" i="37" s="1"/>
  <c r="E282" i="157"/>
  <c r="D168" i="37" s="1"/>
  <c r="C283" i="157"/>
  <c r="B169" i="37" s="1"/>
  <c r="E283" i="157"/>
  <c r="D169" i="37" s="1"/>
  <c r="C284" i="157"/>
  <c r="B170" i="37" s="1"/>
  <c r="E284" i="157"/>
  <c r="D170" i="37" s="1"/>
  <c r="C286" i="157"/>
  <c r="B172" i="37" s="1"/>
  <c r="E286" i="157"/>
  <c r="D172" i="37" s="1"/>
  <c r="C287" i="157"/>
  <c r="B173" i="37" s="1"/>
  <c r="E287" i="157"/>
  <c r="D173" i="37" s="1"/>
  <c r="C288" i="157"/>
  <c r="B174" i="37" s="1"/>
  <c r="E288" i="157"/>
  <c r="D174" i="37" s="1"/>
  <c r="I281" i="157"/>
  <c r="H167" i="37" s="1"/>
  <c r="I282" i="157"/>
  <c r="H168" i="37" s="1"/>
  <c r="I283" i="157"/>
  <c r="H169" i="37" s="1"/>
  <c r="I284" i="157"/>
  <c r="H170" i="37" s="1"/>
  <c r="I286" i="157"/>
  <c r="H172" i="37" s="1"/>
  <c r="I287" i="157"/>
  <c r="H173" i="37" s="1"/>
  <c r="I288" i="157"/>
  <c r="H174" i="37" s="1"/>
  <c r="G286" i="157"/>
  <c r="F172" i="37" s="1"/>
  <c r="G287" i="157"/>
  <c r="F173" i="37" s="1"/>
  <c r="G288" i="157"/>
  <c r="F174" i="37" s="1"/>
  <c r="E271" i="157"/>
  <c r="E285" i="157" s="1"/>
  <c r="D171" i="37" s="1"/>
  <c r="G271" i="157"/>
  <c r="I271" i="157"/>
  <c r="H272" i="157"/>
  <c r="H273" i="157"/>
  <c r="H274" i="157"/>
  <c r="D272" i="157"/>
  <c r="F272" i="157" s="1"/>
  <c r="F286" i="157" s="1"/>
  <c r="E172" i="37" s="1"/>
  <c r="D273" i="157"/>
  <c r="F273" i="157" s="1"/>
  <c r="F287" i="157" s="1"/>
  <c r="E173" i="37" s="1"/>
  <c r="D274" i="157"/>
  <c r="F274" i="157" s="1"/>
  <c r="F288" i="157" s="1"/>
  <c r="E174" i="37" s="1"/>
  <c r="C285" i="157"/>
  <c r="B171" i="37" s="1"/>
  <c r="C252" i="157"/>
  <c r="B153" i="37" s="1"/>
  <c r="E252" i="157"/>
  <c r="D153" i="37" s="1"/>
  <c r="C253" i="157"/>
  <c r="B154" i="37" s="1"/>
  <c r="E253" i="157"/>
  <c r="D154" i="37" s="1"/>
  <c r="C254" i="157"/>
  <c r="B155" i="37" s="1"/>
  <c r="E254" i="157"/>
  <c r="D155" i="37" s="1"/>
  <c r="C255" i="157"/>
  <c r="B156" i="37" s="1"/>
  <c r="E255" i="157"/>
  <c r="D156" i="37" s="1"/>
  <c r="C257" i="157"/>
  <c r="B158" i="37" s="1"/>
  <c r="E257" i="157"/>
  <c r="D158" i="37" s="1"/>
  <c r="C258" i="157"/>
  <c r="B159" i="37" s="1"/>
  <c r="E258" i="157"/>
  <c r="D159" i="37" s="1"/>
  <c r="C259" i="157"/>
  <c r="B160" i="37" s="1"/>
  <c r="E259" i="157"/>
  <c r="D160" i="37" s="1"/>
  <c r="I252" i="157"/>
  <c r="H153" i="37" s="1"/>
  <c r="I253" i="157"/>
  <c r="H154" i="37" s="1"/>
  <c r="I254" i="157"/>
  <c r="H155" i="37" s="1"/>
  <c r="I255" i="157"/>
  <c r="H156" i="37" s="1"/>
  <c r="I257" i="157"/>
  <c r="H158" i="37" s="1"/>
  <c r="I258" i="157"/>
  <c r="H159" i="37" s="1"/>
  <c r="I259" i="157"/>
  <c r="H160" i="37" s="1"/>
  <c r="G257" i="157"/>
  <c r="F158" i="37" s="1"/>
  <c r="G258" i="157"/>
  <c r="F159" i="37" s="1"/>
  <c r="G259" i="157"/>
  <c r="F160" i="37" s="1"/>
  <c r="E242" i="157"/>
  <c r="E256" i="157" s="1"/>
  <c r="D157" i="37" s="1"/>
  <c r="G242" i="157"/>
  <c r="I242" i="157"/>
  <c r="H243" i="157"/>
  <c r="H244" i="157"/>
  <c r="H245" i="157"/>
  <c r="D243" i="157"/>
  <c r="D257" i="157" s="1"/>
  <c r="C158" i="37" s="1"/>
  <c r="D244" i="157"/>
  <c r="F244" i="157" s="1"/>
  <c r="F258" i="157" s="1"/>
  <c r="E159" i="37" s="1"/>
  <c r="D245" i="157"/>
  <c r="F245" i="157" s="1"/>
  <c r="F259" i="157" s="1"/>
  <c r="E160" i="37" s="1"/>
  <c r="C256" i="157"/>
  <c r="B157" i="37" s="1"/>
  <c r="C225" i="157"/>
  <c r="B115" i="37" s="1"/>
  <c r="E225" i="157"/>
  <c r="D115" i="37" s="1"/>
  <c r="C226" i="157"/>
  <c r="B116" i="37" s="1"/>
  <c r="E226" i="157"/>
  <c r="D116" i="37" s="1"/>
  <c r="C227" i="157"/>
  <c r="B117" i="37" s="1"/>
  <c r="E227" i="157"/>
  <c r="D117" i="37" s="1"/>
  <c r="C228" i="157"/>
  <c r="B118" i="37" s="1"/>
  <c r="E228" i="157"/>
  <c r="D118" i="37" s="1"/>
  <c r="C230" i="157"/>
  <c r="B120" i="37" s="1"/>
  <c r="E230" i="157"/>
  <c r="D120" i="37" s="1"/>
  <c r="C231" i="157"/>
  <c r="B121" i="37" s="1"/>
  <c r="E231" i="157"/>
  <c r="D121" i="37" s="1"/>
  <c r="C232" i="157"/>
  <c r="B122" i="37" s="1"/>
  <c r="E232" i="157"/>
  <c r="D122" i="37" s="1"/>
  <c r="I225" i="157"/>
  <c r="H115" i="37" s="1"/>
  <c r="I226" i="157"/>
  <c r="H116" i="37" s="1"/>
  <c r="I227" i="157"/>
  <c r="H117" i="37" s="1"/>
  <c r="I228" i="157"/>
  <c r="H118" i="37" s="1"/>
  <c r="I230" i="157"/>
  <c r="H120" i="37" s="1"/>
  <c r="I231" i="157"/>
  <c r="H121" i="37" s="1"/>
  <c r="I232" i="157"/>
  <c r="H122" i="37" s="1"/>
  <c r="G230" i="157"/>
  <c r="F120" i="37" s="1"/>
  <c r="G231" i="157"/>
  <c r="F121" i="37" s="1"/>
  <c r="G232" i="157"/>
  <c r="F122" i="37" s="1"/>
  <c r="E229" i="157"/>
  <c r="D119" i="37" s="1"/>
  <c r="G217" i="157"/>
  <c r="I217" i="157"/>
  <c r="H218" i="157"/>
  <c r="H219" i="157"/>
  <c r="H220" i="157"/>
  <c r="D218" i="157"/>
  <c r="F218" i="157" s="1"/>
  <c r="F230" i="157" s="1"/>
  <c r="E120" i="37" s="1"/>
  <c r="D219" i="157"/>
  <c r="F219" i="157" s="1"/>
  <c r="F231" i="157" s="1"/>
  <c r="E121" i="37" s="1"/>
  <c r="D220" i="157"/>
  <c r="F220" i="157" s="1"/>
  <c r="F232" i="157" s="1"/>
  <c r="E122" i="37" s="1"/>
  <c r="C229" i="157"/>
  <c r="B119" i="37" s="1"/>
  <c r="C199" i="157"/>
  <c r="B90" i="37" s="1"/>
  <c r="E199" i="157"/>
  <c r="D90" i="37" s="1"/>
  <c r="C200" i="157"/>
  <c r="B91" i="37" s="1"/>
  <c r="E200" i="157"/>
  <c r="D91" i="37" s="1"/>
  <c r="C201" i="157"/>
  <c r="B92" i="37" s="1"/>
  <c r="E201" i="157"/>
  <c r="D92" i="37" s="1"/>
  <c r="C202" i="157"/>
  <c r="B93" i="37" s="1"/>
  <c r="E202" i="157"/>
  <c r="D93" i="37" s="1"/>
  <c r="C204" i="157"/>
  <c r="B95" i="37" s="1"/>
  <c r="E204" i="157"/>
  <c r="D95" i="37" s="1"/>
  <c r="C205" i="157"/>
  <c r="B96" i="37" s="1"/>
  <c r="E205" i="157"/>
  <c r="D96" i="37" s="1"/>
  <c r="C206" i="157"/>
  <c r="B97" i="37" s="1"/>
  <c r="E206" i="157"/>
  <c r="D97" i="37" s="1"/>
  <c r="I199" i="157"/>
  <c r="H90" i="37" s="1"/>
  <c r="I200" i="157"/>
  <c r="H91" i="37" s="1"/>
  <c r="I201" i="157"/>
  <c r="H92" i="37" s="1"/>
  <c r="I202" i="157"/>
  <c r="H93" i="37" s="1"/>
  <c r="J202" i="157"/>
  <c r="I93" i="37" s="1"/>
  <c r="I204" i="157"/>
  <c r="H95" i="37" s="1"/>
  <c r="I205" i="157"/>
  <c r="H96" i="37" s="1"/>
  <c r="I206" i="157"/>
  <c r="H97" i="37" s="1"/>
  <c r="G204" i="157"/>
  <c r="F95" i="37" s="1"/>
  <c r="G205" i="157"/>
  <c r="F96" i="37" s="1"/>
  <c r="G206" i="157"/>
  <c r="F97" i="37" s="1"/>
  <c r="E190" i="157"/>
  <c r="E203" i="157" s="1"/>
  <c r="D94" i="37" s="1"/>
  <c r="G190" i="157"/>
  <c r="I190" i="157"/>
  <c r="H189" i="157"/>
  <c r="H202" i="157" s="1"/>
  <c r="G93" i="37" s="1"/>
  <c r="H191" i="157"/>
  <c r="H192" i="157"/>
  <c r="H193" i="157"/>
  <c r="D189" i="157"/>
  <c r="D202" i="157" s="1"/>
  <c r="C93" i="37" s="1"/>
  <c r="D191" i="157"/>
  <c r="F191" i="157" s="1"/>
  <c r="F204" i="157" s="1"/>
  <c r="E95" i="37" s="1"/>
  <c r="D192" i="157"/>
  <c r="F192" i="157" s="1"/>
  <c r="F205" i="157" s="1"/>
  <c r="E96" i="37" s="1"/>
  <c r="D193" i="157"/>
  <c r="F193" i="157" s="1"/>
  <c r="F206" i="157" s="1"/>
  <c r="E97" i="37" s="1"/>
  <c r="C203" i="157"/>
  <c r="B94" i="37" s="1"/>
  <c r="C177" i="157"/>
  <c r="B82" i="37" s="1"/>
  <c r="E177" i="157"/>
  <c r="D82" i="37" s="1"/>
  <c r="C178" i="157"/>
  <c r="B83" i="37" s="1"/>
  <c r="E178" i="157"/>
  <c r="D83" i="37" s="1"/>
  <c r="I177" i="157"/>
  <c r="I178" i="157"/>
  <c r="G178" i="157"/>
  <c r="F83" i="37" s="1"/>
  <c r="G177" i="157"/>
  <c r="F82" i="37" s="1"/>
  <c r="C176" i="157"/>
  <c r="B81" i="37" s="1"/>
  <c r="E176" i="157"/>
  <c r="D81" i="37" s="1"/>
  <c r="I176" i="157"/>
  <c r="G176" i="157"/>
  <c r="F81" i="37" s="1"/>
  <c r="E164" i="157"/>
  <c r="G164" i="157"/>
  <c r="H165" i="157"/>
  <c r="D165" i="157"/>
  <c r="F165" i="157" s="1"/>
  <c r="C164" i="157"/>
  <c r="H153" i="157"/>
  <c r="H154" i="157"/>
  <c r="H152" i="157"/>
  <c r="J152" i="157" s="1"/>
  <c r="D153" i="157"/>
  <c r="D177" i="157" s="1"/>
  <c r="C82" i="37" s="1"/>
  <c r="D154" i="157"/>
  <c r="F154" i="157" s="1"/>
  <c r="F178" i="157" s="1"/>
  <c r="E83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H121" i="157"/>
  <c r="J121" i="157" s="1"/>
  <c r="H123" i="157"/>
  <c r="H124" i="157"/>
  <c r="H125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H97" i="157"/>
  <c r="D97" i="157"/>
  <c r="D96" i="157" s="1"/>
  <c r="G84" i="157"/>
  <c r="G90" i="157" s="1"/>
  <c r="H85" i="157"/>
  <c r="J85" i="157" s="1"/>
  <c r="H86" i="157"/>
  <c r="D85" i="157"/>
  <c r="F85" i="157" s="1"/>
  <c r="E84" i="157"/>
  <c r="I84" i="157"/>
  <c r="E74" i="157"/>
  <c r="G74" i="157"/>
  <c r="I74" i="157"/>
  <c r="H75" i="157"/>
  <c r="D75" i="157"/>
  <c r="F75" i="157" s="1"/>
  <c r="H64" i="157"/>
  <c r="D64" i="157"/>
  <c r="E51" i="157"/>
  <c r="G51" i="157"/>
  <c r="I51" i="157"/>
  <c r="H52" i="157"/>
  <c r="D52" i="157"/>
  <c r="D51" i="157" s="1"/>
  <c r="E41" i="157"/>
  <c r="G41" i="157"/>
  <c r="I41" i="157"/>
  <c r="H42" i="157"/>
  <c r="D42" i="157"/>
  <c r="F42" i="157" s="1"/>
  <c r="H32" i="157"/>
  <c r="J32" i="157" s="1"/>
  <c r="H30" i="157"/>
  <c r="J30" i="157" s="1"/>
  <c r="D31" i="157"/>
  <c r="F31" i="157" s="1"/>
  <c r="D32" i="157"/>
  <c r="D30" i="157"/>
  <c r="F30" i="157" s="1"/>
  <c r="E29" i="157"/>
  <c r="G29" i="157"/>
  <c r="I29" i="157"/>
  <c r="G15" i="157"/>
  <c r="F64" i="157" l="1"/>
  <c r="G285" i="157"/>
  <c r="F171" i="37" s="1"/>
  <c r="F26" i="46"/>
  <c r="F56" i="37" s="1"/>
  <c r="G339" i="157"/>
  <c r="F209" i="37" s="1"/>
  <c r="G203" i="157"/>
  <c r="F94" i="37" s="1"/>
  <c r="G256" i="157"/>
  <c r="F157" i="37" s="1"/>
  <c r="G313" i="157"/>
  <c r="F185" i="37" s="1"/>
  <c r="H26" i="57"/>
  <c r="H197" i="37" s="1"/>
  <c r="G229" i="157"/>
  <c r="F119" i="37" s="1"/>
  <c r="F26" i="57"/>
  <c r="F197" i="37" s="1"/>
  <c r="J64" i="157"/>
  <c r="H137" i="157"/>
  <c r="G43" i="37" s="1"/>
  <c r="J123" i="157"/>
  <c r="J137" i="157" s="1"/>
  <c r="I43" i="37" s="1"/>
  <c r="H205" i="157"/>
  <c r="G96" i="37" s="1"/>
  <c r="J192" i="157"/>
  <c r="J205" i="157" s="1"/>
  <c r="I96" i="37" s="1"/>
  <c r="H231" i="157"/>
  <c r="G121" i="37" s="1"/>
  <c r="J219" i="157"/>
  <c r="J231" i="157" s="1"/>
  <c r="I121" i="37" s="1"/>
  <c r="H288" i="157"/>
  <c r="G174" i="37" s="1"/>
  <c r="J274" i="157"/>
  <c r="J288" i="157" s="1"/>
  <c r="I174" i="37" s="1"/>
  <c r="H314" i="157"/>
  <c r="G186" i="37" s="1"/>
  <c r="J301" i="157"/>
  <c r="J314" i="157" s="1"/>
  <c r="I186" i="37" s="1"/>
  <c r="H340" i="157"/>
  <c r="G210" i="37" s="1"/>
  <c r="J328" i="157"/>
  <c r="J340" i="157" s="1"/>
  <c r="I210" i="37" s="1"/>
  <c r="H367" i="157"/>
  <c r="G224" i="37" s="1"/>
  <c r="J355" i="157"/>
  <c r="H362" i="157"/>
  <c r="G219" i="37" s="1"/>
  <c r="H96" i="157"/>
  <c r="J96" i="157" s="1"/>
  <c r="J97" i="157"/>
  <c r="H178" i="157"/>
  <c r="G83" i="37" s="1"/>
  <c r="J154" i="157"/>
  <c r="H164" i="157"/>
  <c r="J164" i="157" s="1"/>
  <c r="J165" i="157"/>
  <c r="H204" i="157"/>
  <c r="G95" i="37" s="1"/>
  <c r="J191" i="157"/>
  <c r="J204" i="157" s="1"/>
  <c r="I95" i="37" s="1"/>
  <c r="H230" i="157"/>
  <c r="G120" i="37" s="1"/>
  <c r="J218" i="157"/>
  <c r="J230" i="157" s="1"/>
  <c r="I120" i="37" s="1"/>
  <c r="H259" i="157"/>
  <c r="G160" i="37" s="1"/>
  <c r="J245" i="157"/>
  <c r="J259" i="157" s="1"/>
  <c r="I160" i="37" s="1"/>
  <c r="H287" i="157"/>
  <c r="G173" i="37" s="1"/>
  <c r="J273" i="157"/>
  <c r="J287" i="157" s="1"/>
  <c r="I173" i="37" s="1"/>
  <c r="H338" i="157"/>
  <c r="G208" i="37" s="1"/>
  <c r="J326" i="157"/>
  <c r="J338" i="157" s="1"/>
  <c r="I208" i="37" s="1"/>
  <c r="H366" i="157"/>
  <c r="G223" i="37" s="1"/>
  <c r="J354" i="157"/>
  <c r="H218" i="37"/>
  <c r="H139" i="157"/>
  <c r="G45" i="37" s="1"/>
  <c r="J125" i="157"/>
  <c r="J139" i="157" s="1"/>
  <c r="I45" i="37" s="1"/>
  <c r="H177" i="157"/>
  <c r="G82" i="37" s="1"/>
  <c r="J153" i="157"/>
  <c r="H258" i="157"/>
  <c r="G159" i="37" s="1"/>
  <c r="J244" i="157"/>
  <c r="J258" i="157" s="1"/>
  <c r="I159" i="37" s="1"/>
  <c r="H286" i="157"/>
  <c r="G172" i="37" s="1"/>
  <c r="J272" i="157"/>
  <c r="J286" i="157" s="1"/>
  <c r="I172" i="37" s="1"/>
  <c r="H316" i="157"/>
  <c r="G188" i="37" s="1"/>
  <c r="J303" i="157"/>
  <c r="J316" i="157" s="1"/>
  <c r="I188" i="37" s="1"/>
  <c r="H342" i="157"/>
  <c r="G212" i="37" s="1"/>
  <c r="J330" i="157"/>
  <c r="J342" i="157" s="1"/>
  <c r="I212" i="37" s="1"/>
  <c r="H365" i="157"/>
  <c r="G222" i="37" s="1"/>
  <c r="J353" i="157"/>
  <c r="H138" i="157"/>
  <c r="G44" i="37" s="1"/>
  <c r="J124" i="157"/>
  <c r="J138" i="157" s="1"/>
  <c r="I44" i="37" s="1"/>
  <c r="H206" i="157"/>
  <c r="G97" i="37" s="1"/>
  <c r="J193" i="157"/>
  <c r="J206" i="157" s="1"/>
  <c r="I97" i="37" s="1"/>
  <c r="H232" i="157"/>
  <c r="G122" i="37" s="1"/>
  <c r="J220" i="157"/>
  <c r="J232" i="157" s="1"/>
  <c r="I122" i="37" s="1"/>
  <c r="H257" i="157"/>
  <c r="G158" i="37" s="1"/>
  <c r="J243" i="157"/>
  <c r="J257" i="157" s="1"/>
  <c r="I158" i="37" s="1"/>
  <c r="H315" i="157"/>
  <c r="G187" i="37" s="1"/>
  <c r="J302" i="157"/>
  <c r="J315" i="157" s="1"/>
  <c r="I187" i="37" s="1"/>
  <c r="H341" i="157"/>
  <c r="G211" i="37" s="1"/>
  <c r="J329" i="157"/>
  <c r="J341" i="157" s="1"/>
  <c r="I211" i="37" s="1"/>
  <c r="H363" i="157"/>
  <c r="G220" i="37" s="1"/>
  <c r="H222" i="37"/>
  <c r="H224" i="37"/>
  <c r="H223" i="37"/>
  <c r="H217" i="37"/>
  <c r="I339" i="157"/>
  <c r="H209" i="37" s="1"/>
  <c r="I313" i="157"/>
  <c r="H185" i="37" s="1"/>
  <c r="I285" i="157"/>
  <c r="H171" i="37" s="1"/>
  <c r="I256" i="157"/>
  <c r="H157" i="37" s="1"/>
  <c r="I229" i="157"/>
  <c r="H119" i="37" s="1"/>
  <c r="H83" i="37"/>
  <c r="H82" i="37"/>
  <c r="J86" i="157"/>
  <c r="J93" i="157"/>
  <c r="D31" i="37"/>
  <c r="H31" i="37"/>
  <c r="H30" i="37"/>
  <c r="D30" i="37"/>
  <c r="D29" i="37"/>
  <c r="H29" i="37"/>
  <c r="D27" i="37"/>
  <c r="D26" i="37"/>
  <c r="D25" i="37"/>
  <c r="D24" i="37"/>
  <c r="H81" i="37"/>
  <c r="I203" i="157"/>
  <c r="H94" i="37" s="1"/>
  <c r="H74" i="157"/>
  <c r="J74" i="157" s="1"/>
  <c r="J75" i="157"/>
  <c r="H51" i="157"/>
  <c r="J51" i="157" s="1"/>
  <c r="J52" i="157"/>
  <c r="H41" i="157"/>
  <c r="J41" i="157" s="1"/>
  <c r="J42" i="157"/>
  <c r="F153" i="157"/>
  <c r="F177" i="157" s="1"/>
  <c r="E82" i="37" s="1"/>
  <c r="F176" i="157"/>
  <c r="E81" i="37" s="1"/>
  <c r="G364" i="157"/>
  <c r="F221" i="37" s="1"/>
  <c r="I13" i="57"/>
  <c r="I25" i="57" s="1"/>
  <c r="I196" i="37" s="1"/>
  <c r="G27" i="57"/>
  <c r="G198" i="37" s="1"/>
  <c r="G28" i="57"/>
  <c r="G199" i="37" s="1"/>
  <c r="I17" i="57"/>
  <c r="I29" i="57" s="1"/>
  <c r="I200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198" i="37" s="1"/>
  <c r="E17" i="57"/>
  <c r="E29" i="57" s="1"/>
  <c r="E200" i="37" s="1"/>
  <c r="C28" i="57"/>
  <c r="C199" i="37" s="1"/>
  <c r="E13" i="57"/>
  <c r="E25" i="57" s="1"/>
  <c r="E196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0" i="37" s="1"/>
  <c r="G14" i="46"/>
  <c r="D366" i="157"/>
  <c r="C223" i="37" s="1"/>
  <c r="E364" i="157"/>
  <c r="D221" i="37" s="1"/>
  <c r="D367" i="157"/>
  <c r="C224" i="37" s="1"/>
  <c r="D363" i="157"/>
  <c r="C220" i="37" s="1"/>
  <c r="D362" i="157"/>
  <c r="C219" i="37" s="1"/>
  <c r="I364" i="157"/>
  <c r="D352" i="157"/>
  <c r="D364" i="157" s="1"/>
  <c r="C221" i="37" s="1"/>
  <c r="F353" i="157"/>
  <c r="F365" i="157" s="1"/>
  <c r="E222" i="37" s="1"/>
  <c r="H352" i="157"/>
  <c r="F328" i="157"/>
  <c r="F340" i="157" s="1"/>
  <c r="E210" i="37" s="1"/>
  <c r="D327" i="157"/>
  <c r="D339" i="157" s="1"/>
  <c r="C209" i="37" s="1"/>
  <c r="F330" i="157"/>
  <c r="F342" i="157" s="1"/>
  <c r="E212" i="37" s="1"/>
  <c r="D341" i="157"/>
  <c r="C211" i="37" s="1"/>
  <c r="H327" i="157"/>
  <c r="F301" i="157"/>
  <c r="F314" i="157" s="1"/>
  <c r="E186" i="37" s="1"/>
  <c r="F303" i="157"/>
  <c r="F316" i="157" s="1"/>
  <c r="E188" i="37" s="1"/>
  <c r="F302" i="157"/>
  <c r="F315" i="157" s="1"/>
  <c r="E187" i="37" s="1"/>
  <c r="D300" i="157"/>
  <c r="H300" i="157"/>
  <c r="D288" i="157"/>
  <c r="C174" i="37" s="1"/>
  <c r="D287" i="157"/>
  <c r="C173" i="37" s="1"/>
  <c r="D286" i="157"/>
  <c r="C172" i="37" s="1"/>
  <c r="D271" i="157"/>
  <c r="D259" i="157"/>
  <c r="C160" i="37" s="1"/>
  <c r="H271" i="157"/>
  <c r="D258" i="157"/>
  <c r="C159" i="37" s="1"/>
  <c r="H242" i="157"/>
  <c r="F243" i="157"/>
  <c r="F257" i="157" s="1"/>
  <c r="E158" i="37" s="1"/>
  <c r="D232" i="157"/>
  <c r="C122" i="37" s="1"/>
  <c r="D231" i="157"/>
  <c r="C121" i="37" s="1"/>
  <c r="D230" i="157"/>
  <c r="C120" i="37" s="1"/>
  <c r="D205" i="157"/>
  <c r="C96" i="37" s="1"/>
  <c r="D217" i="157"/>
  <c r="H217" i="157"/>
  <c r="F202" i="157"/>
  <c r="E93" i="37" s="1"/>
  <c r="D204" i="157"/>
  <c r="C95" i="37" s="1"/>
  <c r="D206" i="157"/>
  <c r="C97" i="37" s="1"/>
  <c r="D164" i="157"/>
  <c r="F164" i="157" s="1"/>
  <c r="E175" i="157"/>
  <c r="D80" i="37" s="1"/>
  <c r="D178" i="157"/>
  <c r="C83" i="37" s="1"/>
  <c r="G175" i="157"/>
  <c r="F80" i="37" s="1"/>
  <c r="I175" i="157"/>
  <c r="D176" i="157"/>
  <c r="C81" i="37" s="1"/>
  <c r="H176" i="157"/>
  <c r="G81" i="37" s="1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J365" i="157" l="1"/>
  <c r="I222" i="37" s="1"/>
  <c r="H256" i="157"/>
  <c r="G157" i="37" s="1"/>
  <c r="J122" i="157"/>
  <c r="J136" i="157" s="1"/>
  <c r="I42" i="37" s="1"/>
  <c r="H364" i="157"/>
  <c r="G221" i="37" s="1"/>
  <c r="H339" i="157"/>
  <c r="G209" i="37" s="1"/>
  <c r="H285" i="157"/>
  <c r="G171" i="37" s="1"/>
  <c r="H313" i="157"/>
  <c r="G185" i="37" s="1"/>
  <c r="H229" i="157"/>
  <c r="G119" i="37" s="1"/>
  <c r="H175" i="157"/>
  <c r="G80" i="37" s="1"/>
  <c r="J178" i="157"/>
  <c r="I83" i="37" s="1"/>
  <c r="J367" i="157"/>
  <c r="I224" i="37" s="1"/>
  <c r="J366" i="157"/>
  <c r="I223" i="37" s="1"/>
  <c r="J177" i="157"/>
  <c r="I82" i="37" s="1"/>
  <c r="J217" i="157"/>
  <c r="J229" i="157" s="1"/>
  <c r="I119" i="37" s="1"/>
  <c r="J271" i="157"/>
  <c r="J285" i="157" s="1"/>
  <c r="I171" i="37" s="1"/>
  <c r="J327" i="157"/>
  <c r="J339" i="157" s="1"/>
  <c r="I209" i="37" s="1"/>
  <c r="J151" i="157"/>
  <c r="J352" i="157"/>
  <c r="J176" i="157"/>
  <c r="I81" i="37" s="1"/>
  <c r="J242" i="157"/>
  <c r="J256" i="157" s="1"/>
  <c r="I157" i="37" s="1"/>
  <c r="J300" i="157"/>
  <c r="J313" i="157" s="1"/>
  <c r="I185" i="37" s="1"/>
  <c r="H221" i="37"/>
  <c r="H80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1" i="37" s="1"/>
  <c r="F327" i="157"/>
  <c r="F339" i="157" s="1"/>
  <c r="E209" i="37" s="1"/>
  <c r="F300" i="157"/>
  <c r="F313" i="157" s="1"/>
  <c r="E185" i="37" s="1"/>
  <c r="D313" i="157"/>
  <c r="C185" i="37" s="1"/>
  <c r="F271" i="157"/>
  <c r="F285" i="157" s="1"/>
  <c r="E171" i="37" s="1"/>
  <c r="D285" i="157"/>
  <c r="C171" i="37" s="1"/>
  <c r="F217" i="157"/>
  <c r="F229" i="157" s="1"/>
  <c r="E119" i="37" s="1"/>
  <c r="D229" i="157"/>
  <c r="C119" i="37" s="1"/>
  <c r="H136" i="157"/>
  <c r="G42" i="37" s="1"/>
  <c r="D136" i="157"/>
  <c r="C42" i="37" s="1"/>
  <c r="F122" i="157"/>
  <c r="F136" i="157" s="1"/>
  <c r="E42" i="37" s="1"/>
  <c r="J364" i="157" l="1"/>
  <c r="I221" i="37" s="1"/>
  <c r="J175" i="157"/>
  <c r="I80" i="37" s="1"/>
  <c r="H18" i="157"/>
  <c r="H109" i="157" s="1"/>
  <c r="H16" i="157"/>
  <c r="D18" i="157"/>
  <c r="D109" i="157" s="1"/>
  <c r="D16" i="157"/>
  <c r="E15" i="157"/>
  <c r="I15" i="157"/>
  <c r="C106" i="157"/>
  <c r="B28" i="37" s="1"/>
  <c r="F18" i="157" l="1"/>
  <c r="F109" i="157" s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I44" i="156"/>
  <c r="G44" i="156"/>
  <c r="G13" i="156"/>
  <c r="H236" i="37" l="1"/>
  <c r="B236" i="37"/>
  <c r="H234" i="37"/>
  <c r="B234" i="37"/>
  <c r="E377" i="156"/>
  <c r="I377" i="156"/>
  <c r="C377" i="156"/>
  <c r="H378" i="156"/>
  <c r="H379" i="156"/>
  <c r="J379" i="156" s="1"/>
  <c r="H380" i="156"/>
  <c r="E365" i="156"/>
  <c r="I365" i="156"/>
  <c r="H366" i="156"/>
  <c r="J366" i="156" s="1"/>
  <c r="H367" i="156"/>
  <c r="H368" i="156"/>
  <c r="J368" i="156" s="1"/>
  <c r="F366" i="156"/>
  <c r="F367" i="156"/>
  <c r="F368" i="156"/>
  <c r="C365" i="156"/>
  <c r="E355" i="156"/>
  <c r="D148" i="37" s="1"/>
  <c r="G355" i="156"/>
  <c r="F148" i="37" s="1"/>
  <c r="I355" i="156"/>
  <c r="H148" i="37" s="1"/>
  <c r="C355" i="156"/>
  <c r="B148" i="37" s="1"/>
  <c r="E353" i="156"/>
  <c r="D146" i="37" s="1"/>
  <c r="G353" i="156"/>
  <c r="F146" i="37" s="1"/>
  <c r="I353" i="156"/>
  <c r="H146" i="37" s="1"/>
  <c r="C353" i="156"/>
  <c r="B146" i="37" s="1"/>
  <c r="E340" i="156"/>
  <c r="I340" i="156"/>
  <c r="F341" i="156"/>
  <c r="F353" i="156" s="1"/>
  <c r="E146" i="37" s="1"/>
  <c r="F342" i="156"/>
  <c r="F343" i="156"/>
  <c r="F355" i="156" s="1"/>
  <c r="E148" i="37" s="1"/>
  <c r="H339" i="156"/>
  <c r="H341" i="156"/>
  <c r="J341" i="156" s="1"/>
  <c r="J353" i="156" s="1"/>
  <c r="I146" i="37" s="1"/>
  <c r="H342" i="156"/>
  <c r="J342" i="156" s="1"/>
  <c r="H343" i="156"/>
  <c r="J343" i="156" s="1"/>
  <c r="J355" i="156" s="1"/>
  <c r="I148" i="37" s="1"/>
  <c r="C340" i="156"/>
  <c r="E329" i="156"/>
  <c r="D134" i="37" s="1"/>
  <c r="G329" i="156"/>
  <c r="F134" i="37" s="1"/>
  <c r="I329" i="156"/>
  <c r="H134" i="37" s="1"/>
  <c r="C329" i="156"/>
  <c r="B134" i="37" s="1"/>
  <c r="E327" i="156"/>
  <c r="D132" i="37" s="1"/>
  <c r="G327" i="156"/>
  <c r="F132" i="37" s="1"/>
  <c r="I327" i="156"/>
  <c r="H132" i="37" s="1"/>
  <c r="C327" i="156"/>
  <c r="B132" i="37" s="1"/>
  <c r="I312" i="156"/>
  <c r="H313" i="156"/>
  <c r="H314" i="156"/>
  <c r="H315" i="156"/>
  <c r="J315" i="156" s="1"/>
  <c r="J329" i="156" s="1"/>
  <c r="I134" i="37" s="1"/>
  <c r="E312" i="156"/>
  <c r="F313" i="156"/>
  <c r="F327" i="156" s="1"/>
  <c r="E132" i="37" s="1"/>
  <c r="F314" i="156"/>
  <c r="F315" i="156"/>
  <c r="F329" i="156" s="1"/>
  <c r="E134" i="37" s="1"/>
  <c r="C312" i="156"/>
  <c r="E302" i="156"/>
  <c r="D110" i="37" s="1"/>
  <c r="G302" i="156"/>
  <c r="F110" i="37" s="1"/>
  <c r="I302" i="156"/>
  <c r="H110" i="37" s="1"/>
  <c r="C302" i="156"/>
  <c r="B110" i="37" s="1"/>
  <c r="E300" i="156"/>
  <c r="D108" i="37" s="1"/>
  <c r="G300" i="156"/>
  <c r="F108" i="37" s="1"/>
  <c r="I300" i="156"/>
  <c r="H108" i="37" s="1"/>
  <c r="C300" i="156"/>
  <c r="B108" i="37" s="1"/>
  <c r="E286" i="156"/>
  <c r="G286" i="156"/>
  <c r="I286" i="156"/>
  <c r="H287" i="156"/>
  <c r="J287" i="156" s="1"/>
  <c r="J300" i="156" s="1"/>
  <c r="I108" i="37" s="1"/>
  <c r="H288" i="156"/>
  <c r="J288" i="156" s="1"/>
  <c r="H289" i="156"/>
  <c r="J289" i="156" s="1"/>
  <c r="J302" i="156" s="1"/>
  <c r="I110" i="37" s="1"/>
  <c r="F287" i="156"/>
  <c r="F300" i="156" s="1"/>
  <c r="E108" i="37" s="1"/>
  <c r="F288" i="156"/>
  <c r="F289" i="156"/>
  <c r="F302" i="156" s="1"/>
  <c r="E110" i="37" s="1"/>
  <c r="E275" i="156"/>
  <c r="D71" i="37" s="1"/>
  <c r="G275" i="156"/>
  <c r="F71" i="37" s="1"/>
  <c r="I275" i="156"/>
  <c r="H71" i="37" s="1"/>
  <c r="C275" i="156"/>
  <c r="B71" i="37" s="1"/>
  <c r="E273" i="156"/>
  <c r="D69" i="37" s="1"/>
  <c r="G273" i="156"/>
  <c r="F69" i="37" s="1"/>
  <c r="I273" i="156"/>
  <c r="H69" i="37" s="1"/>
  <c r="C273" i="156"/>
  <c r="B69" i="37" s="1"/>
  <c r="E258" i="156"/>
  <c r="G258" i="156"/>
  <c r="I258" i="156"/>
  <c r="F260" i="156"/>
  <c r="F261" i="156"/>
  <c r="F275" i="156" s="1"/>
  <c r="E71" i="37" s="1"/>
  <c r="F259" i="156"/>
  <c r="F273" i="156" s="1"/>
  <c r="E69" i="37" s="1"/>
  <c r="H260" i="156"/>
  <c r="J260" i="156" s="1"/>
  <c r="H261" i="156"/>
  <c r="J261" i="156" s="1"/>
  <c r="J275" i="156" s="1"/>
  <c r="I71" i="37" s="1"/>
  <c r="H259" i="156"/>
  <c r="J259" i="156" s="1"/>
  <c r="J273" i="156" s="1"/>
  <c r="I69" i="37" s="1"/>
  <c r="D16" i="37"/>
  <c r="G245" i="156"/>
  <c r="F16" i="37" s="1"/>
  <c r="C245" i="156"/>
  <c r="B16" i="37" s="1"/>
  <c r="D15" i="37"/>
  <c r="G244" i="156"/>
  <c r="F15" i="37" s="1"/>
  <c r="C244" i="156"/>
  <c r="B15" i="37" s="1"/>
  <c r="E243" i="156"/>
  <c r="C243" i="156"/>
  <c r="B14" i="37" s="1"/>
  <c r="E231" i="156"/>
  <c r="I231" i="156"/>
  <c r="C231" i="156"/>
  <c r="H230" i="156"/>
  <c r="H232" i="156"/>
  <c r="J232" i="156" s="1"/>
  <c r="E222" i="156"/>
  <c r="I222" i="156"/>
  <c r="H223" i="156"/>
  <c r="J223" i="156" s="1"/>
  <c r="F223" i="156"/>
  <c r="C222" i="156"/>
  <c r="E211" i="156"/>
  <c r="I211" i="156"/>
  <c r="H213" i="156"/>
  <c r="J213" i="156" s="1"/>
  <c r="H214" i="156"/>
  <c r="J214" i="156" s="1"/>
  <c r="H212" i="156"/>
  <c r="J212" i="156" s="1"/>
  <c r="F213" i="156"/>
  <c r="F214" i="156"/>
  <c r="G200" i="156"/>
  <c r="E200" i="156"/>
  <c r="I200" i="156"/>
  <c r="H201" i="156"/>
  <c r="H200" i="156" s="1"/>
  <c r="F201" i="156"/>
  <c r="E190" i="156"/>
  <c r="G190" i="156"/>
  <c r="I190" i="156"/>
  <c r="H191" i="156"/>
  <c r="J191" i="156" s="1"/>
  <c r="F191" i="156"/>
  <c r="H182" i="156"/>
  <c r="J182" i="156" s="1"/>
  <c r="F182" i="156"/>
  <c r="C180" i="156"/>
  <c r="H172" i="156"/>
  <c r="J172" i="156" s="1"/>
  <c r="F172" i="156"/>
  <c r="H162" i="156"/>
  <c r="J162" i="156" s="1"/>
  <c r="F162" i="156"/>
  <c r="E160" i="156"/>
  <c r="C160" i="156"/>
  <c r="E150" i="156"/>
  <c r="I150" i="156"/>
  <c r="H152" i="156"/>
  <c r="J152" i="156" s="1"/>
  <c r="F152" i="156"/>
  <c r="E141" i="156"/>
  <c r="G141" i="156"/>
  <c r="H142" i="156"/>
  <c r="J142" i="156" s="1"/>
  <c r="F142" i="156"/>
  <c r="E130" i="156"/>
  <c r="G130" i="156"/>
  <c r="I130" i="156"/>
  <c r="H131" i="156"/>
  <c r="J131" i="156" s="1"/>
  <c r="H132" i="156"/>
  <c r="H133" i="156"/>
  <c r="J133" i="156" s="1"/>
  <c r="F131" i="156"/>
  <c r="F132" i="156"/>
  <c r="F133" i="156"/>
  <c r="F117" i="156"/>
  <c r="E118" i="156"/>
  <c r="I118" i="156"/>
  <c r="H106" i="156"/>
  <c r="J106" i="156" s="1"/>
  <c r="H108" i="156"/>
  <c r="J108" i="156" s="1"/>
  <c r="H109" i="156"/>
  <c r="J109" i="156" s="1"/>
  <c r="H110" i="156"/>
  <c r="J110" i="156" s="1"/>
  <c r="F108" i="156"/>
  <c r="F110" i="156"/>
  <c r="H96" i="156"/>
  <c r="J96" i="156" s="1"/>
  <c r="H97" i="156"/>
  <c r="J97" i="156" s="1"/>
  <c r="H95" i="156"/>
  <c r="J95" i="156" s="1"/>
  <c r="E94" i="156"/>
  <c r="F96" i="156"/>
  <c r="F97" i="156"/>
  <c r="F95" i="156"/>
  <c r="G94" i="156"/>
  <c r="I94" i="156"/>
  <c r="E83" i="156"/>
  <c r="G83" i="156"/>
  <c r="H84" i="156"/>
  <c r="H83" i="156" s="1"/>
  <c r="F84" i="156"/>
  <c r="E74" i="156"/>
  <c r="G74" i="156"/>
  <c r="I74" i="156"/>
  <c r="H75" i="156"/>
  <c r="H74" i="156" s="1"/>
  <c r="E65" i="156"/>
  <c r="G65" i="156"/>
  <c r="H66" i="156"/>
  <c r="J66" i="156" s="1"/>
  <c r="F66" i="156"/>
  <c r="I54" i="156"/>
  <c r="H55" i="156"/>
  <c r="H56" i="156"/>
  <c r="F56" i="156"/>
  <c r="F46" i="156"/>
  <c r="H46" i="156"/>
  <c r="J46" i="156" s="1"/>
  <c r="G33" i="156"/>
  <c r="C33" i="156"/>
  <c r="H34" i="156"/>
  <c r="J34" i="156" s="1"/>
  <c r="E24" i="156"/>
  <c r="F244" i="37"/>
  <c r="I24" i="156"/>
  <c r="C24" i="156"/>
  <c r="B244" i="37" s="1"/>
  <c r="I23" i="156"/>
  <c r="H14" i="156"/>
  <c r="G23" i="156"/>
  <c r="F243" i="37" s="1"/>
  <c r="E13" i="156"/>
  <c r="E23" i="156" s="1"/>
  <c r="C13" i="156"/>
  <c r="C23" i="156" s="1"/>
  <c r="B243" i="37" s="1"/>
  <c r="C10" i="156"/>
  <c r="C243" i="37"/>
  <c r="B254" i="37" l="1"/>
  <c r="D256" i="37"/>
  <c r="F256" i="37"/>
  <c r="B256" i="37"/>
  <c r="H327" i="156"/>
  <c r="G132" i="37" s="1"/>
  <c r="J313" i="156"/>
  <c r="J327" i="156" s="1"/>
  <c r="I132" i="37" s="1"/>
  <c r="J378" i="156"/>
  <c r="H390" i="156"/>
  <c r="D244" i="37"/>
  <c r="J380" i="156"/>
  <c r="H392" i="156"/>
  <c r="D243" i="37"/>
  <c r="D14" i="37"/>
  <c r="H243" i="37"/>
  <c r="H244" i="37"/>
  <c r="H15" i="37"/>
  <c r="H16" i="37"/>
  <c r="H256" i="37" s="1"/>
  <c r="H14" i="37"/>
  <c r="H54" i="156"/>
  <c r="F380" i="156"/>
  <c r="F379" i="156"/>
  <c r="F391" i="156"/>
  <c r="F232" i="156"/>
  <c r="F109" i="156"/>
  <c r="F107" i="156"/>
  <c r="C26" i="156"/>
  <c r="B246" i="37" s="1"/>
  <c r="H107" i="156"/>
  <c r="F377" i="156"/>
  <c r="F378" i="156"/>
  <c r="H377" i="156"/>
  <c r="H365" i="156"/>
  <c r="F365" i="156"/>
  <c r="J367" i="156"/>
  <c r="H353" i="156"/>
  <c r="G146" i="37" s="1"/>
  <c r="C146" i="37"/>
  <c r="H355" i="156"/>
  <c r="G148" i="37" s="1"/>
  <c r="C148" i="37"/>
  <c r="H340" i="156"/>
  <c r="F340" i="156"/>
  <c r="H329" i="156"/>
  <c r="G134" i="37" s="1"/>
  <c r="C134" i="37"/>
  <c r="C132" i="37"/>
  <c r="H312" i="156"/>
  <c r="C108" i="37"/>
  <c r="H302" i="156"/>
  <c r="G110" i="37" s="1"/>
  <c r="H300" i="156"/>
  <c r="G108" i="37" s="1"/>
  <c r="C110" i="37"/>
  <c r="H286" i="156"/>
  <c r="C71" i="37"/>
  <c r="H275" i="156"/>
  <c r="G71" i="37" s="1"/>
  <c r="H273" i="156"/>
  <c r="G69" i="37" s="1"/>
  <c r="C69" i="37"/>
  <c r="H245" i="156"/>
  <c r="G16" i="37" s="1"/>
  <c r="H231" i="156"/>
  <c r="J231" i="156" s="1"/>
  <c r="H222" i="156"/>
  <c r="J222" i="156" s="1"/>
  <c r="F222" i="156"/>
  <c r="F211" i="156"/>
  <c r="H211" i="156"/>
  <c r="F212" i="156"/>
  <c r="F200" i="156"/>
  <c r="J200" i="156"/>
  <c r="F190" i="156"/>
  <c r="J201" i="156"/>
  <c r="H190" i="156"/>
  <c r="F141" i="156"/>
  <c r="H141" i="156"/>
  <c r="J141" i="156" s="1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G244" i="37" s="1"/>
  <c r="E26" i="156"/>
  <c r="D246" i="37" s="1"/>
  <c r="C244" i="37"/>
  <c r="H33" i="156"/>
  <c r="J33" i="156" s="1"/>
  <c r="H13" i="156"/>
  <c r="D254" i="37" l="1"/>
  <c r="H254" i="37"/>
  <c r="J365" i="156"/>
  <c r="J377" i="156"/>
  <c r="J190" i="156"/>
  <c r="J65" i="156"/>
  <c r="J211" i="156"/>
  <c r="J286" i="156"/>
  <c r="J107" i="156"/>
  <c r="H23" i="156"/>
  <c r="G243" i="37" s="1"/>
  <c r="E243" i="37"/>
  <c r="C16" i="37"/>
  <c r="F245" i="156"/>
  <c r="E16" i="37" s="1"/>
  <c r="E244" i="37"/>
  <c r="I244" i="37"/>
  <c r="C234" i="37"/>
  <c r="F390" i="156"/>
  <c r="E234" i="37" s="1"/>
  <c r="G234" i="37"/>
  <c r="J390" i="156"/>
  <c r="I234" i="37" s="1"/>
  <c r="G236" i="37"/>
  <c r="J392" i="156"/>
  <c r="I236" i="37" s="1"/>
  <c r="C236" i="37"/>
  <c r="C256" i="37" s="1"/>
  <c r="F392" i="156"/>
  <c r="E236" i="37" s="1"/>
  <c r="J245" i="156"/>
  <c r="I16" i="37" s="1"/>
  <c r="F312" i="156"/>
  <c r="F286" i="156"/>
  <c r="F231" i="156"/>
  <c r="F94" i="156"/>
  <c r="J94" i="156"/>
  <c r="F83" i="156"/>
  <c r="G256" i="37" l="1"/>
  <c r="I256" i="37" s="1"/>
  <c r="I243" i="37"/>
  <c r="E256" i="37"/>
  <c r="F22" i="57"/>
  <c r="F193" i="37" s="1"/>
  <c r="F23" i="57"/>
  <c r="F194" i="37" s="1"/>
  <c r="F24" i="57"/>
  <c r="F195" i="37" s="1"/>
  <c r="F25" i="57"/>
  <c r="F196" i="37" s="1"/>
  <c r="H9" i="57"/>
  <c r="F9" i="57"/>
  <c r="G11" i="57"/>
  <c r="G12" i="57"/>
  <c r="G10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17" i="37" s="1"/>
  <c r="G361" i="157"/>
  <c r="F218" i="37" s="1"/>
  <c r="G362" i="157"/>
  <c r="F219" i="37" s="1"/>
  <c r="G363" i="157"/>
  <c r="F220" i="37" s="1"/>
  <c r="I347" i="157"/>
  <c r="I357" i="157" s="1"/>
  <c r="G347" i="157"/>
  <c r="G357" i="157" s="1"/>
  <c r="H349" i="157"/>
  <c r="H348" i="157"/>
  <c r="G335" i="157"/>
  <c r="F205" i="37" s="1"/>
  <c r="G336" i="157"/>
  <c r="F206" i="37" s="1"/>
  <c r="G337" i="157"/>
  <c r="F207" i="37" s="1"/>
  <c r="G338" i="157"/>
  <c r="F208" i="37" s="1"/>
  <c r="I322" i="157"/>
  <c r="I332" i="157" s="1"/>
  <c r="G322" i="157"/>
  <c r="H324" i="157"/>
  <c r="H325" i="157"/>
  <c r="H323" i="157"/>
  <c r="G312" i="157"/>
  <c r="F184" i="37" s="1"/>
  <c r="G311" i="157"/>
  <c r="F183" i="37" s="1"/>
  <c r="G310" i="157"/>
  <c r="F182" i="37" s="1"/>
  <c r="G309" i="157"/>
  <c r="F181" i="37" s="1"/>
  <c r="H297" i="157"/>
  <c r="H298" i="157"/>
  <c r="H299" i="157"/>
  <c r="H296" i="157"/>
  <c r="I295" i="157"/>
  <c r="I306" i="157" s="1"/>
  <c r="G295" i="157"/>
  <c r="G284" i="157"/>
  <c r="F170" i="37" s="1"/>
  <c r="G283" i="157"/>
  <c r="F169" i="37" s="1"/>
  <c r="G282" i="157"/>
  <c r="F168" i="37" s="1"/>
  <c r="G281" i="157"/>
  <c r="F167" i="37" s="1"/>
  <c r="I266" i="157"/>
  <c r="I278" i="157" s="1"/>
  <c r="G266" i="157"/>
  <c r="H268" i="157"/>
  <c r="H269" i="157"/>
  <c r="H270" i="157"/>
  <c r="H267" i="157"/>
  <c r="G255" i="157"/>
  <c r="F156" i="37" s="1"/>
  <c r="G254" i="157"/>
  <c r="F155" i="37" s="1"/>
  <c r="G253" i="157"/>
  <c r="F154" i="37" s="1"/>
  <c r="G252" i="157"/>
  <c r="F153" i="37" s="1"/>
  <c r="H239" i="157"/>
  <c r="J239" i="157" s="1"/>
  <c r="J253" i="157" s="1"/>
  <c r="I154" i="37" s="1"/>
  <c r="H240" i="157"/>
  <c r="J240" i="157" s="1"/>
  <c r="J254" i="157" s="1"/>
  <c r="I155" i="37" s="1"/>
  <c r="H241" i="157"/>
  <c r="J241" i="157" s="1"/>
  <c r="J255" i="157" s="1"/>
  <c r="I156" i="37" s="1"/>
  <c r="H238" i="157"/>
  <c r="J238" i="157" s="1"/>
  <c r="J252" i="157" s="1"/>
  <c r="I153" i="37" s="1"/>
  <c r="I237" i="157"/>
  <c r="I249" i="157" s="1"/>
  <c r="G237" i="157"/>
  <c r="G228" i="157"/>
  <c r="F118" i="37" s="1"/>
  <c r="G227" i="157"/>
  <c r="F117" i="37" s="1"/>
  <c r="G226" i="157"/>
  <c r="F116" i="37" s="1"/>
  <c r="G225" i="157"/>
  <c r="F115" i="37" s="1"/>
  <c r="H214" i="157"/>
  <c r="H215" i="157"/>
  <c r="H216" i="157"/>
  <c r="H213" i="157"/>
  <c r="I212" i="157"/>
  <c r="I222" i="157" s="1"/>
  <c r="G212" i="157"/>
  <c r="G222" i="157" s="1"/>
  <c r="G202" i="157"/>
  <c r="F93" i="37" s="1"/>
  <c r="G201" i="157"/>
  <c r="F92" i="37" s="1"/>
  <c r="G200" i="157"/>
  <c r="F91" i="37" s="1"/>
  <c r="G199" i="157"/>
  <c r="F90" i="37" s="1"/>
  <c r="I185" i="157"/>
  <c r="I196" i="157" s="1"/>
  <c r="G185" i="157"/>
  <c r="H187" i="157"/>
  <c r="H188" i="157"/>
  <c r="H186" i="157"/>
  <c r="I174" i="157"/>
  <c r="I173" i="157"/>
  <c r="I172" i="157"/>
  <c r="I171" i="157"/>
  <c r="G174" i="157"/>
  <c r="F79" i="37" s="1"/>
  <c r="G173" i="157"/>
  <c r="F78" i="37" s="1"/>
  <c r="G172" i="157"/>
  <c r="F77" i="37" s="1"/>
  <c r="G171" i="157"/>
  <c r="F76" i="37" s="1"/>
  <c r="I161" i="157"/>
  <c r="I168" i="157" s="1"/>
  <c r="G161" i="157"/>
  <c r="G168" i="157" s="1"/>
  <c r="H163" i="157"/>
  <c r="J163" i="157" s="1"/>
  <c r="H162" i="157"/>
  <c r="J162" i="157" s="1"/>
  <c r="I146" i="157"/>
  <c r="I158" i="157" s="1"/>
  <c r="G146" i="157"/>
  <c r="H148" i="157"/>
  <c r="J148" i="157" s="1"/>
  <c r="H149" i="157"/>
  <c r="H150" i="157"/>
  <c r="H147" i="157"/>
  <c r="J147" i="157" s="1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19" i="157"/>
  <c r="H120" i="157"/>
  <c r="H135" i="157"/>
  <c r="G41" i="37" s="1"/>
  <c r="H118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I99" i="157" s="1"/>
  <c r="G93" i="157"/>
  <c r="G99" i="157" s="1"/>
  <c r="H95" i="157"/>
  <c r="J95" i="157" s="1"/>
  <c r="H94" i="157"/>
  <c r="J94" i="157" s="1"/>
  <c r="H82" i="157"/>
  <c r="J82" i="157" s="1"/>
  <c r="H81" i="157"/>
  <c r="J81" i="157" s="1"/>
  <c r="I80" i="157"/>
  <c r="I90" i="157" s="1"/>
  <c r="H72" i="157"/>
  <c r="J72" i="157" s="1"/>
  <c r="G71" i="157"/>
  <c r="G77" i="157" s="1"/>
  <c r="I71" i="157"/>
  <c r="I77" i="157" s="1"/>
  <c r="H73" i="157"/>
  <c r="J73" i="157" s="1"/>
  <c r="H63" i="157"/>
  <c r="J63" i="157" s="1"/>
  <c r="H61" i="157"/>
  <c r="J61" i="157" s="1"/>
  <c r="H60" i="157"/>
  <c r="J60" i="157" s="1"/>
  <c r="G59" i="157"/>
  <c r="I62" i="157"/>
  <c r="I106" i="157" s="1"/>
  <c r="G62" i="157"/>
  <c r="I59" i="157"/>
  <c r="G196" i="157" l="1"/>
  <c r="G209" i="157" s="1"/>
  <c r="F100" i="37" s="1"/>
  <c r="G249" i="157"/>
  <c r="G263" i="157" s="1"/>
  <c r="F164" i="37" s="1"/>
  <c r="G306" i="157"/>
  <c r="G319" i="157" s="1"/>
  <c r="F190" i="37" s="1"/>
  <c r="G334" i="157"/>
  <c r="F204" i="37" s="1"/>
  <c r="G332" i="157"/>
  <c r="F19" i="46"/>
  <c r="G106" i="157"/>
  <c r="F28" i="37" s="1"/>
  <c r="G68" i="157"/>
  <c r="G158" i="157"/>
  <c r="G182" i="157" s="1"/>
  <c r="F87" i="37" s="1"/>
  <c r="G278" i="157"/>
  <c r="G292" i="157" s="1"/>
  <c r="F178" i="37" s="1"/>
  <c r="G129" i="157"/>
  <c r="G143" i="157" s="1"/>
  <c r="F49" i="37" s="1"/>
  <c r="F19" i="57"/>
  <c r="F31" i="57" s="1"/>
  <c r="F202" i="37" s="1"/>
  <c r="H21" i="57"/>
  <c r="H192" i="37" s="1"/>
  <c r="H19" i="57"/>
  <c r="H21" i="46"/>
  <c r="H51" i="37" s="1"/>
  <c r="H19" i="46"/>
  <c r="I68" i="157"/>
  <c r="G234" i="157"/>
  <c r="F124" i="37" s="1"/>
  <c r="F21" i="46"/>
  <c r="F51" i="37" s="1"/>
  <c r="F21" i="57"/>
  <c r="F192" i="37" s="1"/>
  <c r="H134" i="157"/>
  <c r="G40" i="37" s="1"/>
  <c r="J120" i="157"/>
  <c r="J134" i="157" s="1"/>
  <c r="I40" i="37" s="1"/>
  <c r="H173" i="157"/>
  <c r="G78" i="37" s="1"/>
  <c r="J149" i="157"/>
  <c r="H200" i="157"/>
  <c r="G91" i="37" s="1"/>
  <c r="J187" i="157"/>
  <c r="J200" i="157" s="1"/>
  <c r="I91" i="37" s="1"/>
  <c r="H226" i="157"/>
  <c r="G116" i="37" s="1"/>
  <c r="J214" i="157"/>
  <c r="J226" i="157" s="1"/>
  <c r="I116" i="37" s="1"/>
  <c r="H284" i="157"/>
  <c r="G170" i="37" s="1"/>
  <c r="J270" i="157"/>
  <c r="J284" i="157" s="1"/>
  <c r="I170" i="37" s="1"/>
  <c r="H312" i="157"/>
  <c r="G184" i="37" s="1"/>
  <c r="J299" i="157"/>
  <c r="J312" i="157" s="1"/>
  <c r="I184" i="37" s="1"/>
  <c r="H337" i="157"/>
  <c r="G207" i="37" s="1"/>
  <c r="J325" i="157"/>
  <c r="J337" i="157" s="1"/>
  <c r="I207" i="37" s="1"/>
  <c r="H360" i="157"/>
  <c r="J348" i="157"/>
  <c r="H133" i="157"/>
  <c r="G39" i="37" s="1"/>
  <c r="J119" i="157"/>
  <c r="J133" i="157" s="1"/>
  <c r="I39" i="37" s="1"/>
  <c r="H199" i="157"/>
  <c r="G90" i="37" s="1"/>
  <c r="J186" i="157"/>
  <c r="J199" i="157" s="1"/>
  <c r="I90" i="37" s="1"/>
  <c r="H225" i="157"/>
  <c r="G115" i="37" s="1"/>
  <c r="J213" i="157"/>
  <c r="J225" i="157" s="1"/>
  <c r="I115" i="37" s="1"/>
  <c r="H283" i="157"/>
  <c r="G169" i="37" s="1"/>
  <c r="J269" i="157"/>
  <c r="J283" i="157" s="1"/>
  <c r="I169" i="37" s="1"/>
  <c r="H311" i="157"/>
  <c r="G183" i="37" s="1"/>
  <c r="J298" i="157"/>
  <c r="J311" i="157" s="1"/>
  <c r="I183" i="37" s="1"/>
  <c r="H336" i="157"/>
  <c r="G206" i="37" s="1"/>
  <c r="J324" i="157"/>
  <c r="J336" i="157" s="1"/>
  <c r="I206" i="37" s="1"/>
  <c r="H361" i="157"/>
  <c r="J349" i="157"/>
  <c r="H132" i="157"/>
  <c r="G38" i="37" s="1"/>
  <c r="J118" i="157"/>
  <c r="J132" i="157" s="1"/>
  <c r="I38" i="37" s="1"/>
  <c r="H228" i="157"/>
  <c r="G118" i="37" s="1"/>
  <c r="J216" i="157"/>
  <c r="J228" i="157" s="1"/>
  <c r="I118" i="37" s="1"/>
  <c r="H282" i="157"/>
  <c r="G168" i="37" s="1"/>
  <c r="J268" i="157"/>
  <c r="J282" i="157" s="1"/>
  <c r="I168" i="37" s="1"/>
  <c r="H310" i="157"/>
  <c r="G182" i="37" s="1"/>
  <c r="J297" i="157"/>
  <c r="J310" i="157" s="1"/>
  <c r="I182" i="37" s="1"/>
  <c r="H174" i="157"/>
  <c r="G79" i="37" s="1"/>
  <c r="J150" i="157"/>
  <c r="H78" i="37"/>
  <c r="H201" i="157"/>
  <c r="G92" i="37" s="1"/>
  <c r="J188" i="157"/>
  <c r="J201" i="157" s="1"/>
  <c r="I92" i="37" s="1"/>
  <c r="H227" i="157"/>
  <c r="G117" i="37" s="1"/>
  <c r="J215" i="157"/>
  <c r="J227" i="157" s="1"/>
  <c r="I117" i="37" s="1"/>
  <c r="H281" i="157"/>
  <c r="G167" i="37" s="1"/>
  <c r="J267" i="157"/>
  <c r="J281" i="157" s="1"/>
  <c r="I167" i="37" s="1"/>
  <c r="H309" i="157"/>
  <c r="G181" i="37" s="1"/>
  <c r="J296" i="157"/>
  <c r="J309" i="157" s="1"/>
  <c r="I181" i="37" s="1"/>
  <c r="H335" i="157"/>
  <c r="G205" i="37" s="1"/>
  <c r="J323" i="157"/>
  <c r="J335" i="157" s="1"/>
  <c r="I205" i="37" s="1"/>
  <c r="I334" i="157"/>
  <c r="H204" i="37" s="1"/>
  <c r="I308" i="157"/>
  <c r="H180" i="37" s="1"/>
  <c r="I251" i="157"/>
  <c r="H152" i="37" s="1"/>
  <c r="I224" i="157"/>
  <c r="H114" i="37" s="1"/>
  <c r="H79" i="37"/>
  <c r="H77" i="37"/>
  <c r="H76" i="37"/>
  <c r="H28" i="37"/>
  <c r="H27" i="37"/>
  <c r="H26" i="37"/>
  <c r="H25" i="37"/>
  <c r="H24" i="37"/>
  <c r="I280" i="157"/>
  <c r="H166" i="37" s="1"/>
  <c r="H31" i="57"/>
  <c r="H202" i="37" s="1"/>
  <c r="I198" i="157"/>
  <c r="H89" i="37" s="1"/>
  <c r="G359" i="157"/>
  <c r="F216" i="37" s="1"/>
  <c r="G369" i="157"/>
  <c r="F226" i="37" s="1"/>
  <c r="I359" i="157"/>
  <c r="I10" i="57"/>
  <c r="I22" i="57" s="1"/>
  <c r="I193" i="37" s="1"/>
  <c r="G22" i="57"/>
  <c r="G193" i="37" s="1"/>
  <c r="G24" i="57"/>
  <c r="G195" i="37" s="1"/>
  <c r="I12" i="57"/>
  <c r="I24" i="57" s="1"/>
  <c r="I195" i="37" s="1"/>
  <c r="I11" i="57"/>
  <c r="I23" i="57" s="1"/>
  <c r="I194" i="37" s="1"/>
  <c r="G23" i="57"/>
  <c r="G194" i="37" s="1"/>
  <c r="G22" i="46"/>
  <c r="G52" i="37" s="1"/>
  <c r="I10" i="46"/>
  <c r="I22" i="46" s="1"/>
  <c r="I52" i="37" s="1"/>
  <c r="G24" i="46"/>
  <c r="G54" i="37" s="1"/>
  <c r="I24" i="46"/>
  <c r="I54" i="37" s="1"/>
  <c r="I11" i="46"/>
  <c r="I23" i="46" s="1"/>
  <c r="I53" i="37" s="1"/>
  <c r="G23" i="46"/>
  <c r="G53" i="37" s="1"/>
  <c r="H71" i="157"/>
  <c r="H77" i="157" s="1"/>
  <c r="G14" i="57"/>
  <c r="H252" i="157"/>
  <c r="G153" i="37" s="1"/>
  <c r="H255" i="157"/>
  <c r="G156" i="37" s="1"/>
  <c r="H254" i="157"/>
  <c r="G155" i="37" s="1"/>
  <c r="H253" i="157"/>
  <c r="G154" i="37" s="1"/>
  <c r="H171" i="157"/>
  <c r="G76" i="37" s="1"/>
  <c r="I131" i="157"/>
  <c r="H37" i="37" s="1"/>
  <c r="H190" i="157"/>
  <c r="H172" i="157"/>
  <c r="G77" i="37" s="1"/>
  <c r="H84" i="157"/>
  <c r="J84" i="157" s="1"/>
  <c r="G131" i="157"/>
  <c r="F37" i="37" s="1"/>
  <c r="G198" i="157"/>
  <c r="F89" i="37" s="1"/>
  <c r="G308" i="157"/>
  <c r="F180" i="37" s="1"/>
  <c r="G344" i="157"/>
  <c r="F214" i="37" s="1"/>
  <c r="H347" i="157"/>
  <c r="I170" i="157"/>
  <c r="G170" i="157"/>
  <c r="F75" i="37" s="1"/>
  <c r="H185" i="157"/>
  <c r="H198" i="157" s="1"/>
  <c r="G89" i="37" s="1"/>
  <c r="G224" i="157"/>
  <c r="F114" i="37" s="1"/>
  <c r="G251" i="157"/>
  <c r="F152" i="37" s="1"/>
  <c r="G280" i="157"/>
  <c r="F166" i="37" s="1"/>
  <c r="H62" i="157"/>
  <c r="G9" i="57"/>
  <c r="G21" i="57" s="1"/>
  <c r="G192" i="37" s="1"/>
  <c r="G9" i="46"/>
  <c r="H322" i="157"/>
  <c r="H295" i="157"/>
  <c r="H266" i="157"/>
  <c r="H237" i="157"/>
  <c r="H212" i="157"/>
  <c r="H222" i="157" s="1"/>
  <c r="H161" i="157"/>
  <c r="H168" i="157" s="1"/>
  <c r="H146" i="157"/>
  <c r="H158" i="157" s="1"/>
  <c r="H117" i="157"/>
  <c r="H93" i="157"/>
  <c r="H80" i="157"/>
  <c r="H59" i="157"/>
  <c r="J59" i="157" s="1"/>
  <c r="H50" i="157"/>
  <c r="J50" i="157" s="1"/>
  <c r="H49" i="157"/>
  <c r="J49" i="157" s="1"/>
  <c r="H40" i="157"/>
  <c r="J40" i="157" s="1"/>
  <c r="H39" i="157"/>
  <c r="J39" i="157" s="1"/>
  <c r="I48" i="157"/>
  <c r="I56" i="157" s="1"/>
  <c r="G48" i="157"/>
  <c r="G56" i="157" s="1"/>
  <c r="I38" i="157"/>
  <c r="I45" i="157" s="1"/>
  <c r="G38" i="157"/>
  <c r="G45" i="157" s="1"/>
  <c r="H26" i="157"/>
  <c r="J26" i="157" s="1"/>
  <c r="H27" i="157"/>
  <c r="H28" i="157"/>
  <c r="J28" i="157" s="1"/>
  <c r="H31" i="157"/>
  <c r="H25" i="157"/>
  <c r="I24" i="157"/>
  <c r="I35" i="157" s="1"/>
  <c r="G24" i="157"/>
  <c r="G35" i="157" s="1"/>
  <c r="I10" i="157"/>
  <c r="I21" i="157" s="1"/>
  <c r="G10" i="157"/>
  <c r="G21" i="157" s="1"/>
  <c r="H12" i="157"/>
  <c r="H13" i="157"/>
  <c r="H14" i="157"/>
  <c r="H17" i="157"/>
  <c r="H11" i="157"/>
  <c r="J11" i="157" s="1"/>
  <c r="I391" i="156"/>
  <c r="H235" i="37" s="1"/>
  <c r="I388" i="156"/>
  <c r="H232" i="37" s="1"/>
  <c r="G388" i="156"/>
  <c r="F232" i="37" s="1"/>
  <c r="I387" i="156"/>
  <c r="H231" i="37" s="1"/>
  <c r="G387" i="156"/>
  <c r="F231" i="37" s="1"/>
  <c r="I386" i="156"/>
  <c r="H230" i="37" s="1"/>
  <c r="G386" i="156"/>
  <c r="F230" i="37" s="1"/>
  <c r="I385" i="156"/>
  <c r="H229" i="37" s="1"/>
  <c r="G385" i="156"/>
  <c r="F229" i="37" s="1"/>
  <c r="I372" i="156"/>
  <c r="I382" i="156" s="1"/>
  <c r="G372" i="156"/>
  <c r="G382" i="156" s="1"/>
  <c r="H374" i="156"/>
  <c r="H375" i="156"/>
  <c r="J375" i="156" s="1"/>
  <c r="H376" i="156"/>
  <c r="J376" i="156" s="1"/>
  <c r="H373" i="156"/>
  <c r="J373" i="156" s="1"/>
  <c r="I360" i="156"/>
  <c r="I370" i="156" s="1"/>
  <c r="G360" i="156"/>
  <c r="G370" i="156" s="1"/>
  <c r="H362" i="156"/>
  <c r="J362" i="156" s="1"/>
  <c r="H363" i="156"/>
  <c r="H364" i="156"/>
  <c r="J364" i="156" s="1"/>
  <c r="H361" i="156"/>
  <c r="J361" i="156" s="1"/>
  <c r="I348" i="156"/>
  <c r="H141" i="37" s="1"/>
  <c r="I349" i="156"/>
  <c r="H142" i="37" s="1"/>
  <c r="I350" i="156"/>
  <c r="H143" i="37" s="1"/>
  <c r="I351" i="156"/>
  <c r="H144" i="37" s="1"/>
  <c r="I354" i="156"/>
  <c r="H147" i="37" s="1"/>
  <c r="G348" i="156"/>
  <c r="F141" i="37" s="1"/>
  <c r="G349" i="156"/>
  <c r="F142" i="37" s="1"/>
  <c r="G350" i="156"/>
  <c r="F143" i="37" s="1"/>
  <c r="G351" i="156"/>
  <c r="F144" i="37" s="1"/>
  <c r="G354" i="156"/>
  <c r="F147" i="37" s="1"/>
  <c r="I352" i="156"/>
  <c r="H145" i="37" s="1"/>
  <c r="G352" i="156"/>
  <c r="F145" i="37" s="1"/>
  <c r="H337" i="156"/>
  <c r="J337" i="156" s="1"/>
  <c r="J349" i="156" s="1"/>
  <c r="I142" i="37" s="1"/>
  <c r="H338" i="156"/>
  <c r="H350" i="156" s="1"/>
  <c r="G143" i="37" s="1"/>
  <c r="J339" i="156"/>
  <c r="J351" i="156" s="1"/>
  <c r="I144" i="37" s="1"/>
  <c r="H354" i="156"/>
  <c r="G147" i="37" s="1"/>
  <c r="H336" i="156"/>
  <c r="J336" i="156" s="1"/>
  <c r="J348" i="156" s="1"/>
  <c r="I141" i="37" s="1"/>
  <c r="I335" i="156"/>
  <c r="I345" i="156" s="1"/>
  <c r="G335" i="156"/>
  <c r="I322" i="156"/>
  <c r="H127" i="37" s="1"/>
  <c r="I323" i="156"/>
  <c r="H128" i="37" s="1"/>
  <c r="I324" i="156"/>
  <c r="H129" i="37" s="1"/>
  <c r="I325" i="156"/>
  <c r="H130" i="37" s="1"/>
  <c r="I328" i="156"/>
  <c r="H133" i="37" s="1"/>
  <c r="G322" i="156"/>
  <c r="F127" i="37" s="1"/>
  <c r="G323" i="156"/>
  <c r="F128" i="37" s="1"/>
  <c r="G324" i="156"/>
  <c r="F129" i="37" s="1"/>
  <c r="G325" i="156"/>
  <c r="F130" i="37" s="1"/>
  <c r="G328" i="156"/>
  <c r="F133" i="37" s="1"/>
  <c r="G326" i="156"/>
  <c r="F131" i="37" s="1"/>
  <c r="H309" i="156"/>
  <c r="J309" i="156" s="1"/>
  <c r="J323" i="156" s="1"/>
  <c r="I128" i="37" s="1"/>
  <c r="H310" i="156"/>
  <c r="J310" i="156" s="1"/>
  <c r="J324" i="156" s="1"/>
  <c r="I129" i="37" s="1"/>
  <c r="H311" i="156"/>
  <c r="J311" i="156" s="1"/>
  <c r="J325" i="156" s="1"/>
  <c r="I130" i="37" s="1"/>
  <c r="H328" i="156"/>
  <c r="G133" i="37" s="1"/>
  <c r="H308" i="156"/>
  <c r="J308" i="156" s="1"/>
  <c r="J322" i="156" s="1"/>
  <c r="I127" i="37" s="1"/>
  <c r="I307" i="156"/>
  <c r="I319" i="156" s="1"/>
  <c r="G307" i="156"/>
  <c r="G319" i="156" s="1"/>
  <c r="I295" i="156"/>
  <c r="H103" i="37" s="1"/>
  <c r="I296" i="156"/>
  <c r="H104" i="37" s="1"/>
  <c r="I297" i="156"/>
  <c r="H105" i="37" s="1"/>
  <c r="I298" i="156"/>
  <c r="H106" i="37" s="1"/>
  <c r="I301" i="156"/>
  <c r="H109" i="37" s="1"/>
  <c r="G295" i="156"/>
  <c r="F103" i="37" s="1"/>
  <c r="G296" i="156"/>
  <c r="F104" i="37" s="1"/>
  <c r="G297" i="156"/>
  <c r="F105" i="37" s="1"/>
  <c r="G298" i="156"/>
  <c r="F106" i="37" s="1"/>
  <c r="G301" i="156"/>
  <c r="F109" i="37" s="1"/>
  <c r="I299" i="156"/>
  <c r="H107" i="37" s="1"/>
  <c r="G299" i="156"/>
  <c r="F107" i="37" s="1"/>
  <c r="H283" i="156"/>
  <c r="H296" i="156" s="1"/>
  <c r="G104" i="37" s="1"/>
  <c r="H284" i="156"/>
  <c r="H297" i="156" s="1"/>
  <c r="G105" i="37" s="1"/>
  <c r="H285" i="156"/>
  <c r="H298" i="156" s="1"/>
  <c r="G106" i="37" s="1"/>
  <c r="H282" i="156"/>
  <c r="J282" i="156" s="1"/>
  <c r="J295" i="156" s="1"/>
  <c r="I103" i="37" s="1"/>
  <c r="I281" i="156"/>
  <c r="I292" i="156" s="1"/>
  <c r="G281" i="156"/>
  <c r="F31" i="46" l="1"/>
  <c r="F61" i="37" s="1"/>
  <c r="H31" i="46"/>
  <c r="H61" i="37" s="1"/>
  <c r="G19" i="57"/>
  <c r="G21" i="46"/>
  <c r="G51" i="37" s="1"/>
  <c r="G19" i="46"/>
  <c r="G31" i="46" s="1"/>
  <c r="H280" i="157"/>
  <c r="G166" i="37" s="1"/>
  <c r="H278" i="157"/>
  <c r="H292" i="157" s="1"/>
  <c r="G178" i="37" s="1"/>
  <c r="H308" i="157"/>
  <c r="G180" i="37" s="1"/>
  <c r="H306" i="157"/>
  <c r="H319" i="157" s="1"/>
  <c r="G190" i="37" s="1"/>
  <c r="H99" i="157"/>
  <c r="J99" i="157" s="1"/>
  <c r="H334" i="157"/>
  <c r="G204" i="37" s="1"/>
  <c r="H332" i="157"/>
  <c r="H344" i="157" s="1"/>
  <c r="G214" i="37" s="1"/>
  <c r="J62" i="157"/>
  <c r="H68" i="157"/>
  <c r="J68" i="157" s="1"/>
  <c r="H359" i="157"/>
  <c r="G216" i="37" s="1"/>
  <c r="H357" i="157"/>
  <c r="H369" i="157" s="1"/>
  <c r="G226" i="37" s="1"/>
  <c r="H196" i="157"/>
  <c r="H209" i="157" s="1"/>
  <c r="G100" i="37" s="1"/>
  <c r="J80" i="157"/>
  <c r="H90" i="157"/>
  <c r="J90" i="157" s="1"/>
  <c r="J117" i="157"/>
  <c r="J131" i="157" s="1"/>
  <c r="I37" i="37" s="1"/>
  <c r="H129" i="157"/>
  <c r="H143" i="157" s="1"/>
  <c r="G49" i="37" s="1"/>
  <c r="J237" i="157"/>
  <c r="J251" i="157" s="1"/>
  <c r="I152" i="37" s="1"/>
  <c r="H249" i="157"/>
  <c r="H263" i="157" s="1"/>
  <c r="G164" i="37" s="1"/>
  <c r="G292" i="156"/>
  <c r="G304" i="156" s="1"/>
  <c r="F112" i="37" s="1"/>
  <c r="G345" i="156"/>
  <c r="G357" i="156" s="1"/>
  <c r="F150" i="37" s="1"/>
  <c r="H224" i="157"/>
  <c r="G114" i="37" s="1"/>
  <c r="J222" i="157"/>
  <c r="J174" i="157"/>
  <c r="I79" i="37" s="1"/>
  <c r="I182" i="157"/>
  <c r="H87" i="37" s="1"/>
  <c r="J173" i="157"/>
  <c r="I78" i="37" s="1"/>
  <c r="G321" i="156"/>
  <c r="J266" i="157"/>
  <c r="J280" i="157" s="1"/>
  <c r="I166" i="37" s="1"/>
  <c r="J171" i="157"/>
  <c r="I76" i="37" s="1"/>
  <c r="J212" i="157"/>
  <c r="J224" i="157" s="1"/>
  <c r="I114" i="37" s="1"/>
  <c r="J295" i="157"/>
  <c r="J308" i="157" s="1"/>
  <c r="I180" i="37" s="1"/>
  <c r="J347" i="157"/>
  <c r="G217" i="37"/>
  <c r="J360" i="157"/>
  <c r="I217" i="37" s="1"/>
  <c r="J146" i="157"/>
  <c r="J172" i="157"/>
  <c r="I77" i="37" s="1"/>
  <c r="J161" i="157"/>
  <c r="J322" i="157"/>
  <c r="J334" i="157" s="1"/>
  <c r="I204" i="37" s="1"/>
  <c r="G218" i="37"/>
  <c r="J361" i="157"/>
  <c r="I218" i="37" s="1"/>
  <c r="H203" i="157"/>
  <c r="G94" i="37" s="1"/>
  <c r="J190" i="157"/>
  <c r="J203" i="157" s="1"/>
  <c r="I94" i="37" s="1"/>
  <c r="J185" i="157"/>
  <c r="J198" i="157" s="1"/>
  <c r="I89" i="37" s="1"/>
  <c r="J158" i="157"/>
  <c r="J168" i="157"/>
  <c r="H216" i="37"/>
  <c r="J359" i="157"/>
  <c r="I216" i="37" s="1"/>
  <c r="I369" i="157"/>
  <c r="H226" i="37" s="1"/>
  <c r="I344" i="157"/>
  <c r="H214" i="37" s="1"/>
  <c r="I319" i="157"/>
  <c r="H190" i="37" s="1"/>
  <c r="I263" i="157"/>
  <c r="H164" i="37" s="1"/>
  <c r="I234" i="157"/>
  <c r="H124" i="37" s="1"/>
  <c r="H75" i="37"/>
  <c r="I143" i="157"/>
  <c r="H49" i="37" s="1"/>
  <c r="I292" i="157"/>
  <c r="H178" i="37" s="1"/>
  <c r="I209" i="157"/>
  <c r="H100" i="37" s="1"/>
  <c r="J71" i="157"/>
  <c r="J77" i="157"/>
  <c r="I101" i="157"/>
  <c r="H48" i="157"/>
  <c r="H56" i="157" s="1"/>
  <c r="I14" i="57"/>
  <c r="I26" i="57" s="1"/>
  <c r="I197" i="37" s="1"/>
  <c r="G26" i="57"/>
  <c r="G197" i="37" s="1"/>
  <c r="I321" i="156"/>
  <c r="H126" i="37" s="1"/>
  <c r="I347" i="156"/>
  <c r="H140" i="37" s="1"/>
  <c r="I357" i="156"/>
  <c r="H150" i="37" s="1"/>
  <c r="I384" i="156"/>
  <c r="H228" i="37" s="1"/>
  <c r="G394" i="156"/>
  <c r="F238" i="37" s="1"/>
  <c r="I394" i="156"/>
  <c r="H238" i="37" s="1"/>
  <c r="I294" i="156"/>
  <c r="H102" i="37" s="1"/>
  <c r="I304" i="156"/>
  <c r="H112" i="37" s="1"/>
  <c r="H251" i="157"/>
  <c r="G152" i="37" s="1"/>
  <c r="H182" i="157"/>
  <c r="G87" i="37" s="1"/>
  <c r="H108" i="157"/>
  <c r="H131" i="157"/>
  <c r="G37" i="37" s="1"/>
  <c r="H102" i="157"/>
  <c r="H170" i="157"/>
  <c r="G75" i="37" s="1"/>
  <c r="G113" i="157"/>
  <c r="F35" i="37" s="1"/>
  <c r="G101" i="157"/>
  <c r="F23" i="37" s="1"/>
  <c r="I113" i="157"/>
  <c r="H38" i="157"/>
  <c r="H45" i="157" s="1"/>
  <c r="J31" i="157"/>
  <c r="H29" i="157"/>
  <c r="J17" i="157"/>
  <c r="H15" i="157"/>
  <c r="J15" i="157" s="1"/>
  <c r="J14" i="157"/>
  <c r="H105" i="157"/>
  <c r="J13" i="157"/>
  <c r="H104" i="157"/>
  <c r="J12" i="157"/>
  <c r="H103" i="157"/>
  <c r="H389" i="156"/>
  <c r="H386" i="156"/>
  <c r="H388" i="156"/>
  <c r="H299" i="156"/>
  <c r="G107" i="37" s="1"/>
  <c r="J284" i="156"/>
  <c r="J297" i="156" s="1"/>
  <c r="I105" i="37" s="1"/>
  <c r="H301" i="156"/>
  <c r="G109" i="37" s="1"/>
  <c r="J314" i="156"/>
  <c r="J328" i="156" s="1"/>
  <c r="I133" i="37" s="1"/>
  <c r="I326" i="156"/>
  <c r="H325" i="156"/>
  <c r="G130" i="37" s="1"/>
  <c r="H352" i="156"/>
  <c r="G145" i="37" s="1"/>
  <c r="J354" i="156"/>
  <c r="I147" i="37" s="1"/>
  <c r="G347" i="156"/>
  <c r="F140" i="37" s="1"/>
  <c r="H348" i="156"/>
  <c r="G141" i="37" s="1"/>
  <c r="J374" i="156"/>
  <c r="G384" i="156"/>
  <c r="F228" i="37" s="1"/>
  <c r="G389" i="156"/>
  <c r="F233" i="37" s="1"/>
  <c r="H391" i="156"/>
  <c r="J301" i="156"/>
  <c r="I109" i="37" s="1"/>
  <c r="J283" i="156"/>
  <c r="J296" i="156" s="1"/>
  <c r="I104" i="37" s="1"/>
  <c r="H322" i="156"/>
  <c r="G127" i="37" s="1"/>
  <c r="J340" i="156"/>
  <c r="J352" i="156" s="1"/>
  <c r="I145" i="37" s="1"/>
  <c r="H349" i="156"/>
  <c r="G142" i="37" s="1"/>
  <c r="H360" i="156"/>
  <c r="H370" i="156" s="1"/>
  <c r="J299" i="156"/>
  <c r="I107" i="37" s="1"/>
  <c r="H326" i="156"/>
  <c r="G131" i="37" s="1"/>
  <c r="H323" i="156"/>
  <c r="G128" i="37" s="1"/>
  <c r="I389" i="156"/>
  <c r="H233" i="37" s="1"/>
  <c r="J285" i="156"/>
  <c r="J298" i="156" s="1"/>
  <c r="I106" i="37" s="1"/>
  <c r="H324" i="156"/>
  <c r="G129" i="37" s="1"/>
  <c r="H351" i="156"/>
  <c r="G144" i="37" s="1"/>
  <c r="H385" i="156"/>
  <c r="H387" i="156"/>
  <c r="I9" i="57"/>
  <c r="I21" i="57" s="1"/>
  <c r="I192" i="37" s="1"/>
  <c r="I9" i="46"/>
  <c r="I21" i="46" s="1"/>
  <c r="I51" i="37" s="1"/>
  <c r="H24" i="157"/>
  <c r="J24" i="157" s="1"/>
  <c r="J25" i="157"/>
  <c r="H10" i="157"/>
  <c r="H372" i="156"/>
  <c r="H382" i="156" s="1"/>
  <c r="H335" i="156"/>
  <c r="H345" i="156" s="1"/>
  <c r="J338" i="156"/>
  <c r="J350" i="156" s="1"/>
  <c r="I143" i="37" s="1"/>
  <c r="H307" i="156"/>
  <c r="H319" i="156" s="1"/>
  <c r="H281" i="156"/>
  <c r="H292" i="156" s="1"/>
  <c r="H295" i="156"/>
  <c r="G103" i="37" s="1"/>
  <c r="G294" i="156"/>
  <c r="F102" i="37" s="1"/>
  <c r="H35" i="157" l="1"/>
  <c r="J35" i="157" s="1"/>
  <c r="H21" i="157"/>
  <c r="J21" i="157" s="1"/>
  <c r="H234" i="157"/>
  <c r="G124" i="37" s="1"/>
  <c r="J249" i="157"/>
  <c r="J263" i="157" s="1"/>
  <c r="I164" i="37" s="1"/>
  <c r="J278" i="157"/>
  <c r="J292" i="157" s="1"/>
  <c r="I178" i="37" s="1"/>
  <c r="J170" i="157"/>
  <c r="I75" i="37" s="1"/>
  <c r="J332" i="157"/>
  <c r="J344" i="157" s="1"/>
  <c r="I214" i="37" s="1"/>
  <c r="J196" i="157"/>
  <c r="J209" i="157" s="1"/>
  <c r="I100" i="37" s="1"/>
  <c r="J182" i="157"/>
  <c r="I87" i="37" s="1"/>
  <c r="J129" i="157"/>
  <c r="J143" i="157" s="1"/>
  <c r="I49" i="37" s="1"/>
  <c r="J234" i="157"/>
  <c r="I124" i="37" s="1"/>
  <c r="J306" i="157"/>
  <c r="J319" i="157" s="1"/>
  <c r="I190" i="37" s="1"/>
  <c r="J357" i="157"/>
  <c r="J369" i="157" s="1"/>
  <c r="I226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56" i="157"/>
  <c r="J45" i="157"/>
  <c r="J38" i="157"/>
  <c r="G235" i="37"/>
  <c r="J391" i="156"/>
  <c r="I235" i="37" s="1"/>
  <c r="G230" i="37"/>
  <c r="J386" i="156"/>
  <c r="I230" i="37" s="1"/>
  <c r="G232" i="37"/>
  <c r="J388" i="156"/>
  <c r="I232" i="37" s="1"/>
  <c r="G231" i="37"/>
  <c r="J387" i="156"/>
  <c r="I231" i="37" s="1"/>
  <c r="G233" i="37"/>
  <c r="J389" i="156"/>
  <c r="I233" i="37" s="1"/>
  <c r="G229" i="37"/>
  <c r="J385" i="156"/>
  <c r="I229" i="37" s="1"/>
  <c r="I19" i="57"/>
  <c r="I31" i="57" s="1"/>
  <c r="I202" i="37" s="1"/>
  <c r="G31" i="57"/>
  <c r="G202" i="37" s="1"/>
  <c r="I19" i="46"/>
  <c r="G61" i="37"/>
  <c r="I333" i="156"/>
  <c r="H138" i="37" s="1"/>
  <c r="H131" i="37"/>
  <c r="G333" i="156"/>
  <c r="F138" i="37" s="1"/>
  <c r="F126" i="37"/>
  <c r="H101" i="157"/>
  <c r="G23" i="37" s="1"/>
  <c r="H106" i="157"/>
  <c r="J29" i="157"/>
  <c r="J10" i="157"/>
  <c r="J370" i="156"/>
  <c r="J360" i="156"/>
  <c r="J335" i="156"/>
  <c r="J347" i="156" s="1"/>
  <c r="I140" i="37" s="1"/>
  <c r="H321" i="156"/>
  <c r="J319" i="156"/>
  <c r="J292" i="156"/>
  <c r="J304" i="156" s="1"/>
  <c r="I112" i="37" s="1"/>
  <c r="H304" i="156"/>
  <c r="G112" i="37" s="1"/>
  <c r="J382" i="156"/>
  <c r="H384" i="156"/>
  <c r="J312" i="156"/>
  <c r="J326" i="156" s="1"/>
  <c r="I131" i="37" s="1"/>
  <c r="H347" i="156"/>
  <c r="G140" i="37" s="1"/>
  <c r="J372" i="156"/>
  <c r="J307" i="156"/>
  <c r="J281" i="156"/>
  <c r="J294" i="156" s="1"/>
  <c r="I102" i="37" s="1"/>
  <c r="H294" i="156"/>
  <c r="G102" i="37" s="1"/>
  <c r="I31" i="46" l="1"/>
  <c r="I61" i="37" s="1"/>
  <c r="J101" i="157"/>
  <c r="I23" i="37" s="1"/>
  <c r="G28" i="37"/>
  <c r="J106" i="157"/>
  <c r="I28" i="37" s="1"/>
  <c r="G228" i="37"/>
  <c r="J384" i="156"/>
  <c r="I228" i="37" s="1"/>
  <c r="H333" i="156"/>
  <c r="G138" i="37" s="1"/>
  <c r="G126" i="37"/>
  <c r="H113" i="157"/>
  <c r="J345" i="156"/>
  <c r="J357" i="156" s="1"/>
  <c r="I150" i="37" s="1"/>
  <c r="H357" i="156"/>
  <c r="G150" i="37" s="1"/>
  <c r="J333" i="156"/>
  <c r="I138" i="37" s="1"/>
  <c r="J321" i="156"/>
  <c r="I126" i="37" s="1"/>
  <c r="H394" i="156"/>
  <c r="I274" i="156"/>
  <c r="H70" i="37" s="1"/>
  <c r="H255" i="37" s="1"/>
  <c r="G274" i="156"/>
  <c r="F70" i="37" s="1"/>
  <c r="F255" i="37" s="1"/>
  <c r="I271" i="156"/>
  <c r="H67" i="37" s="1"/>
  <c r="I270" i="156"/>
  <c r="H66" i="37" s="1"/>
  <c r="I269" i="156"/>
  <c r="H65" i="37" s="1"/>
  <c r="I268" i="156"/>
  <c r="H64" i="37" s="1"/>
  <c r="G268" i="156"/>
  <c r="F64" i="37" s="1"/>
  <c r="G269" i="156"/>
  <c r="F65" i="37" s="1"/>
  <c r="G270" i="156"/>
  <c r="F66" i="37" s="1"/>
  <c r="G271" i="156"/>
  <c r="F67" i="37" s="1"/>
  <c r="G272" i="156"/>
  <c r="F68" i="37" s="1"/>
  <c r="H254" i="156"/>
  <c r="J254" i="156" s="1"/>
  <c r="H255" i="156"/>
  <c r="J255" i="156" s="1"/>
  <c r="H256" i="156"/>
  <c r="H270" i="156" s="1"/>
  <c r="G66" i="37" s="1"/>
  <c r="H257" i="156"/>
  <c r="J257" i="156" s="1"/>
  <c r="H274" i="156"/>
  <c r="I253" i="156"/>
  <c r="I264" i="156" s="1"/>
  <c r="G253" i="156"/>
  <c r="J54" i="156"/>
  <c r="J55" i="156"/>
  <c r="I241" i="156"/>
  <c r="I240" i="156"/>
  <c r="I238" i="156"/>
  <c r="G240" i="156"/>
  <c r="F11" i="37" s="1"/>
  <c r="G206" i="156"/>
  <c r="G216" i="156" s="1"/>
  <c r="G219" i="156"/>
  <c r="G225" i="156" s="1"/>
  <c r="G228" i="156"/>
  <c r="G234" i="156" s="1"/>
  <c r="G241" i="156"/>
  <c r="F12" i="37" s="1"/>
  <c r="I228" i="156"/>
  <c r="I234" i="156" s="1"/>
  <c r="J230" i="156"/>
  <c r="H229" i="156"/>
  <c r="H228" i="156" s="1"/>
  <c r="H234" i="156" s="1"/>
  <c r="I225" i="156"/>
  <c r="H221" i="156"/>
  <c r="H220" i="156"/>
  <c r="H208" i="156"/>
  <c r="J208" i="156" s="1"/>
  <c r="H209" i="156"/>
  <c r="H210" i="156"/>
  <c r="J210" i="156" s="1"/>
  <c r="H207" i="156"/>
  <c r="J207" i="156" s="1"/>
  <c r="I206" i="156"/>
  <c r="I216" i="156" s="1"/>
  <c r="I197" i="156"/>
  <c r="I203" i="156" s="1"/>
  <c r="G197" i="156"/>
  <c r="G203" i="156" s="1"/>
  <c r="H199" i="156"/>
  <c r="J199" i="156" s="1"/>
  <c r="H198" i="156"/>
  <c r="H189" i="156"/>
  <c r="J189" i="156" s="1"/>
  <c r="H188" i="156"/>
  <c r="J188" i="156" s="1"/>
  <c r="I187" i="156"/>
  <c r="I194" i="156" s="1"/>
  <c r="G187" i="156"/>
  <c r="G194" i="156" s="1"/>
  <c r="H181" i="156"/>
  <c r="I180" i="156"/>
  <c r="H179" i="156"/>
  <c r="H178" i="156"/>
  <c r="J178" i="156" s="1"/>
  <c r="I177" i="156"/>
  <c r="G177" i="156"/>
  <c r="G184" i="156" s="1"/>
  <c r="H171" i="156"/>
  <c r="J171" i="156" s="1"/>
  <c r="I170" i="156"/>
  <c r="H169" i="156"/>
  <c r="J169" i="156" s="1"/>
  <c r="H168" i="156"/>
  <c r="J168" i="156" s="1"/>
  <c r="I167" i="156"/>
  <c r="G167" i="156"/>
  <c r="G174" i="156" s="1"/>
  <c r="H161" i="156"/>
  <c r="I157" i="156"/>
  <c r="I164" i="156" s="1"/>
  <c r="G157" i="156"/>
  <c r="G164" i="156" s="1"/>
  <c r="H159" i="156"/>
  <c r="J159" i="156" s="1"/>
  <c r="H158" i="156"/>
  <c r="J158" i="156" s="1"/>
  <c r="G147" i="156"/>
  <c r="G154" i="156" s="1"/>
  <c r="H151" i="156"/>
  <c r="H150" i="156" s="1"/>
  <c r="H149" i="156"/>
  <c r="J149" i="156" s="1"/>
  <c r="H148" i="156"/>
  <c r="J148" i="156" s="1"/>
  <c r="I147" i="156"/>
  <c r="I154" i="156" s="1"/>
  <c r="I138" i="156"/>
  <c r="I144" i="156" s="1"/>
  <c r="G138" i="156"/>
  <c r="G144" i="156" s="1"/>
  <c r="H140" i="156"/>
  <c r="J140" i="156" s="1"/>
  <c r="H139" i="156"/>
  <c r="I125" i="156"/>
  <c r="I135" i="156" s="1"/>
  <c r="G125" i="156"/>
  <c r="G135" i="156" s="1"/>
  <c r="H127" i="156"/>
  <c r="J127" i="156" s="1"/>
  <c r="H128" i="156"/>
  <c r="H129" i="156"/>
  <c r="J129" i="156" s="1"/>
  <c r="H126" i="156"/>
  <c r="J126" i="156" s="1"/>
  <c r="I122" i="156"/>
  <c r="H104" i="156"/>
  <c r="J104" i="156" s="1"/>
  <c r="H105" i="156"/>
  <c r="J105" i="156" s="1"/>
  <c r="I102" i="156"/>
  <c r="I112" i="156" s="1"/>
  <c r="G102" i="156"/>
  <c r="G112" i="156" s="1"/>
  <c r="H103" i="156"/>
  <c r="J103" i="156" s="1"/>
  <c r="H91" i="156"/>
  <c r="J91" i="156" s="1"/>
  <c r="H92" i="156"/>
  <c r="J92" i="156" s="1"/>
  <c r="H93" i="156"/>
  <c r="J93" i="156" s="1"/>
  <c r="H90" i="156"/>
  <c r="J90" i="156" s="1"/>
  <c r="I89" i="156"/>
  <c r="I99" i="156" s="1"/>
  <c r="G89" i="156"/>
  <c r="G99" i="156" s="1"/>
  <c r="H82" i="156"/>
  <c r="J82" i="156" s="1"/>
  <c r="H81" i="156"/>
  <c r="I80" i="156"/>
  <c r="I86" i="156" s="1"/>
  <c r="G80" i="156"/>
  <c r="G86" i="156" s="1"/>
  <c r="H73" i="156"/>
  <c r="J73" i="156" s="1"/>
  <c r="H72" i="156"/>
  <c r="J72" i="156" s="1"/>
  <c r="I71" i="156"/>
  <c r="I77" i="156" s="1"/>
  <c r="G71" i="156"/>
  <c r="G77" i="156" s="1"/>
  <c r="H64" i="156"/>
  <c r="H63" i="156"/>
  <c r="J63" i="156" s="1"/>
  <c r="I68" i="156"/>
  <c r="G62" i="156"/>
  <c r="G68" i="156" s="1"/>
  <c r="H53" i="156"/>
  <c r="H52" i="156"/>
  <c r="J52" i="156" s="1"/>
  <c r="I51" i="156"/>
  <c r="I59" i="156" s="1"/>
  <c r="G51" i="156"/>
  <c r="G59" i="156" s="1"/>
  <c r="I41" i="156"/>
  <c r="I48" i="156" s="1"/>
  <c r="G41" i="156"/>
  <c r="G48" i="156" s="1"/>
  <c r="H11" i="156"/>
  <c r="J221" i="156" l="1"/>
  <c r="F252" i="37"/>
  <c r="F251" i="37"/>
  <c r="G238" i="37"/>
  <c r="J394" i="156"/>
  <c r="I238" i="37" s="1"/>
  <c r="I174" i="156"/>
  <c r="I184" i="156"/>
  <c r="I267" i="156"/>
  <c r="H63" i="37" s="1"/>
  <c r="I278" i="156"/>
  <c r="G264" i="156"/>
  <c r="G278" i="156" s="1"/>
  <c r="G35" i="37"/>
  <c r="J113" i="157"/>
  <c r="I35" i="37" s="1"/>
  <c r="H10" i="37"/>
  <c r="H11" i="37"/>
  <c r="H251" i="37" s="1"/>
  <c r="H12" i="37"/>
  <c r="H252" i="37" s="1"/>
  <c r="H9" i="37"/>
  <c r="I242" i="156"/>
  <c r="J234" i="156"/>
  <c r="J274" i="156"/>
  <c r="I70" i="37" s="1"/>
  <c r="G70" i="37"/>
  <c r="H219" i="156"/>
  <c r="H258" i="156"/>
  <c r="J181" i="156"/>
  <c r="H177" i="156"/>
  <c r="J177" i="156" s="1"/>
  <c r="H180" i="156"/>
  <c r="H187" i="156"/>
  <c r="J161" i="156"/>
  <c r="H160" i="156"/>
  <c r="J150" i="156"/>
  <c r="H130" i="156"/>
  <c r="H80" i="156"/>
  <c r="H51" i="156"/>
  <c r="H59" i="156" s="1"/>
  <c r="H62" i="156"/>
  <c r="J270" i="156"/>
  <c r="I66" i="37" s="1"/>
  <c r="J81" i="156"/>
  <c r="J132" i="156"/>
  <c r="J151" i="156"/>
  <c r="J179" i="156"/>
  <c r="J228" i="156"/>
  <c r="I272" i="156"/>
  <c r="H138" i="156"/>
  <c r="H144" i="156" s="1"/>
  <c r="H170" i="156"/>
  <c r="H197" i="156"/>
  <c r="J139" i="156"/>
  <c r="J198" i="156"/>
  <c r="J256" i="156"/>
  <c r="H269" i="156"/>
  <c r="H271" i="156"/>
  <c r="J53" i="156"/>
  <c r="J64" i="156"/>
  <c r="J220" i="156"/>
  <c r="J229" i="156"/>
  <c r="G267" i="156"/>
  <c r="H268" i="156"/>
  <c r="H253" i="156"/>
  <c r="H267" i="156" s="1"/>
  <c r="H206" i="156"/>
  <c r="H216" i="156" s="1"/>
  <c r="H167" i="156"/>
  <c r="H157" i="156"/>
  <c r="H125" i="156"/>
  <c r="J125" i="156" s="1"/>
  <c r="H102" i="156"/>
  <c r="H112" i="156" s="1"/>
  <c r="H89" i="156"/>
  <c r="H71" i="156"/>
  <c r="H77" i="156" l="1"/>
  <c r="J77" i="156" s="1"/>
  <c r="H99" i="156"/>
  <c r="J99" i="156" s="1"/>
  <c r="H164" i="156"/>
  <c r="J164" i="156" s="1"/>
  <c r="H203" i="156"/>
  <c r="J203" i="156" s="1"/>
  <c r="H86" i="156"/>
  <c r="J86" i="156" s="1"/>
  <c r="J170" i="156"/>
  <c r="H174" i="156"/>
  <c r="J174" i="156" s="1"/>
  <c r="J130" i="156"/>
  <c r="H135" i="156"/>
  <c r="J135" i="156" s="1"/>
  <c r="H68" i="156"/>
  <c r="J68" i="156" s="1"/>
  <c r="H194" i="156"/>
  <c r="J194" i="156" s="1"/>
  <c r="H225" i="156"/>
  <c r="J225" i="156" s="1"/>
  <c r="J180" i="156"/>
  <c r="H184" i="156"/>
  <c r="J184" i="156" s="1"/>
  <c r="J258" i="156"/>
  <c r="H264" i="156"/>
  <c r="H13" i="37"/>
  <c r="H73" i="37"/>
  <c r="H68" i="37"/>
  <c r="F73" i="37"/>
  <c r="F63" i="37"/>
  <c r="J271" i="156"/>
  <c r="I67" i="37" s="1"/>
  <c r="G67" i="37"/>
  <c r="J59" i="156"/>
  <c r="J269" i="156"/>
  <c r="I65" i="37" s="1"/>
  <c r="G65" i="37"/>
  <c r="J267" i="156"/>
  <c r="I63" i="37" s="1"/>
  <c r="G63" i="37"/>
  <c r="J144" i="156"/>
  <c r="J268" i="156"/>
  <c r="I64" i="37" s="1"/>
  <c r="G64" i="37"/>
  <c r="J219" i="156"/>
  <c r="H272" i="156"/>
  <c r="J187" i="156"/>
  <c r="J160" i="156"/>
  <c r="J80" i="156"/>
  <c r="J157" i="156"/>
  <c r="J102" i="156"/>
  <c r="J112" i="156"/>
  <c r="J51" i="156"/>
  <c r="J62" i="156"/>
  <c r="J71" i="156"/>
  <c r="J89" i="156"/>
  <c r="J138" i="156"/>
  <c r="J206" i="156"/>
  <c r="J197" i="156"/>
  <c r="J167" i="156"/>
  <c r="J253" i="156"/>
  <c r="H253" i="37" l="1"/>
  <c r="J264" i="156"/>
  <c r="J278" i="156" s="1"/>
  <c r="I73" i="37" s="1"/>
  <c r="H278" i="156"/>
  <c r="G73" i="37" s="1"/>
  <c r="J272" i="156"/>
  <c r="I68" i="37" s="1"/>
  <c r="G68" i="37"/>
  <c r="J216" i="156"/>
  <c r="H43" i="156" l="1"/>
  <c r="H45" i="156"/>
  <c r="H42" i="156"/>
  <c r="H240" i="156" s="1"/>
  <c r="H32" i="156"/>
  <c r="J32" i="156" s="1"/>
  <c r="H31" i="156"/>
  <c r="H12" i="156"/>
  <c r="G30" i="156"/>
  <c r="G38" i="156" s="1"/>
  <c r="I10" i="156"/>
  <c r="I17" i="156" s="1"/>
  <c r="G10" i="156"/>
  <c r="G17" i="156" s="1"/>
  <c r="C30" i="156"/>
  <c r="E22" i="156"/>
  <c r="G22" i="156"/>
  <c r="F242" i="37" s="1"/>
  <c r="I22" i="156"/>
  <c r="E21" i="156"/>
  <c r="G21" i="156"/>
  <c r="F241" i="37" s="1"/>
  <c r="I21" i="156"/>
  <c r="E20" i="156"/>
  <c r="F11" i="156"/>
  <c r="C22" i="156"/>
  <c r="B242" i="37" s="1"/>
  <c r="C20" i="156"/>
  <c r="B240" i="37" s="1"/>
  <c r="I38" i="156" l="1"/>
  <c r="I249" i="156" s="1"/>
  <c r="H20" i="37" s="1"/>
  <c r="H242" i="37"/>
  <c r="H250" i="37" s="1"/>
  <c r="D242" i="37"/>
  <c r="H241" i="37"/>
  <c r="H249" i="37" s="1"/>
  <c r="D241" i="37"/>
  <c r="D240" i="37"/>
  <c r="G11" i="37"/>
  <c r="J240" i="156"/>
  <c r="I11" i="37" s="1"/>
  <c r="H44" i="156"/>
  <c r="J45" i="156"/>
  <c r="H244" i="156"/>
  <c r="G20" i="156"/>
  <c r="F240" i="37" s="1"/>
  <c r="G26" i="156"/>
  <c r="F246" i="37" s="1"/>
  <c r="I26" i="156"/>
  <c r="I237" i="156"/>
  <c r="H8" i="37" s="1"/>
  <c r="J43" i="156"/>
  <c r="H241" i="156"/>
  <c r="J31" i="156"/>
  <c r="J42" i="156"/>
  <c r="H41" i="156"/>
  <c r="H22" i="156"/>
  <c r="G242" i="37" s="1"/>
  <c r="H10" i="156"/>
  <c r="H17" i="156" s="1"/>
  <c r="I20" i="156"/>
  <c r="J12" i="156"/>
  <c r="H21" i="156"/>
  <c r="G241" i="37" s="1"/>
  <c r="J11" i="156"/>
  <c r="H30" i="156"/>
  <c r="G251" i="37" l="1"/>
  <c r="I251" i="37" s="1"/>
  <c r="H48" i="156"/>
  <c r="J48" i="156" s="1"/>
  <c r="H38" i="156"/>
  <c r="J38" i="156" s="1"/>
  <c r="J21" i="156"/>
  <c r="I241" i="37" s="1"/>
  <c r="J22" i="156"/>
  <c r="I242" i="37" s="1"/>
  <c r="H240" i="37"/>
  <c r="H248" i="37" s="1"/>
  <c r="H246" i="37"/>
  <c r="H247" i="37" s="1"/>
  <c r="G12" i="37"/>
  <c r="J241" i="156"/>
  <c r="I12" i="37" s="1"/>
  <c r="G15" i="37"/>
  <c r="J244" i="156"/>
  <c r="I15" i="37" s="1"/>
  <c r="J44" i="156"/>
  <c r="J10" i="156"/>
  <c r="J41" i="156"/>
  <c r="H20" i="156"/>
  <c r="G240" i="37" s="1"/>
  <c r="J30" i="156"/>
  <c r="C62" i="156"/>
  <c r="C51" i="156"/>
  <c r="C41" i="156"/>
  <c r="G252" i="37" l="1"/>
  <c r="I252" i="37" s="1"/>
  <c r="G255" i="37"/>
  <c r="I255" i="37" s="1"/>
  <c r="J20" i="156"/>
  <c r="I240" i="37" s="1"/>
  <c r="H26" i="156"/>
  <c r="J17" i="156"/>
  <c r="G246" i="37" l="1"/>
  <c r="J26" i="156"/>
  <c r="I246" i="37" s="1"/>
  <c r="C12" i="57"/>
  <c r="C11" i="57"/>
  <c r="C10" i="57"/>
  <c r="D9" i="57"/>
  <c r="D21" i="57" s="1"/>
  <c r="D192" i="37" s="1"/>
  <c r="B9" i="57"/>
  <c r="B21" i="57" l="1"/>
  <c r="B192" i="37" s="1"/>
  <c r="B19" i="57"/>
  <c r="B202" i="37" s="1"/>
  <c r="C14" i="57"/>
  <c r="E10" i="57"/>
  <c r="E22" i="57" s="1"/>
  <c r="E193" i="37" s="1"/>
  <c r="C22" i="57"/>
  <c r="C193" i="37" s="1"/>
  <c r="C23" i="57"/>
  <c r="C194" i="37" s="1"/>
  <c r="E11" i="57"/>
  <c r="E23" i="57" s="1"/>
  <c r="E194" i="37" s="1"/>
  <c r="C24" i="57"/>
  <c r="C195" i="37" s="1"/>
  <c r="E12" i="57"/>
  <c r="E24" i="57" s="1"/>
  <c r="E195" i="37" s="1"/>
  <c r="D19" i="57"/>
  <c r="D202" i="37" s="1"/>
  <c r="C9" i="57"/>
  <c r="C21" i="57" s="1"/>
  <c r="C192" i="37" s="1"/>
  <c r="E14" i="57" l="1"/>
  <c r="E26" i="57" s="1"/>
  <c r="E197" i="37" s="1"/>
  <c r="C26" i="57"/>
  <c r="C197" i="37" s="1"/>
  <c r="C19" i="57"/>
  <c r="E9" i="57"/>
  <c r="E21" i="57" s="1"/>
  <c r="E192" i="37" s="1"/>
  <c r="C202" i="37" l="1"/>
  <c r="E19" i="57"/>
  <c r="E202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24" i="46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18" i="37" s="1"/>
  <c r="D348" i="157"/>
  <c r="D360" i="157" s="1"/>
  <c r="C217" i="37" s="1"/>
  <c r="E347" i="157"/>
  <c r="C347" i="157"/>
  <c r="D326" i="157"/>
  <c r="D325" i="157"/>
  <c r="D337" i="157" s="1"/>
  <c r="C207" i="37" s="1"/>
  <c r="D324" i="157"/>
  <c r="D336" i="157" s="1"/>
  <c r="C206" i="37" s="1"/>
  <c r="D323" i="157"/>
  <c r="D335" i="157" s="1"/>
  <c r="C205" i="37" s="1"/>
  <c r="E322" i="157"/>
  <c r="E334" i="157" s="1"/>
  <c r="D204" i="37" s="1"/>
  <c r="C322" i="157"/>
  <c r="C334" i="157" s="1"/>
  <c r="B204" i="37" s="1"/>
  <c r="D299" i="157"/>
  <c r="D298" i="157"/>
  <c r="D311" i="157" s="1"/>
  <c r="C183" i="37" s="1"/>
  <c r="D297" i="157"/>
  <c r="D310" i="157" s="1"/>
  <c r="C182" i="37" s="1"/>
  <c r="D296" i="157"/>
  <c r="D309" i="157" s="1"/>
  <c r="C181" i="37" s="1"/>
  <c r="E295" i="157"/>
  <c r="E308" i="157" s="1"/>
  <c r="D180" i="37" s="1"/>
  <c r="C295" i="157"/>
  <c r="D270" i="157"/>
  <c r="D269" i="157"/>
  <c r="D283" i="157" s="1"/>
  <c r="C169" i="37" s="1"/>
  <c r="D268" i="157"/>
  <c r="D282" i="157" s="1"/>
  <c r="C168" i="37" s="1"/>
  <c r="D267" i="157"/>
  <c r="D281" i="157" s="1"/>
  <c r="C167" i="37" s="1"/>
  <c r="E266" i="157"/>
  <c r="E280" i="157" s="1"/>
  <c r="D166" i="37" s="1"/>
  <c r="C266" i="157"/>
  <c r="C280" i="157" s="1"/>
  <c r="B166" i="37" s="1"/>
  <c r="D241" i="157"/>
  <c r="D240" i="157"/>
  <c r="D254" i="157" s="1"/>
  <c r="C155" i="37" s="1"/>
  <c r="D239" i="157"/>
  <c r="D253" i="157" s="1"/>
  <c r="C154" i="37" s="1"/>
  <c r="D238" i="157"/>
  <c r="D252" i="157" s="1"/>
  <c r="C153" i="37" s="1"/>
  <c r="E237" i="157"/>
  <c r="E251" i="157" s="1"/>
  <c r="D152" i="37" s="1"/>
  <c r="C237" i="157"/>
  <c r="D216" i="157"/>
  <c r="D215" i="157"/>
  <c r="D227" i="157" s="1"/>
  <c r="C117" i="37" s="1"/>
  <c r="D214" i="157"/>
  <c r="D226" i="157" s="1"/>
  <c r="C116" i="37" s="1"/>
  <c r="D213" i="157"/>
  <c r="D225" i="157" s="1"/>
  <c r="C115" i="37" s="1"/>
  <c r="E212" i="157"/>
  <c r="E224" i="157" s="1"/>
  <c r="D114" i="37" s="1"/>
  <c r="C212" i="157"/>
  <c r="E359" i="157" l="1"/>
  <c r="D216" i="37" s="1"/>
  <c r="E369" i="157"/>
  <c r="D226" i="37" s="1"/>
  <c r="C359" i="157"/>
  <c r="B216" i="37" s="1"/>
  <c r="C369" i="157"/>
  <c r="B226" i="37" s="1"/>
  <c r="C308" i="157"/>
  <c r="B180" i="37" s="1"/>
  <c r="C319" i="157"/>
  <c r="B190" i="37" s="1"/>
  <c r="C263" i="157"/>
  <c r="B164" i="37" s="1"/>
  <c r="C251" i="157"/>
  <c r="B152" i="37" s="1"/>
  <c r="D338" i="157"/>
  <c r="C208" i="37" s="1"/>
  <c r="F326" i="157"/>
  <c r="F338" i="157" s="1"/>
  <c r="E208" i="37" s="1"/>
  <c r="D312" i="157"/>
  <c r="C184" i="37" s="1"/>
  <c r="F299" i="157"/>
  <c r="F312" i="157" s="1"/>
  <c r="E184" i="37" s="1"/>
  <c r="F270" i="157"/>
  <c r="F284" i="157" s="1"/>
  <c r="E170" i="37" s="1"/>
  <c r="D284" i="157"/>
  <c r="C170" i="37" s="1"/>
  <c r="F241" i="157"/>
  <c r="F255" i="157" s="1"/>
  <c r="E156" i="37" s="1"/>
  <c r="D255" i="157"/>
  <c r="C156" i="37" s="1"/>
  <c r="E263" i="157"/>
  <c r="D164" i="37" s="1"/>
  <c r="D242" i="157"/>
  <c r="D256" i="157" s="1"/>
  <c r="C157" i="37" s="1"/>
  <c r="C224" i="157"/>
  <c r="B114" i="37" s="1"/>
  <c r="C234" i="157"/>
  <c r="B124" i="37" s="1"/>
  <c r="F216" i="157"/>
  <c r="F228" i="157" s="1"/>
  <c r="E118" i="37" s="1"/>
  <c r="D228" i="157"/>
  <c r="C118" i="37" s="1"/>
  <c r="E319" i="157"/>
  <c r="D190" i="37" s="1"/>
  <c r="E292" i="157"/>
  <c r="D178" i="37" s="1"/>
  <c r="E234" i="157"/>
  <c r="D124" i="37" s="1"/>
  <c r="C344" i="157"/>
  <c r="B214" i="37" s="1"/>
  <c r="C292" i="157"/>
  <c r="B178" i="37" s="1"/>
  <c r="F213" i="157"/>
  <c r="F225" i="157" s="1"/>
  <c r="E115" i="37" s="1"/>
  <c r="F238" i="157"/>
  <c r="F252" i="157" s="1"/>
  <c r="E153" i="37" s="1"/>
  <c r="F269" i="157"/>
  <c r="F283" i="157" s="1"/>
  <c r="E169" i="37" s="1"/>
  <c r="F349" i="157"/>
  <c r="F361" i="157" s="1"/>
  <c r="E218" i="37" s="1"/>
  <c r="F214" i="157"/>
  <c r="F226" i="157" s="1"/>
  <c r="E116" i="37" s="1"/>
  <c r="F239" i="157"/>
  <c r="F253" i="157" s="1"/>
  <c r="E154" i="37" s="1"/>
  <c r="F296" i="157"/>
  <c r="F309" i="157" s="1"/>
  <c r="E181" i="37" s="1"/>
  <c r="F323" i="157"/>
  <c r="F335" i="157" s="1"/>
  <c r="E205" i="37" s="1"/>
  <c r="F215" i="157"/>
  <c r="F227" i="157" s="1"/>
  <c r="E117" i="37" s="1"/>
  <c r="F267" i="157"/>
  <c r="F281" i="157" s="1"/>
  <c r="E167" i="37" s="1"/>
  <c r="F297" i="157"/>
  <c r="F310" i="157" s="1"/>
  <c r="E182" i="37" s="1"/>
  <c r="F324" i="157"/>
  <c r="F336" i="157" s="1"/>
  <c r="E206" i="37" s="1"/>
  <c r="F268" i="157"/>
  <c r="F282" i="157" s="1"/>
  <c r="E168" i="37" s="1"/>
  <c r="F298" i="157"/>
  <c r="F311" i="157" s="1"/>
  <c r="E183" i="37" s="1"/>
  <c r="F325" i="157"/>
  <c r="F337" i="157" s="1"/>
  <c r="E207" i="37" s="1"/>
  <c r="D347" i="157"/>
  <c r="F348" i="157"/>
  <c r="F360" i="157" s="1"/>
  <c r="E217" i="37" s="1"/>
  <c r="D322" i="157"/>
  <c r="D334" i="157" s="1"/>
  <c r="C204" i="37" s="1"/>
  <c r="D295" i="157"/>
  <c r="D308" i="157" s="1"/>
  <c r="C180" i="37" s="1"/>
  <c r="D266" i="157"/>
  <c r="D280" i="157" s="1"/>
  <c r="C166" i="37" s="1"/>
  <c r="D237" i="157"/>
  <c r="D251" i="157" s="1"/>
  <c r="C152" i="37" s="1"/>
  <c r="F240" i="157"/>
  <c r="F254" i="157" s="1"/>
  <c r="E155" i="37" s="1"/>
  <c r="D212" i="157"/>
  <c r="D224" i="157" s="1"/>
  <c r="C114" i="37" s="1"/>
  <c r="D359" i="157" l="1"/>
  <c r="C216" i="37" s="1"/>
  <c r="E344" i="157"/>
  <c r="D214" i="37" s="1"/>
  <c r="F242" i="157"/>
  <c r="F256" i="157" s="1"/>
  <c r="E157" i="37" s="1"/>
  <c r="D344" i="157"/>
  <c r="C214" i="37" s="1"/>
  <c r="F347" i="157"/>
  <c r="F359" i="157" s="1"/>
  <c r="E216" i="37" s="1"/>
  <c r="F322" i="157"/>
  <c r="F334" i="157" s="1"/>
  <c r="E204" i="37" s="1"/>
  <c r="F295" i="157"/>
  <c r="F308" i="157" s="1"/>
  <c r="E180" i="37" s="1"/>
  <c r="F266" i="157"/>
  <c r="F280" i="157" s="1"/>
  <c r="E166" i="37" s="1"/>
  <c r="F237" i="157"/>
  <c r="F251" i="157" s="1"/>
  <c r="E152" i="37" s="1"/>
  <c r="F212" i="157"/>
  <c r="F224" i="157" s="1"/>
  <c r="E114" i="37" s="1"/>
  <c r="D188" i="157"/>
  <c r="D201" i="157" s="1"/>
  <c r="C92" i="37" s="1"/>
  <c r="D187" i="157"/>
  <c r="D200" i="157" s="1"/>
  <c r="C91" i="37" s="1"/>
  <c r="D186" i="157"/>
  <c r="D199" i="157" s="1"/>
  <c r="C90" i="37" s="1"/>
  <c r="E185" i="157"/>
  <c r="C185" i="157"/>
  <c r="E174" i="157"/>
  <c r="D79" i="37" s="1"/>
  <c r="C174" i="157"/>
  <c r="B79" i="37" s="1"/>
  <c r="E173" i="157"/>
  <c r="D78" i="37" s="1"/>
  <c r="C173" i="157"/>
  <c r="B78" i="37" s="1"/>
  <c r="E172" i="157"/>
  <c r="D77" i="37" s="1"/>
  <c r="C172" i="157"/>
  <c r="B77" i="37" s="1"/>
  <c r="E171" i="157"/>
  <c r="D76" i="37" s="1"/>
  <c r="C171" i="157"/>
  <c r="B76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89" i="37" s="1"/>
  <c r="F369" i="157"/>
  <c r="E226" i="37" s="1"/>
  <c r="D369" i="157"/>
  <c r="C226" i="37" s="1"/>
  <c r="F344" i="157"/>
  <c r="E214" i="37" s="1"/>
  <c r="F319" i="157"/>
  <c r="E190" i="37" s="1"/>
  <c r="D319" i="157"/>
  <c r="C190" i="37" s="1"/>
  <c r="F292" i="157"/>
  <c r="E178" i="37" s="1"/>
  <c r="D292" i="157"/>
  <c r="C178" i="37" s="1"/>
  <c r="F263" i="157"/>
  <c r="E164" i="37" s="1"/>
  <c r="D263" i="157"/>
  <c r="C164" i="37" s="1"/>
  <c r="E198" i="157"/>
  <c r="D89" i="37" s="1"/>
  <c r="C182" i="157"/>
  <c r="B87" i="37" s="1"/>
  <c r="F234" i="157"/>
  <c r="E124" i="37" s="1"/>
  <c r="D234" i="157"/>
  <c r="C124" i="37" s="1"/>
  <c r="D151" i="157"/>
  <c r="E209" i="157"/>
  <c r="D100" i="37" s="1"/>
  <c r="E182" i="157"/>
  <c r="D87" i="37" s="1"/>
  <c r="E170" i="157"/>
  <c r="D75" i="37" s="1"/>
  <c r="F149" i="157"/>
  <c r="F187" i="157"/>
  <c r="D174" i="157"/>
  <c r="C79" i="37" s="1"/>
  <c r="F188" i="157"/>
  <c r="F147" i="157"/>
  <c r="F162" i="157"/>
  <c r="F148" i="157"/>
  <c r="F163" i="157"/>
  <c r="F186" i="157"/>
  <c r="D185" i="157"/>
  <c r="D198" i="157" s="1"/>
  <c r="C89" i="37" s="1"/>
  <c r="C170" i="157"/>
  <c r="B75" i="37" s="1"/>
  <c r="D172" i="157"/>
  <c r="C77" i="37" s="1"/>
  <c r="D173" i="157"/>
  <c r="C78" i="37" s="1"/>
  <c r="D171" i="157"/>
  <c r="C76" i="37" s="1"/>
  <c r="D161" i="157"/>
  <c r="D146" i="157"/>
  <c r="F199" i="157" l="1"/>
  <c r="E90" i="37" s="1"/>
  <c r="F201" i="157"/>
  <c r="E92" i="37" s="1"/>
  <c r="F200" i="157"/>
  <c r="E91" i="37" s="1"/>
  <c r="F151" i="157"/>
  <c r="F175" i="157" s="1"/>
  <c r="E80" i="37" s="1"/>
  <c r="D175" i="157"/>
  <c r="C80" i="37" s="1"/>
  <c r="F174" i="157"/>
  <c r="E79" i="37" s="1"/>
  <c r="F185" i="157"/>
  <c r="F171" i="157"/>
  <c r="E76" i="37" s="1"/>
  <c r="F173" i="157"/>
  <c r="E78" i="37" s="1"/>
  <c r="F172" i="157"/>
  <c r="E77" i="37" s="1"/>
  <c r="D170" i="157"/>
  <c r="C75" i="37" s="1"/>
  <c r="F161" i="157"/>
  <c r="F146" i="157"/>
  <c r="F198" i="157" l="1"/>
  <c r="E89" i="37" s="1"/>
  <c r="D182" i="157"/>
  <c r="C87" i="37" s="1"/>
  <c r="F182" i="157"/>
  <c r="E87" i="37" s="1"/>
  <c r="F170" i="157"/>
  <c r="E75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2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5" i="37" l="1"/>
  <c r="E388" i="156"/>
  <c r="D232" i="37" s="1"/>
  <c r="C388" i="156"/>
  <c r="B232" i="37" s="1"/>
  <c r="E387" i="156"/>
  <c r="D231" i="37" s="1"/>
  <c r="C387" i="156"/>
  <c r="B231" i="37" s="1"/>
  <c r="E386" i="156"/>
  <c r="D230" i="37" s="1"/>
  <c r="C386" i="156"/>
  <c r="B230" i="37" s="1"/>
  <c r="E385" i="156"/>
  <c r="D229" i="37" s="1"/>
  <c r="C385" i="156"/>
  <c r="B229" i="37" s="1"/>
  <c r="F376" i="156" l="1"/>
  <c r="E372" i="156"/>
  <c r="C372" i="156"/>
  <c r="F373" i="156" l="1"/>
  <c r="C389" i="156"/>
  <c r="B233" i="37" s="1"/>
  <c r="F375" i="156"/>
  <c r="E389" i="156"/>
  <c r="D233" i="37" s="1"/>
  <c r="F374" i="156"/>
  <c r="F372" i="156" l="1"/>
  <c r="E360" i="156" l="1"/>
  <c r="E394" i="156" s="1"/>
  <c r="D238" i="37" s="1"/>
  <c r="C360" i="156"/>
  <c r="C394" i="156" s="1"/>
  <c r="E354" i="156"/>
  <c r="D147" i="37" s="1"/>
  <c r="C354" i="156"/>
  <c r="B147" i="37" s="1"/>
  <c r="E351" i="156"/>
  <c r="D144" i="37" s="1"/>
  <c r="C351" i="156"/>
  <c r="B144" i="37" s="1"/>
  <c r="E350" i="156"/>
  <c r="D143" i="37" s="1"/>
  <c r="C350" i="156"/>
  <c r="B143" i="37" s="1"/>
  <c r="E349" i="156"/>
  <c r="D142" i="37" s="1"/>
  <c r="C349" i="156"/>
  <c r="B142" i="37" s="1"/>
  <c r="E348" i="156"/>
  <c r="D141" i="37" s="1"/>
  <c r="C348" i="156"/>
  <c r="B141" i="37" s="1"/>
  <c r="E384" i="156" l="1"/>
  <c r="D228" i="37" s="1"/>
  <c r="F364" i="156"/>
  <c r="F361" i="156"/>
  <c r="F362" i="156"/>
  <c r="C235" i="37"/>
  <c r="C384" i="156"/>
  <c r="B228" i="37" s="1"/>
  <c r="C230" i="37" l="1"/>
  <c r="F386" i="156"/>
  <c r="E230" i="37" s="1"/>
  <c r="C229" i="37"/>
  <c r="F385" i="156"/>
  <c r="E229" i="37" s="1"/>
  <c r="C231" i="37"/>
  <c r="F387" i="156"/>
  <c r="E231" i="37" s="1"/>
  <c r="C228" i="37"/>
  <c r="F384" i="156"/>
  <c r="E228" i="37" s="1"/>
  <c r="C232" i="37"/>
  <c r="F388" i="156"/>
  <c r="E232" i="37" s="1"/>
  <c r="B238" i="37"/>
  <c r="E235" i="37"/>
  <c r="F360" i="156"/>
  <c r="C233" i="37" l="1"/>
  <c r="F389" i="156"/>
  <c r="E233" i="37" s="1"/>
  <c r="F394" i="156"/>
  <c r="C238" i="37"/>
  <c r="E328" i="156" l="1"/>
  <c r="D133" i="37" s="1"/>
  <c r="C328" i="156"/>
  <c r="B133" i="37" s="1"/>
  <c r="E325" i="156"/>
  <c r="D130" i="37" s="1"/>
  <c r="C325" i="156"/>
  <c r="B130" i="37" s="1"/>
  <c r="E324" i="156"/>
  <c r="D129" i="37" s="1"/>
  <c r="C324" i="156"/>
  <c r="B129" i="37" s="1"/>
  <c r="E323" i="156"/>
  <c r="D128" i="37" s="1"/>
  <c r="C323" i="156"/>
  <c r="B128" i="37" s="1"/>
  <c r="E322" i="156"/>
  <c r="D127" i="37" s="1"/>
  <c r="C322" i="156"/>
  <c r="B127" i="37" s="1"/>
  <c r="E301" i="156"/>
  <c r="D109" i="37" s="1"/>
  <c r="D255" i="37" s="1"/>
  <c r="C301" i="156"/>
  <c r="B109" i="37" s="1"/>
  <c r="E298" i="156"/>
  <c r="D106" i="37" s="1"/>
  <c r="C298" i="156"/>
  <c r="B106" i="37" s="1"/>
  <c r="E297" i="156"/>
  <c r="D105" i="37" s="1"/>
  <c r="C297" i="156"/>
  <c r="B105" i="37" s="1"/>
  <c r="E296" i="156"/>
  <c r="D104" i="37" s="1"/>
  <c r="C296" i="156"/>
  <c r="B104" i="37" s="1"/>
  <c r="E295" i="156"/>
  <c r="D103" i="37" s="1"/>
  <c r="C295" i="156"/>
  <c r="B103" i="37" s="1"/>
  <c r="E274" i="156"/>
  <c r="D70" i="37" s="1"/>
  <c r="C274" i="156"/>
  <c r="B70" i="37" s="1"/>
  <c r="E271" i="156"/>
  <c r="D67" i="37" s="1"/>
  <c r="C271" i="156"/>
  <c r="B67" i="37" s="1"/>
  <c r="E270" i="156"/>
  <c r="D66" i="37" s="1"/>
  <c r="C270" i="156"/>
  <c r="B66" i="37" s="1"/>
  <c r="E269" i="156"/>
  <c r="D65" i="37" s="1"/>
  <c r="C269" i="156"/>
  <c r="B65" i="37" s="1"/>
  <c r="E268" i="156"/>
  <c r="D64" i="37" s="1"/>
  <c r="C268" i="156"/>
  <c r="B64" i="37" s="1"/>
  <c r="B255" i="37" l="1"/>
  <c r="F339" i="156"/>
  <c r="E335" i="156"/>
  <c r="C335" i="156"/>
  <c r="C357" i="156" s="1"/>
  <c r="B150" i="37" s="1"/>
  <c r="E307" i="156"/>
  <c r="C307" i="156"/>
  <c r="E281" i="156"/>
  <c r="C281" i="156"/>
  <c r="E294" i="156" l="1"/>
  <c r="D102" i="37" s="1"/>
  <c r="E304" i="156"/>
  <c r="D112" i="37" s="1"/>
  <c r="E347" i="156"/>
  <c r="D140" i="37" s="1"/>
  <c r="E357" i="156"/>
  <c r="D150" i="37" s="1"/>
  <c r="E321" i="156"/>
  <c r="D126" i="37" s="1"/>
  <c r="C294" i="156"/>
  <c r="B102" i="37" s="1"/>
  <c r="C304" i="156"/>
  <c r="B112" i="37" s="1"/>
  <c r="E352" i="156"/>
  <c r="D145" i="37" s="1"/>
  <c r="E326" i="156"/>
  <c r="D131" i="37" s="1"/>
  <c r="E299" i="156"/>
  <c r="D107" i="37" s="1"/>
  <c r="C326" i="156"/>
  <c r="B131" i="37" s="1"/>
  <c r="C299" i="156"/>
  <c r="B107" i="37" s="1"/>
  <c r="C147" i="37"/>
  <c r="C321" i="156"/>
  <c r="B126" i="37" s="1"/>
  <c r="C347" i="156"/>
  <c r="B140" i="37" s="1"/>
  <c r="C352" i="156"/>
  <c r="B145" i="37" s="1"/>
  <c r="C128" i="37"/>
  <c r="C144" i="37"/>
  <c r="F338" i="156"/>
  <c r="F350" i="156" s="1"/>
  <c r="E143" i="37" s="1"/>
  <c r="C143" i="37"/>
  <c r="F336" i="156"/>
  <c r="F348" i="156" s="1"/>
  <c r="E141" i="37" s="1"/>
  <c r="C141" i="37"/>
  <c r="F337" i="156"/>
  <c r="F349" i="156" s="1"/>
  <c r="E142" i="37" s="1"/>
  <c r="C142" i="37"/>
  <c r="F310" i="156"/>
  <c r="F324" i="156" s="1"/>
  <c r="E129" i="37" s="1"/>
  <c r="C129" i="37"/>
  <c r="F311" i="156"/>
  <c r="F325" i="156" s="1"/>
  <c r="E130" i="37" s="1"/>
  <c r="C130" i="37"/>
  <c r="F308" i="156"/>
  <c r="F322" i="156" s="1"/>
  <c r="E127" i="37" s="1"/>
  <c r="C127" i="37"/>
  <c r="C133" i="37"/>
  <c r="F285" i="156"/>
  <c r="F298" i="156" s="1"/>
  <c r="E106" i="37" s="1"/>
  <c r="C106" i="37"/>
  <c r="F283" i="156"/>
  <c r="F296" i="156" s="1"/>
  <c r="E104" i="37" s="1"/>
  <c r="C104" i="37"/>
  <c r="F301" i="156"/>
  <c r="E109" i="37" s="1"/>
  <c r="C109" i="37"/>
  <c r="F282" i="156"/>
  <c r="F295" i="156" s="1"/>
  <c r="E103" i="37" s="1"/>
  <c r="C103" i="37"/>
  <c r="F284" i="156"/>
  <c r="F297" i="156" s="1"/>
  <c r="E105" i="37" s="1"/>
  <c r="C105" i="37"/>
  <c r="F351" i="156"/>
  <c r="E144" i="37" s="1"/>
  <c r="F354" i="156"/>
  <c r="E147" i="37" s="1"/>
  <c r="F309" i="156"/>
  <c r="F323" i="156" s="1"/>
  <c r="E128" i="37" s="1"/>
  <c r="F357" i="156" l="1"/>
  <c r="E150" i="37" s="1"/>
  <c r="C150" i="37"/>
  <c r="F328" i="156"/>
  <c r="E133" i="37" s="1"/>
  <c r="F326" i="156"/>
  <c r="E131" i="37" s="1"/>
  <c r="F304" i="156"/>
  <c r="E112" i="37" s="1"/>
  <c r="C112" i="37"/>
  <c r="B138" i="37"/>
  <c r="D138" i="37"/>
  <c r="C126" i="37"/>
  <c r="C107" i="37"/>
  <c r="C145" i="37"/>
  <c r="C102" i="37"/>
  <c r="C131" i="37"/>
  <c r="F335" i="156"/>
  <c r="F347" i="156" s="1"/>
  <c r="E140" i="37" s="1"/>
  <c r="C140" i="37"/>
  <c r="F352" i="156"/>
  <c r="E145" i="37" s="1"/>
  <c r="F307" i="156"/>
  <c r="F321" i="156" s="1"/>
  <c r="E126" i="37" s="1"/>
  <c r="F299" i="156"/>
  <c r="E107" i="37" s="1"/>
  <c r="F281" i="156"/>
  <c r="F294" i="156" s="1"/>
  <c r="E102" i="37" s="1"/>
  <c r="C138" i="37" l="1"/>
  <c r="E253" i="156" l="1"/>
  <c r="C253" i="156"/>
  <c r="F258" i="156" l="1"/>
  <c r="C65" i="37"/>
  <c r="C70" i="37"/>
  <c r="C66" i="37"/>
  <c r="C67" i="37"/>
  <c r="C64" i="37"/>
  <c r="C267" i="156"/>
  <c r="B63" i="37" s="1"/>
  <c r="E267" i="156"/>
  <c r="D63" i="37" s="1"/>
  <c r="C272" i="156"/>
  <c r="E272" i="156"/>
  <c r="D68" i="37" s="1"/>
  <c r="F257" i="156"/>
  <c r="F254" i="156"/>
  <c r="F255" i="156"/>
  <c r="F256" i="156"/>
  <c r="B68" i="37" l="1"/>
  <c r="B73" i="37"/>
  <c r="D73" i="37"/>
  <c r="C68" i="37"/>
  <c r="C63" i="37"/>
  <c r="F270" i="156"/>
  <c r="E66" i="37" s="1"/>
  <c r="F274" i="156"/>
  <c r="E70" i="37" s="1"/>
  <c r="F271" i="156"/>
  <c r="E67" i="37" s="1"/>
  <c r="F269" i="156"/>
  <c r="E65" i="37" s="1"/>
  <c r="F268" i="156"/>
  <c r="E64" i="37" s="1"/>
  <c r="F253" i="156"/>
  <c r="C73" i="37" l="1"/>
  <c r="F272" i="156"/>
  <c r="E68" i="37" s="1"/>
  <c r="F267" i="156"/>
  <c r="E63" i="37" s="1"/>
  <c r="E241" i="156" l="1"/>
  <c r="C241" i="156"/>
  <c r="B12" i="37" s="1"/>
  <c r="B252" i="37" s="1"/>
  <c r="E240" i="156"/>
  <c r="C240" i="156"/>
  <c r="B11" i="37" s="1"/>
  <c r="B251" i="37" s="1"/>
  <c r="C239" i="156"/>
  <c r="B10" i="37" s="1"/>
  <c r="B250" i="37" s="1"/>
  <c r="E238" i="156"/>
  <c r="C238" i="156"/>
  <c r="B9" i="37" s="1"/>
  <c r="D12" i="37" l="1"/>
  <c r="D252" i="37" s="1"/>
  <c r="D11" i="37"/>
  <c r="D251" i="37" s="1"/>
  <c r="D10" i="37"/>
  <c r="D250" i="37" s="1"/>
  <c r="D9" i="37"/>
  <c r="D249" i="37" s="1"/>
  <c r="E228" i="156" l="1"/>
  <c r="C228" i="156"/>
  <c r="E219" i="156"/>
  <c r="C219" i="156"/>
  <c r="F220" i="156" l="1"/>
  <c r="F221" i="156"/>
  <c r="F230" i="156"/>
  <c r="F229" i="156"/>
  <c r="F228" i="156" l="1"/>
  <c r="F219" i="156"/>
  <c r="E206" i="156" l="1"/>
  <c r="C206" i="156"/>
  <c r="E197" i="156"/>
  <c r="C197" i="156"/>
  <c r="E187" i="156"/>
  <c r="C187" i="156"/>
  <c r="E177" i="156"/>
  <c r="C177" i="156"/>
  <c r="C170" i="156"/>
  <c r="C242" i="156" s="1"/>
  <c r="B13" i="37" s="1"/>
  <c r="B253" i="37" s="1"/>
  <c r="C167" i="156"/>
  <c r="E157" i="156"/>
  <c r="C157" i="156"/>
  <c r="F161" i="156" l="1"/>
  <c r="F169" i="156"/>
  <c r="F178" i="156"/>
  <c r="F181" i="156"/>
  <c r="F158" i="156"/>
  <c r="F179" i="156"/>
  <c r="F198" i="156"/>
  <c r="F159" i="156"/>
  <c r="F168" i="156"/>
  <c r="F171" i="156"/>
  <c r="F210" i="156"/>
  <c r="F208" i="156"/>
  <c r="F207" i="156"/>
  <c r="F199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2" i="156"/>
  <c r="F118" i="156"/>
  <c r="C249" i="156"/>
  <c r="B20" i="37" s="1"/>
  <c r="F55" i="156"/>
  <c r="F54" i="156"/>
  <c r="F160" i="156"/>
  <c r="F151" i="156"/>
  <c r="F150" i="156"/>
  <c r="F130" i="156"/>
  <c r="C237" i="156"/>
  <c r="B8" i="37" s="1"/>
  <c r="B248" i="37" s="1"/>
  <c r="E249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197" i="156"/>
  <c r="F64" i="156"/>
  <c r="F90" i="156"/>
  <c r="F127" i="156"/>
  <c r="F148" i="156"/>
  <c r="F180" i="156"/>
  <c r="F52" i="156"/>
  <c r="F104" i="156"/>
  <c r="F139" i="156"/>
  <c r="F149" i="156"/>
  <c r="F206" i="156"/>
  <c r="F177" i="156"/>
  <c r="F157" i="156"/>
  <c r="F103" i="156"/>
  <c r="F91" i="156"/>
  <c r="F44" i="156"/>
  <c r="F41" i="156"/>
  <c r="C11" i="37" l="1"/>
  <c r="F240" i="156"/>
  <c r="E11" i="37" s="1"/>
  <c r="C12" i="37"/>
  <c r="F241" i="156"/>
  <c r="E12" i="37" s="1"/>
  <c r="C15" i="37"/>
  <c r="F244" i="156"/>
  <c r="C14" i="37"/>
  <c r="F243" i="156"/>
  <c r="E14" i="37" s="1"/>
  <c r="D13" i="37"/>
  <c r="D253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4" i="37" l="1"/>
  <c r="E254" i="37" s="1"/>
  <c r="C252" i="37"/>
  <c r="E252" i="37" s="1"/>
  <c r="C255" i="37"/>
  <c r="E255" i="37" s="1"/>
  <c r="C251" i="37"/>
  <c r="E251" i="37" s="1"/>
  <c r="F242" i="156"/>
  <c r="E13" i="37" s="1"/>
  <c r="E237" i="156"/>
  <c r="D8" i="37" s="1"/>
  <c r="D248" i="37" s="1"/>
  <c r="F32" i="156"/>
  <c r="F31" i="156"/>
  <c r="F30" i="156" l="1"/>
  <c r="C21" i="156" l="1"/>
  <c r="B241" i="37" s="1"/>
  <c r="B249" i="37" s="1"/>
  <c r="E246" i="37" l="1"/>
  <c r="C246" i="37"/>
  <c r="F10" i="156"/>
  <c r="F12" i="156"/>
  <c r="C240" i="37" l="1"/>
  <c r="F20" i="156"/>
  <c r="E240" i="37" s="1"/>
  <c r="C242" i="37"/>
  <c r="F22" i="156"/>
  <c r="E242" i="37" s="1"/>
  <c r="C241" i="37"/>
  <c r="F21" i="156"/>
  <c r="E241" i="37" s="1"/>
  <c r="E15" i="37"/>
  <c r="E138" i="37" l="1"/>
  <c r="E73" i="37"/>
  <c r="F189" i="156"/>
  <c r="F188" i="156"/>
  <c r="C10" i="37" l="1"/>
  <c r="F239" i="156"/>
  <c r="E10" i="37" s="1"/>
  <c r="C9" i="37"/>
  <c r="F238" i="156"/>
  <c r="E9" i="37" s="1"/>
  <c r="F249" i="156"/>
  <c r="E20" i="37" s="1"/>
  <c r="C20" i="37"/>
  <c r="C8" i="37"/>
  <c r="F187" i="156"/>
  <c r="C248" i="37" l="1"/>
  <c r="E248" i="37" s="1"/>
  <c r="C249" i="37"/>
  <c r="E249" i="37" s="1"/>
  <c r="C250" i="37"/>
  <c r="E250" i="37" s="1"/>
  <c r="F237" i="156"/>
  <c r="E8" i="37" s="1"/>
  <c r="E238" i="37" l="1"/>
  <c r="C209" i="157" l="1"/>
  <c r="B100" i="37" s="1"/>
  <c r="D190" i="157" l="1"/>
  <c r="F190" i="157" l="1"/>
  <c r="F203" i="157" s="1"/>
  <c r="E94" i="37" s="1"/>
  <c r="D203" i="157"/>
  <c r="C94" i="37" s="1"/>
  <c r="C253" i="37" l="1"/>
  <c r="E253" i="37" s="1"/>
  <c r="F209" i="157"/>
  <c r="E100" i="37" s="1"/>
  <c r="D209" i="157"/>
  <c r="C100" i="37" s="1"/>
  <c r="H147" i="156" l="1"/>
  <c r="H154" i="156" s="1"/>
  <c r="J147" i="156" l="1"/>
  <c r="J154" i="156" l="1"/>
  <c r="G242" i="156" l="1"/>
  <c r="F13" i="37" s="1"/>
  <c r="F253" i="37" s="1"/>
  <c r="G243" i="156"/>
  <c r="F14" i="37" s="1"/>
  <c r="F254" i="37" s="1"/>
  <c r="G238" i="156"/>
  <c r="F9" i="37" s="1"/>
  <c r="F249" i="37" s="1"/>
  <c r="H117" i="156"/>
  <c r="H119" i="156"/>
  <c r="H243" i="156" s="1"/>
  <c r="F10" i="37"/>
  <c r="F250" i="37" s="1"/>
  <c r="G115" i="156"/>
  <c r="H116" i="156"/>
  <c r="J116" i="156" s="1"/>
  <c r="J117" i="156" l="1"/>
  <c r="H239" i="156"/>
  <c r="G237" i="156"/>
  <c r="F8" i="37" s="1"/>
  <c r="F248" i="37" s="1"/>
  <c r="G122" i="156"/>
  <c r="G249" i="156" s="1"/>
  <c r="F20" i="37" s="1"/>
  <c r="F247" i="37" s="1"/>
  <c r="H115" i="156"/>
  <c r="J243" i="156"/>
  <c r="I14" i="37" s="1"/>
  <c r="G14" i="37"/>
  <c r="J119" i="156"/>
  <c r="H238" i="156"/>
  <c r="H118" i="156"/>
  <c r="G254" i="37" l="1"/>
  <c r="I254" i="37" s="1"/>
  <c r="H122" i="156"/>
  <c r="J115" i="156"/>
  <c r="H237" i="156"/>
  <c r="G9" i="37"/>
  <c r="J238" i="156"/>
  <c r="I9" i="37" s="1"/>
  <c r="G10" i="37"/>
  <c r="J239" i="156"/>
  <c r="I10" i="37" s="1"/>
  <c r="J118" i="156"/>
  <c r="H242" i="156"/>
  <c r="G249" i="37" l="1"/>
  <c r="I249" i="37" s="1"/>
  <c r="G250" i="37"/>
  <c r="I250" i="37" s="1"/>
  <c r="J237" i="156"/>
  <c r="I8" i="37" s="1"/>
  <c r="G8" i="37"/>
  <c r="J122" i="156"/>
  <c r="H249" i="156"/>
  <c r="J242" i="156"/>
  <c r="I13" i="37" s="1"/>
  <c r="G13" i="37"/>
  <c r="G253" i="37" l="1"/>
  <c r="I253" i="37" s="1"/>
  <c r="G248" i="37"/>
  <c r="I248" i="37" s="1"/>
  <c r="J249" i="156"/>
  <c r="I20" i="37" s="1"/>
  <c r="G20" i="37"/>
  <c r="F127" i="157"/>
  <c r="F141" i="157" s="1"/>
  <c r="E47" i="37" s="1"/>
  <c r="E141" i="157"/>
  <c r="D47" i="37" s="1"/>
  <c r="D258" i="37" s="1"/>
  <c r="E258" i="37" s="1"/>
  <c r="G247" i="37" l="1"/>
  <c r="I247" i="37" s="1"/>
</calcChain>
</file>

<file path=xl/sharedStrings.xml><?xml version="1.0" encoding="utf-8"?>
<sst xmlns="http://schemas.openxmlformats.org/spreadsheetml/2006/main" count="1068" uniqueCount="135">
  <si>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</si>
  <si>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</si>
  <si>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</si>
  <si>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</si>
  <si>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</si>
  <si>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</si>
  <si>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</si>
  <si>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</si>
  <si>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</si>
  <si>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</si>
  <si>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</si>
  <si>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</si>
  <si>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</si>
  <si>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</si>
  <si>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</si>
  <si>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</si>
  <si>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</si>
  <si>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</si>
  <si>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</si>
  <si>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</si>
  <si>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</si>
  <si>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</si>
  <si>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</si>
  <si>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</si>
  <si>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</si>
  <si>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</si>
  <si>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</si>
  <si>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</si>
  <si>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</si>
  <si>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</si>
  <si>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</si>
  <si>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</si>
  <si>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</si>
  <si>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</si>
  <si>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</si>
  <si>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</si>
  <si>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</si>
  <si>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</si>
  <si>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</si>
  <si>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</si>
  <si>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</si>
  <si>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</si>
  <si>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</si>
  <si>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</si>
  <si>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</si>
  <si>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</si>
  <si>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</si>
  <si>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</si>
  <si>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</si>
  <si>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</si>
  <si>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</si>
  <si>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</si>
  <si>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</si>
  <si>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</si>
  <si>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</si>
  <si>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</si>
  <si>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</si>
  <si>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</si>
  <si>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</si>
  <si>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</si>
  <si>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</si>
  <si>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</si>
  <si>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</si>
  <si>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</si>
  <si>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</si>
  <si>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</si>
  <si>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</si>
  <si>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</si>
  <si>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</si>
  <si>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</si>
  <si>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</si>
  <si>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</si>
  <si>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</si>
  <si>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</si>
  <si>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</si>
  <si>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</si>
  <si>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</si>
  <si>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</si>
  <si>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</si>
  <si>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</si>
  <si>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</si>
  <si>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</si>
  <si>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</si>
  <si>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</si>
  <si>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</si>
  <si>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</si>
  <si>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</si>
  <si>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</si>
  <si>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</si>
  <si>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</si>
  <si>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</si>
  <si>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</si>
  <si>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</si>
  <si>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</si>
  <si>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</si>
  <si>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</si>
  <si>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</si>
  <si>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</si>
  <si>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</si>
  <si>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</si>
  <si>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</si>
  <si>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</si>
  <si>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</si>
  <si>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</si>
  <si>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</si>
  <si>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</si>
  <si>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</si>
  <si>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</si>
  <si>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</si>
  <si>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</si>
  <si>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</si>
  <si>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</si>
  <si>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</si>
  <si>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</si>
  <si>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</si>
  <si>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</si>
  <si>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</si>
  <si>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</si>
  <si>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</si>
  <si>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</si>
  <si>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</si>
  <si>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</si>
  <si>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</si>
  <si>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</si>
  <si>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</si>
  <si>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</si>
  <si>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</si>
  <si>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</si>
  <si>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План 2017 (законченный случай)</t>
  </si>
  <si>
    <t>План 2017 (тыс.руб)</t>
  </si>
  <si>
    <t>27. Хабаровская поликлиника ФГБУЗ ДВОМЦ ФМБА России 6341001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</si>
  <si>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январь-июнь  2017</t>
  </si>
  <si>
    <t>План 6 мес.. 2017 г. (законченный случай)</t>
  </si>
  <si>
    <t>План 6 мес.. 2017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</si>
  <si>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январь-июнь 2017 (профилактические мероприятия и неотложная помощь)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</si>
</sst>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_-* #,##0.0000_р_._-;\-* #,##0.0000_р_._-;_-* &quot;-&quot;_р_._-;_-@_-"/>
    <numFmt numFmtId="176" formatCode="_-* #,##0.0_р_._-;\-* #,##0.0_р_._-;_-* &quot;-&quot;?_р_._-;_-@_-"/>
    <numFmt numFmtId="177" formatCode="_-* #,##0.0\ _₽_-;\-* #,##0.0\ _₽_-;_-* &quot;-&quot;?\ _₽_-;_-@_-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66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164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13" xfId="1" applyNumberFormat="1" applyFont="1" applyFill="1" applyBorder="1"/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10" borderId="14" xfId="1" applyNumberFormat="1" applyFont="1" applyFill="1" applyBorder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164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164" fontId="11" fillId="0" borderId="0" xfId="1" applyNumberFormat="1" applyFont="1" applyFill="1" applyBorder="1"/>
    <xf numFmtId="164" fontId="6" fillId="10" borderId="10" xfId="2" applyNumberFormat="1" applyFont="1" applyFill="1" applyBorder="1"/>
    <xf numFmtId="164" fontId="11" fillId="10" borderId="14" xfId="1" applyNumberFormat="1" applyFont="1" applyFill="1" applyBorder="1" applyAlignment="1">
      <alignment horizontal="center"/>
    </xf>
    <xf numFmtId="164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164" fontId="11" fillId="10" borderId="13" xfId="1" applyNumberFormat="1" applyFont="1" applyFill="1" applyBorder="1"/>
    <xf numFmtId="164" fontId="11" fillId="10" borderId="10" xfId="1" applyNumberFormat="1" applyFont="1" applyFill="1" applyBorder="1"/>
    <xf numFmtId="164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 applyAlignment="1">
      <alignment horizontal="right"/>
    </xf>
    <xf numFmtId="164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164" fontId="7" fillId="10" borderId="2" xfId="1" applyNumberFormat="1" applyFont="1" applyFill="1" applyBorder="1"/>
    <xf numFmtId="164" fontId="11" fillId="10" borderId="2" xfId="1" applyNumberFormat="1" applyFont="1" applyFill="1" applyBorder="1" applyAlignment="1">
      <alignment horizontal="right"/>
    </xf>
    <xf numFmtId="164" fontId="6" fillId="10" borderId="2" xfId="1" applyNumberFormat="1" applyFont="1" applyFill="1" applyBorder="1" applyAlignment="1">
      <alignment horizontal="center"/>
    </xf>
    <xf numFmtId="164" fontId="6" fillId="10" borderId="2" xfId="1" applyNumberFormat="1" applyFont="1" applyFill="1" applyBorder="1"/>
    <xf numFmtId="164" fontId="6" fillId="10" borderId="4" xfId="1" applyNumberFormat="1" applyFont="1" applyFill="1" applyBorder="1"/>
    <xf numFmtId="164" fontId="6" fillId="10" borderId="14" xfId="1" applyNumberFormat="1" applyFont="1" applyFill="1" applyBorder="1"/>
    <xf numFmtId="164" fontId="11" fillId="10" borderId="14" xfId="1" applyNumberFormat="1" applyFont="1" applyFill="1" applyBorder="1"/>
    <xf numFmtId="171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164" fontId="11" fillId="10" borderId="7" xfId="1" applyNumberFormat="1" applyFont="1" applyFill="1" applyBorder="1"/>
    <xf numFmtId="0" fontId="6" fillId="10" borderId="14" xfId="1" applyFont="1" applyFill="1" applyBorder="1"/>
    <xf numFmtId="164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64" fontId="7" fillId="10" borderId="14" xfId="3" applyNumberFormat="1" applyFont="1" applyFill="1" applyBorder="1" applyAlignment="1">
      <alignment horizontal="center"/>
    </xf>
    <xf numFmtId="164" fontId="9" fillId="10" borderId="10" xfId="3" applyNumberFormat="1" applyFont="1" applyFill="1" applyBorder="1" applyAlignment="1">
      <alignment horizontal="center"/>
    </xf>
    <xf numFmtId="164" fontId="9" fillId="10" borderId="14" xfId="3" applyNumberFormat="1" applyFont="1" applyFill="1" applyBorder="1" applyAlignment="1">
      <alignment horizontal="center"/>
    </xf>
    <xf numFmtId="164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164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164" fontId="6" fillId="10" borderId="2" xfId="1" applyNumberFormat="1" applyFont="1" applyFill="1" applyBorder="1" applyAlignment="1">
      <alignment horizontal="right"/>
    </xf>
    <xf numFmtId="171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71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164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164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164" fontId="11" fillId="7" borderId="2" xfId="1" applyNumberFormat="1" applyFont="1" applyFill="1" applyBorder="1"/>
    <xf numFmtId="171" fontId="7" fillId="7" borderId="10" xfId="2" applyNumberFormat="1" applyFont="1" applyFill="1" applyBorder="1"/>
    <xf numFmtId="171" fontId="11" fillId="7" borderId="13" xfId="2" applyNumberFormat="1" applyFont="1" applyFill="1" applyBorder="1"/>
    <xf numFmtId="164" fontId="11" fillId="7" borderId="10" xfId="1" applyNumberFormat="1" applyFont="1" applyFill="1" applyBorder="1" applyAlignment="1">
      <alignment horizontal="right"/>
    </xf>
    <xf numFmtId="164" fontId="6" fillId="10" borderId="12" xfId="2" applyNumberFormat="1" applyFont="1" applyFill="1" applyBorder="1"/>
    <xf numFmtId="0" fontId="6" fillId="10" borderId="0" xfId="1" applyFont="1" applyFill="1" applyBorder="1"/>
    <xf numFmtId="164" fontId="7" fillId="10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164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vertical="center" wrapText="1"/>
    </xf>
    <xf numFmtId="164" fontId="7" fillId="10" borderId="13" xfId="1" applyNumberFormat="1" applyFont="1" applyFill="1" applyBorder="1" applyAlignment="1">
      <alignment vertical="center" wrapText="1"/>
    </xf>
    <xf numFmtId="164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164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8" borderId="10" xfId="1" applyNumberFormat="1" applyFont="1" applyFill="1" applyBorder="1" applyAlignment="1">
      <alignment horizontal="right"/>
    </xf>
    <xf numFmtId="164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164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164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164" fontId="7" fillId="14" borderId="13" xfId="1" applyNumberFormat="1" applyFont="1" applyFill="1" applyBorder="1"/>
    <xf numFmtId="164" fontId="7" fillId="14" borderId="10" xfId="3" applyNumberFormat="1" applyFont="1" applyFill="1" applyBorder="1"/>
    <xf numFmtId="0" fontId="11" fillId="15" borderId="13" xfId="1" applyFont="1" applyFill="1" applyBorder="1"/>
    <xf numFmtId="171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164" fontId="6" fillId="15" borderId="10" xfId="2" applyNumberFormat="1" applyFont="1" applyFill="1" applyBorder="1"/>
    <xf numFmtId="164" fontId="6" fillId="10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164" fontId="6" fillId="23" borderId="13" xfId="1" applyNumberFormat="1" applyFont="1" applyFill="1" applyBorder="1" applyAlignment="1">
      <alignment horizontal="right"/>
    </xf>
    <xf numFmtId="164" fontId="11" fillId="23" borderId="10" xfId="1" applyNumberFormat="1" applyFont="1" applyFill="1" applyBorder="1" applyAlignment="1">
      <alignment horizontal="right"/>
    </xf>
    <xf numFmtId="171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168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71" fontId="11" fillId="14" borderId="13" xfId="2" applyNumberFormat="1" applyFont="1" applyFill="1" applyBorder="1"/>
    <xf numFmtId="164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164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164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164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9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164" fontId="8" fillId="7" borderId="10" xfId="1" applyNumberFormat="1" applyFont="1" applyFill="1" applyBorder="1"/>
    <xf numFmtId="0" fontId="7" fillId="7" borderId="12" xfId="1" applyFont="1" applyFill="1" applyBorder="1"/>
    <xf numFmtId="164" fontId="7" fillId="7" borderId="12" xfId="1" applyNumberFormat="1" applyFont="1" applyFill="1" applyBorder="1"/>
    <xf numFmtId="0" fontId="11" fillId="4" borderId="1" xfId="1" applyFont="1" applyFill="1" applyBorder="1"/>
    <xf numFmtId="164" fontId="6" fillId="0" borderId="1" xfId="1" applyNumberFormat="1" applyFont="1" applyFill="1" applyBorder="1"/>
    <xf numFmtId="164" fontId="6" fillId="10" borderId="1" xfId="1" applyNumberFormat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164" fontId="6" fillId="14" borderId="2" xfId="1" applyNumberFormat="1" applyFont="1" applyFill="1" applyBorder="1"/>
    <xf numFmtId="0" fontId="16" fillId="14" borderId="2" xfId="1" applyFont="1" applyFill="1" applyBorder="1"/>
    <xf numFmtId="164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164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71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164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164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164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71" fontId="16" fillId="15" borderId="10" xfId="1" applyNumberFormat="1" applyFont="1" applyFill="1" applyBorder="1"/>
    <xf numFmtId="164" fontId="9" fillId="15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6" fillId="11" borderId="10" xfId="1" applyNumberFormat="1" applyFont="1" applyFill="1" applyBorder="1"/>
    <xf numFmtId="164" fontId="8" fillId="21" borderId="10" xfId="3" applyNumberFormat="1" applyFont="1" applyFill="1" applyBorder="1" applyAlignment="1">
      <alignment horizontal="center"/>
    </xf>
    <xf numFmtId="164" fontId="8" fillId="20" borderId="10" xfId="3" applyNumberFormat="1" applyFont="1" applyFill="1" applyBorder="1" applyAlignment="1">
      <alignment horizontal="center"/>
    </xf>
    <xf numFmtId="164" fontId="12" fillId="20" borderId="10" xfId="3" applyNumberFormat="1" applyFont="1" applyFill="1" applyBorder="1" applyAlignment="1">
      <alignment horizontal="center"/>
    </xf>
    <xf numFmtId="164" fontId="8" fillId="11" borderId="10" xfId="3" applyNumberFormat="1" applyFont="1" applyFill="1" applyBorder="1" applyAlignment="1">
      <alignment horizontal="center"/>
    </xf>
    <xf numFmtId="164" fontId="12" fillId="11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164" fontId="8" fillId="16" borderId="10" xfId="3" applyNumberFormat="1" applyFont="1" applyFill="1" applyBorder="1" applyAlignment="1">
      <alignment horizontal="center"/>
    </xf>
    <xf numFmtId="171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center" vertical="center" wrapText="1"/>
    </xf>
    <xf numFmtId="172" fontId="6" fillId="10" borderId="10" xfId="1" applyNumberFormat="1" applyFont="1" applyFill="1" applyBorder="1" applyAlignment="1">
      <alignment horizontal="center"/>
    </xf>
    <xf numFmtId="172" fontId="7" fillId="10" borderId="14" xfId="1" applyNumberFormat="1" applyFont="1" applyFill="1" applyBorder="1"/>
    <xf numFmtId="172" fontId="7" fillId="7" borderId="12" xfId="1" applyNumberFormat="1" applyFont="1" applyFill="1" applyBorder="1"/>
    <xf numFmtId="172" fontId="6" fillId="10" borderId="2" xfId="1" applyNumberFormat="1" applyFont="1" applyFill="1" applyBorder="1"/>
    <xf numFmtId="172" fontId="6" fillId="10" borderId="10" xfId="2" applyNumberFormat="1" applyFont="1" applyFill="1" applyBorder="1"/>
    <xf numFmtId="172" fontId="6" fillId="10" borderId="4" xfId="2" applyNumberFormat="1" applyFont="1" applyFill="1" applyBorder="1"/>
    <xf numFmtId="172" fontId="6" fillId="10" borderId="10" xfId="1" applyNumberFormat="1" applyFont="1" applyFill="1" applyBorder="1"/>
    <xf numFmtId="172" fontId="11" fillId="10" borderId="10" xfId="1" applyNumberFormat="1" applyFont="1" applyFill="1" applyBorder="1" applyAlignment="1">
      <alignment horizontal="right"/>
    </xf>
    <xf numFmtId="172" fontId="6" fillId="10" borderId="10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/>
    <xf numFmtId="172" fontId="11" fillId="10" borderId="10" xfId="1" applyNumberFormat="1" applyFont="1" applyFill="1" applyBorder="1"/>
    <xf numFmtId="172" fontId="16" fillId="0" borderId="0" xfId="1" applyNumberFormat="1" applyFont="1" applyFill="1"/>
    <xf numFmtId="172" fontId="6" fillId="10" borderId="14" xfId="2" applyNumberFormat="1" applyFont="1" applyFill="1" applyBorder="1"/>
    <xf numFmtId="172" fontId="7" fillId="10" borderId="14" xfId="2" applyNumberFormat="1" applyFont="1" applyFill="1" applyBorder="1"/>
    <xf numFmtId="172" fontId="6" fillId="10" borderId="2" xfId="1" applyNumberFormat="1" applyFont="1" applyFill="1" applyBorder="1" applyAlignment="1">
      <alignment horizontal="center"/>
    </xf>
    <xf numFmtId="172" fontId="6" fillId="10" borderId="12" xfId="1" applyNumberFormat="1" applyFont="1" applyFill="1" applyBorder="1" applyAlignment="1">
      <alignment horizontal="center"/>
    </xf>
    <xf numFmtId="172" fontId="6" fillId="10" borderId="1" xfId="1" applyNumberFormat="1" applyFont="1" applyFill="1" applyBorder="1"/>
    <xf numFmtId="172" fontId="6" fillId="0" borderId="14" xfId="1" applyNumberFormat="1" applyFont="1" applyFill="1" applyBorder="1"/>
    <xf numFmtId="172" fontId="16" fillId="10" borderId="2" xfId="1" applyNumberFormat="1" applyFont="1" applyFill="1" applyBorder="1" applyAlignment="1">
      <alignment horizontal="center"/>
    </xf>
    <xf numFmtId="172" fontId="15" fillId="10" borderId="20" xfId="2" applyNumberFormat="1" applyFont="1" applyFill="1" applyBorder="1"/>
    <xf numFmtId="172" fontId="16" fillId="14" borderId="2" xfId="1" applyNumberFormat="1" applyFont="1" applyFill="1" applyBorder="1"/>
    <xf numFmtId="172" fontId="11" fillId="0" borderId="14" xfId="1" applyNumberFormat="1" applyFont="1" applyFill="1" applyBorder="1" applyAlignment="1">
      <alignment horizontal="right"/>
    </xf>
    <xf numFmtId="172" fontId="6" fillId="10" borderId="14" xfId="1" applyNumberFormat="1" applyFont="1" applyFill="1" applyBorder="1"/>
    <xf numFmtId="172" fontId="6" fillId="0" borderId="2" xfId="1" applyNumberFormat="1" applyFont="1" applyFill="1" applyBorder="1" applyAlignment="1">
      <alignment horizontal="left" indent="2"/>
    </xf>
    <xf numFmtId="172" fontId="11" fillId="17" borderId="2" xfId="1" applyNumberFormat="1" applyFont="1" applyFill="1" applyBorder="1"/>
    <xf numFmtId="172" fontId="6" fillId="7" borderId="2" xfId="1" applyNumberFormat="1" applyFont="1" applyFill="1" applyBorder="1"/>
    <xf numFmtId="172" fontId="11" fillId="10" borderId="10" xfId="1" applyNumberFormat="1" applyFont="1" applyFill="1" applyBorder="1" applyAlignment="1">
      <alignment horizontal="center"/>
    </xf>
    <xf numFmtId="172" fontId="11" fillId="10" borderId="1" xfId="1" applyNumberFormat="1" applyFont="1" applyFill="1" applyBorder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72" fontId="11" fillId="0" borderId="6" xfId="1" applyNumberFormat="1" applyFont="1" applyFill="1" applyBorder="1" applyAlignment="1">
      <alignment horizontal="right"/>
    </xf>
    <xf numFmtId="164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10" borderId="6" xfId="1" applyNumberFormat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7" fillId="0" borderId="20" xfId="1" applyNumberFormat="1" applyFont="1" applyFill="1" applyBorder="1"/>
    <xf numFmtId="172" fontId="7" fillId="10" borderId="24" xfId="1" applyNumberFormat="1" applyFont="1" applyFill="1" applyBorder="1"/>
    <xf numFmtId="172" fontId="7" fillId="7" borderId="22" xfId="1" applyNumberFormat="1" applyFont="1" applyFill="1" applyBorder="1"/>
    <xf numFmtId="172" fontId="6" fillId="0" borderId="2" xfId="1" applyNumberFormat="1" applyFont="1" applyFill="1" applyBorder="1"/>
    <xf numFmtId="172" fontId="11" fillId="0" borderId="20" xfId="2" applyNumberFormat="1" applyFont="1" applyFill="1" applyBorder="1"/>
    <xf numFmtId="172" fontId="11" fillId="0" borderId="20" xfId="1" applyNumberFormat="1" applyFont="1" applyFill="1" applyBorder="1" applyAlignment="1">
      <alignment horizontal="right"/>
    </xf>
    <xf numFmtId="172" fontId="6" fillId="0" borderId="14" xfId="2" applyNumberFormat="1" applyFont="1" applyFill="1" applyBorder="1"/>
    <xf numFmtId="172" fontId="6" fillId="0" borderId="1" xfId="1" applyNumberFormat="1" applyFont="1" applyFill="1" applyBorder="1"/>
    <xf numFmtId="172" fontId="15" fillId="0" borderId="20" xfId="2" applyNumberFormat="1" applyFont="1" applyFill="1" applyBorder="1"/>
    <xf numFmtId="172" fontId="11" fillId="0" borderId="1" xfId="1" applyNumberFormat="1" applyFont="1" applyFill="1" applyBorder="1"/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164" fontId="11" fillId="14" borderId="6" xfId="2" applyNumberFormat="1" applyFont="1" applyFill="1" applyBorder="1"/>
    <xf numFmtId="164" fontId="6" fillId="14" borderId="6" xfId="2" applyNumberFormat="1" applyFont="1" applyFill="1" applyBorder="1"/>
    <xf numFmtId="172" fontId="11" fillId="14" borderId="6" xfId="1" applyNumberFormat="1" applyFont="1" applyFill="1" applyBorder="1" applyAlignment="1">
      <alignment horizontal="right"/>
    </xf>
    <xf numFmtId="164" fontId="11" fillId="24" borderId="12" xfId="2" applyNumberFormat="1" applyFont="1" applyFill="1" applyBorder="1"/>
    <xf numFmtId="164" fontId="11" fillId="24" borderId="6" xfId="1" applyNumberFormat="1" applyFont="1" applyFill="1" applyBorder="1" applyAlignment="1">
      <alignment horizontal="center"/>
    </xf>
    <xf numFmtId="164" fontId="11" fillId="24" borderId="6" xfId="2" applyNumberFormat="1" applyFont="1" applyFill="1" applyBorder="1"/>
    <xf numFmtId="172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164" fontId="11" fillId="18" borderId="2" xfId="1" applyNumberFormat="1" applyFont="1" applyFill="1" applyBorder="1"/>
    <xf numFmtId="172" fontId="11" fillId="18" borderId="2" xfId="1" applyNumberFormat="1" applyFont="1" applyFill="1" applyBorder="1"/>
    <xf numFmtId="0" fontId="11" fillId="18" borderId="2" xfId="1" applyFont="1" applyFill="1" applyBorder="1"/>
    <xf numFmtId="164" fontId="11" fillId="18" borderId="12" xfId="2" applyNumberFormat="1" applyFont="1" applyFill="1" applyBorder="1"/>
    <xf numFmtId="164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164" fontId="11" fillId="18" borderId="6" xfId="2" applyNumberFormat="1" applyFont="1" applyFill="1" applyBorder="1"/>
    <xf numFmtId="172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164" fontId="11" fillId="17" borderId="6" xfId="2" applyNumberFormat="1" applyFont="1" applyFill="1" applyBorder="1"/>
    <xf numFmtId="164" fontId="6" fillId="17" borderId="6" xfId="2" applyNumberFormat="1" applyFont="1" applyFill="1" applyBorder="1"/>
    <xf numFmtId="172" fontId="11" fillId="17" borderId="6" xfId="1" applyNumberFormat="1" applyFont="1" applyFill="1" applyBorder="1" applyAlignment="1">
      <alignment horizontal="right"/>
    </xf>
    <xf numFmtId="164" fontId="11" fillId="17" borderId="6" xfId="1" applyNumberFormat="1" applyFont="1" applyFill="1" applyBorder="1" applyAlignment="1">
      <alignment horizontal="right"/>
    </xf>
    <xf numFmtId="164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164" fontId="11" fillId="7" borderId="6" xfId="2" applyNumberFormat="1" applyFont="1" applyFill="1" applyBorder="1"/>
    <xf numFmtId="172" fontId="11" fillId="7" borderId="6" xfId="2" applyNumberFormat="1" applyFont="1" applyFill="1" applyBorder="1"/>
    <xf numFmtId="164" fontId="11" fillId="7" borderId="12" xfId="2" applyNumberFormat="1" applyFont="1" applyFill="1" applyBorder="1"/>
    <xf numFmtId="164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164" fontId="11" fillId="10" borderId="6" xfId="2" applyNumberFormat="1" applyFont="1" applyFill="1" applyBorder="1"/>
    <xf numFmtId="164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164" fontId="9" fillId="10" borderId="14" xfId="1" applyNumberFormat="1" applyFont="1" applyFill="1" applyBorder="1"/>
    <xf numFmtId="164" fontId="9" fillId="7" borderId="12" xfId="1" applyNumberFormat="1" applyFont="1" applyFill="1" applyBorder="1"/>
    <xf numFmtId="164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164" fontId="6" fillId="14" borderId="10" xfId="2" applyNumberFormat="1" applyFont="1" applyFill="1" applyBorder="1"/>
    <xf numFmtId="164" fontId="6" fillId="18" borderId="2" xfId="1" applyNumberFormat="1" applyFont="1" applyFill="1" applyBorder="1"/>
    <xf numFmtId="164" fontId="6" fillId="18" borderId="10" xfId="2" applyNumberFormat="1" applyFont="1" applyFill="1" applyBorder="1"/>
    <xf numFmtId="164" fontId="6" fillId="18" borderId="12" xfId="2" applyNumberFormat="1" applyFont="1" applyFill="1" applyBorder="1"/>
    <xf numFmtId="164" fontId="6" fillId="18" borderId="6" xfId="2" applyNumberFormat="1" applyFont="1" applyFill="1" applyBorder="1"/>
    <xf numFmtId="164" fontId="6" fillId="17" borderId="2" xfId="1" applyNumberFormat="1" applyFont="1" applyFill="1" applyBorder="1"/>
    <xf numFmtId="164" fontId="6" fillId="17" borderId="10" xfId="2" applyNumberFormat="1" applyFont="1" applyFill="1" applyBorder="1"/>
    <xf numFmtId="164" fontId="6" fillId="7" borderId="2" xfId="1" applyNumberFormat="1" applyFont="1" applyFill="1" applyBorder="1"/>
    <xf numFmtId="164" fontId="6" fillId="7" borderId="10" xfId="2" applyNumberFormat="1" applyFont="1" applyFill="1" applyBorder="1"/>
    <xf numFmtId="164" fontId="6" fillId="7" borderId="12" xfId="2" applyNumberFormat="1" applyFont="1" applyFill="1" applyBorder="1"/>
    <xf numFmtId="164" fontId="6" fillId="7" borderId="6" xfId="2" applyNumberFormat="1" applyFont="1" applyFill="1" applyBorder="1"/>
    <xf numFmtId="164" fontId="6" fillId="10" borderId="6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70" fontId="6" fillId="7" borderId="10" xfId="2" applyNumberFormat="1" applyFont="1" applyFill="1" applyBorder="1"/>
    <xf numFmtId="170" fontId="11" fillId="0" borderId="10" xfId="2" applyNumberFormat="1" applyFont="1" applyFill="1" applyBorder="1"/>
    <xf numFmtId="170" fontId="11" fillId="7" borderId="10" xfId="2" applyNumberFormat="1" applyFont="1" applyFill="1" applyBorder="1"/>
    <xf numFmtId="170" fontId="11" fillId="17" borderId="10" xfId="2" applyNumberFormat="1" applyFont="1" applyFill="1" applyBorder="1"/>
    <xf numFmtId="170" fontId="11" fillId="18" borderId="10" xfId="2" applyNumberFormat="1" applyFont="1" applyFill="1" applyBorder="1"/>
    <xf numFmtId="170" fontId="11" fillId="14" borderId="10" xfId="2" applyNumberFormat="1" applyFont="1" applyFill="1" applyBorder="1"/>
    <xf numFmtId="170" fontId="11" fillId="24" borderId="10" xfId="2" applyNumberFormat="1" applyFont="1" applyFill="1" applyBorder="1"/>
    <xf numFmtId="164" fontId="8" fillId="7" borderId="12" xfId="1" applyNumberFormat="1" applyFont="1" applyFill="1" applyBorder="1"/>
    <xf numFmtId="170" fontId="6" fillId="7" borderId="12" xfId="2" applyNumberFormat="1" applyFont="1" applyFill="1" applyBorder="1"/>
    <xf numFmtId="164" fontId="12" fillId="7" borderId="6" xfId="1" applyNumberFormat="1" applyFont="1" applyFill="1" applyBorder="1"/>
    <xf numFmtId="164" fontId="8" fillId="7" borderId="6" xfId="1" applyNumberFormat="1" applyFont="1" applyFill="1" applyBorder="1"/>
    <xf numFmtId="172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10" borderId="10" xfId="2" applyNumberFormat="1" applyFont="1" applyFill="1" applyBorder="1"/>
    <xf numFmtId="173" fontId="6" fillId="10" borderId="10" xfId="1" applyNumberFormat="1" applyFont="1" applyFill="1" applyBorder="1"/>
    <xf numFmtId="173" fontId="6" fillId="10" borderId="10" xfId="2" applyNumberFormat="1" applyFont="1" applyFill="1" applyBorder="1"/>
    <xf numFmtId="173" fontId="6" fillId="10" borderId="12" xfId="1" applyNumberFormat="1" applyFont="1" applyFill="1" applyBorder="1"/>
    <xf numFmtId="173" fontId="11" fillId="10" borderId="6" xfId="2" applyNumberFormat="1" applyFont="1" applyFill="1" applyBorder="1"/>
    <xf numFmtId="173" fontId="15" fillId="10" borderId="6" xfId="1" applyNumberFormat="1" applyFont="1" applyFill="1" applyBorder="1"/>
    <xf numFmtId="173" fontId="7" fillId="10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10" borderId="14" xfId="2" applyNumberFormat="1" applyFont="1" applyFill="1" applyBorder="1"/>
    <xf numFmtId="173" fontId="6" fillId="10" borderId="10" xfId="1" applyNumberFormat="1" applyFont="1" applyFill="1" applyBorder="1" applyAlignment="1">
      <alignment horizontal="right"/>
    </xf>
    <xf numFmtId="173" fontId="6" fillId="10" borderId="12" xfId="1" applyNumberFormat="1" applyFont="1" applyFill="1" applyBorder="1" applyAlignment="1">
      <alignment horizontal="right"/>
    </xf>
    <xf numFmtId="173" fontId="11" fillId="10" borderId="6" xfId="1" applyNumberFormat="1" applyFont="1" applyFill="1" applyBorder="1"/>
    <xf numFmtId="173" fontId="7" fillId="10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10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10" borderId="14" xfId="1" applyNumberFormat="1" applyFont="1" applyFill="1" applyBorder="1"/>
    <xf numFmtId="173" fontId="11" fillId="10" borderId="10" xfId="2" applyNumberFormat="1" applyFont="1" applyFill="1" applyBorder="1"/>
    <xf numFmtId="173" fontId="7" fillId="0" borderId="14" xfId="3" applyNumberFormat="1" applyFont="1" applyFill="1" applyBorder="1"/>
    <xf numFmtId="173" fontId="7" fillId="10" borderId="14" xfId="3" applyNumberFormat="1" applyFont="1" applyFill="1" applyBorder="1"/>
    <xf numFmtId="173" fontId="11" fillId="0" borderId="3" xfId="1" applyNumberFormat="1" applyFont="1" applyFill="1" applyBorder="1"/>
    <xf numFmtId="173" fontId="11" fillId="10" borderId="3" xfId="1" applyNumberFormat="1" applyFont="1" applyFill="1" applyBorder="1"/>
    <xf numFmtId="173" fontId="9" fillId="14" borderId="13" xfId="2" applyNumberFormat="1" applyFont="1" applyFill="1" applyBorder="1"/>
    <xf numFmtId="173" fontId="7" fillId="14" borderId="10" xfId="3" applyNumberFormat="1" applyFont="1" applyFill="1" applyBorder="1"/>
    <xf numFmtId="173" fontId="7" fillId="0" borderId="2" xfId="1" applyNumberFormat="1" applyFont="1" applyFill="1" applyBorder="1"/>
    <xf numFmtId="173" fontId="7" fillId="10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5" borderId="13" xfId="2" applyNumberFormat="1" applyFont="1" applyFill="1" applyBorder="1"/>
    <xf numFmtId="173" fontId="9" fillId="15" borderId="10" xfId="3" applyNumberFormat="1" applyFont="1" applyFill="1" applyBorder="1" applyAlignment="1">
      <alignment horizontal="center"/>
    </xf>
    <xf numFmtId="173" fontId="7" fillId="15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10" borderId="2" xfId="2" applyNumberFormat="1" applyFont="1" applyFill="1" applyBorder="1"/>
    <xf numFmtId="173" fontId="16" fillId="10" borderId="10" xfId="1" applyNumberFormat="1" applyFont="1" applyFill="1" applyBorder="1"/>
    <xf numFmtId="173" fontId="15" fillId="0" borderId="20" xfId="2" applyNumberFormat="1" applyFont="1" applyFill="1" applyBorder="1"/>
    <xf numFmtId="173" fontId="15" fillId="10" borderId="20" xfId="2" applyNumberFormat="1" applyFont="1" applyFill="1" applyBorder="1"/>
    <xf numFmtId="173" fontId="16" fillId="10" borderId="14" xfId="2" applyNumberFormat="1" applyFont="1" applyFill="1" applyBorder="1"/>
    <xf numFmtId="173" fontId="16" fillId="23" borderId="13" xfId="2" applyNumberFormat="1" applyFont="1" applyFill="1" applyBorder="1"/>
    <xf numFmtId="173" fontId="11" fillId="23" borderId="10" xfId="1" applyNumberFormat="1" applyFont="1" applyFill="1" applyBorder="1" applyAlignment="1">
      <alignment horizontal="right"/>
    </xf>
    <xf numFmtId="173" fontId="11" fillId="23" borderId="12" xfId="1" applyNumberFormat="1" applyFont="1" applyFill="1" applyBorder="1" applyAlignment="1">
      <alignment horizontal="right"/>
    </xf>
    <xf numFmtId="173" fontId="11" fillId="23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10" borderId="2" xfId="1" applyNumberFormat="1" applyFont="1" applyFill="1" applyBorder="1"/>
    <xf numFmtId="173" fontId="6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10" borderId="2" xfId="1" applyNumberFormat="1" applyFont="1" applyFill="1" applyBorder="1"/>
    <xf numFmtId="173" fontId="11" fillId="11" borderId="13" xfId="1" applyNumberFormat="1" applyFont="1" applyFill="1" applyBorder="1"/>
    <xf numFmtId="173" fontId="6" fillId="11" borderId="10" xfId="1" applyNumberFormat="1" applyFont="1" applyFill="1" applyBorder="1"/>
    <xf numFmtId="173" fontId="11" fillId="11" borderId="10" xfId="1" applyNumberFormat="1" applyFont="1" applyFill="1" applyBorder="1"/>
    <xf numFmtId="173" fontId="6" fillId="10" borderId="10" xfId="1" applyNumberFormat="1" applyFont="1" applyFill="1" applyBorder="1" applyAlignment="1">
      <alignment horizontal="center"/>
    </xf>
    <xf numFmtId="173" fontId="15" fillId="21" borderId="13" xfId="1" applyNumberFormat="1" applyFont="1" applyFill="1" applyBorder="1"/>
    <xf numFmtId="173" fontId="8" fillId="21" borderId="10" xfId="3" applyNumberFormat="1" applyFont="1" applyFill="1" applyBorder="1" applyAlignment="1">
      <alignment horizontal="center"/>
    </xf>
    <xf numFmtId="173" fontId="7" fillId="21" borderId="10" xfId="3" applyNumberFormat="1" applyFont="1" applyFill="1" applyBorder="1" applyAlignment="1">
      <alignment horizontal="center"/>
    </xf>
    <xf numFmtId="173" fontId="6" fillId="10" borderId="10" xfId="1" applyNumberFormat="1" applyFont="1" applyFill="1" applyBorder="1" applyAlignment="1"/>
    <xf numFmtId="173" fontId="6" fillId="20" borderId="13" xfId="1" applyNumberFormat="1" applyFont="1" applyFill="1" applyBorder="1"/>
    <xf numFmtId="173" fontId="8" fillId="20" borderId="10" xfId="3" applyNumberFormat="1" applyFont="1" applyFill="1" applyBorder="1" applyAlignment="1">
      <alignment horizontal="center"/>
    </xf>
    <xf numFmtId="173" fontId="12" fillId="20" borderId="10" xfId="3" applyNumberFormat="1" applyFont="1" applyFill="1" applyBorder="1" applyAlignment="1">
      <alignment horizontal="center"/>
    </xf>
    <xf numFmtId="173" fontId="6" fillId="11" borderId="13" xfId="1" applyNumberFormat="1" applyFont="1" applyFill="1" applyBorder="1"/>
    <xf numFmtId="173" fontId="8" fillId="11" borderId="10" xfId="3" applyNumberFormat="1" applyFont="1" applyFill="1" applyBorder="1" applyAlignment="1">
      <alignment horizontal="center"/>
    </xf>
    <xf numFmtId="173" fontId="12" fillId="11" borderId="10" xfId="3" applyNumberFormat="1" applyFont="1" applyFill="1" applyBorder="1" applyAlignment="1">
      <alignment horizontal="center"/>
    </xf>
    <xf numFmtId="173" fontId="11" fillId="10" borderId="10" xfId="2" applyNumberFormat="1" applyFont="1" applyFill="1" applyBorder="1" applyAlignment="1">
      <alignment horizontal="right"/>
    </xf>
    <xf numFmtId="173" fontId="11" fillId="15" borderId="13" xfId="1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173" fontId="11" fillId="16" borderId="13" xfId="4" applyNumberFormat="1" applyFont="1" applyFill="1" applyBorder="1"/>
    <xf numFmtId="173" fontId="8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/>
    <xf numFmtId="173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164" fontId="7" fillId="15" borderId="8" xfId="3" applyNumberFormat="1" applyFont="1" applyFill="1" applyBorder="1" applyAlignment="1">
      <alignment horizontal="center"/>
    </xf>
    <xf numFmtId="173" fontId="7" fillId="15" borderId="8" xfId="3" applyNumberFormat="1" applyFont="1" applyFill="1" applyBorder="1" applyAlignment="1">
      <alignment horizontal="center"/>
    </xf>
    <xf numFmtId="173" fontId="9" fillId="10" borderId="10" xfId="3" applyNumberFormat="1" applyFont="1" applyFill="1" applyBorder="1"/>
    <xf numFmtId="171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164" fontId="11" fillId="14" borderId="8" xfId="1" applyNumberFormat="1" applyFont="1" applyFill="1" applyBorder="1"/>
    <xf numFmtId="173" fontId="11" fillId="14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164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164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164" fontId="12" fillId="10" borderId="6" xfId="1" applyNumberFormat="1" applyFont="1" applyFill="1" applyBorder="1" applyAlignment="1">
      <alignment horizontal="center" vertical="center" wrapText="1"/>
    </xf>
    <xf numFmtId="164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right"/>
    </xf>
    <xf numFmtId="170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4" borderId="10" xfId="3" applyNumberFormat="1" applyFont="1" applyFill="1" applyBorder="1"/>
    <xf numFmtId="174" fontId="6" fillId="10" borderId="10" xfId="2" applyNumberFormat="1" applyFont="1" applyFill="1" applyBorder="1"/>
    <xf numFmtId="170" fontId="6" fillId="10" borderId="10" xfId="2" applyNumberFormat="1" applyFont="1" applyFill="1" applyBorder="1"/>
    <xf numFmtId="164" fontId="9" fillId="25" borderId="10" xfId="1" applyNumberFormat="1" applyFont="1" applyFill="1" applyBorder="1"/>
    <xf numFmtId="164" fontId="6" fillId="10" borderId="24" xfId="1" applyNumberFormat="1" applyFont="1" applyFill="1" applyBorder="1"/>
    <xf numFmtId="164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2" fontId="6" fillId="10" borderId="10" xfId="1" applyNumberFormat="1" applyFont="1" applyFill="1" applyBorder="1" applyAlignment="1">
      <alignment horizontal="left" indent="2"/>
    </xf>
    <xf numFmtId="164" fontId="11" fillId="10" borderId="2" xfId="2" applyNumberFormat="1" applyFont="1" applyFill="1" applyBorder="1"/>
    <xf numFmtId="164" fontId="12" fillId="10" borderId="2" xfId="1" applyNumberFormat="1" applyFont="1" applyFill="1" applyBorder="1"/>
    <xf numFmtId="164" fontId="8" fillId="10" borderId="2" xfId="1" applyNumberFormat="1" applyFont="1" applyFill="1" applyBorder="1"/>
    <xf numFmtId="172" fontId="7" fillId="10" borderId="23" xfId="2" applyNumberFormat="1" applyFont="1" applyFill="1" applyBorder="1"/>
    <xf numFmtId="172" fontId="7" fillId="10" borderId="2" xfId="2" applyNumberFormat="1" applyFont="1" applyFill="1" applyBorder="1"/>
    <xf numFmtId="171" fontId="7" fillId="10" borderId="2" xfId="2" applyNumberFormat="1" applyFont="1" applyFill="1" applyBorder="1"/>
    <xf numFmtId="172" fontId="6" fillId="10" borderId="23" xfId="1" applyNumberFormat="1" applyFont="1" applyFill="1" applyBorder="1"/>
    <xf numFmtId="172" fontId="6" fillId="10" borderId="21" xfId="2" applyNumberFormat="1" applyFont="1" applyFill="1" applyBorder="1"/>
    <xf numFmtId="164" fontId="11" fillId="10" borderId="17" xfId="2" applyNumberFormat="1" applyFont="1" applyFill="1" applyBorder="1"/>
    <xf numFmtId="164" fontId="6" fillId="10" borderId="6" xfId="2" applyNumberFormat="1" applyFont="1" applyFill="1" applyBorder="1"/>
    <xf numFmtId="172" fontId="11" fillId="10" borderId="30" xfId="2" applyNumberFormat="1" applyFont="1" applyFill="1" applyBorder="1"/>
    <xf numFmtId="172" fontId="6" fillId="10" borderId="25" xfId="2" applyNumberFormat="1" applyFont="1" applyFill="1" applyBorder="1"/>
    <xf numFmtId="164" fontId="6" fillId="10" borderId="4" xfId="2" applyNumberFormat="1" applyFont="1" applyFill="1" applyBorder="1"/>
    <xf numFmtId="170" fontId="6" fillId="10" borderId="6" xfId="2" applyNumberFormat="1" applyFont="1" applyFill="1" applyBorder="1"/>
    <xf numFmtId="170" fontId="11" fillId="10" borderId="6" xfId="2" applyNumberFormat="1" applyFont="1" applyFill="1" applyBorder="1"/>
    <xf numFmtId="164" fontId="11" fillId="10" borderId="14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 applyAlignment="1">
      <alignment horizontal="right"/>
    </xf>
    <xf numFmtId="170" fontId="6" fillId="10" borderId="18" xfId="2" applyNumberFormat="1" applyFont="1" applyFill="1" applyBorder="1"/>
    <xf numFmtId="170" fontId="11" fillId="10" borderId="18" xfId="2" applyNumberFormat="1" applyFont="1" applyFill="1" applyBorder="1"/>
    <xf numFmtId="164" fontId="9" fillId="10" borderId="2" xfId="1" applyNumberFormat="1" applyFont="1" applyFill="1" applyBorder="1"/>
    <xf numFmtId="164" fontId="6" fillId="10" borderId="2" xfId="2" applyNumberFormat="1" applyFont="1" applyFill="1" applyBorder="1"/>
    <xf numFmtId="164" fontId="11" fillId="10" borderId="30" xfId="2" applyNumberFormat="1" applyFont="1" applyFill="1" applyBorder="1"/>
    <xf numFmtId="172" fontId="11" fillId="10" borderId="20" xfId="2" applyNumberFormat="1" applyFont="1" applyFill="1" applyBorder="1"/>
    <xf numFmtId="172" fontId="11" fillId="10" borderId="6" xfId="2" applyNumberFormat="1" applyFont="1" applyFill="1" applyBorder="1"/>
    <xf numFmtId="170" fontId="6" fillId="10" borderId="12" xfId="1" applyNumberFormat="1" applyFont="1" applyFill="1" applyBorder="1"/>
    <xf numFmtId="170" fontId="6" fillId="10" borderId="6" xfId="1" applyNumberFormat="1" applyFont="1" applyFill="1" applyBorder="1"/>
    <xf numFmtId="172" fontId="11" fillId="10" borderId="20" xfId="1" applyNumberFormat="1" applyFont="1" applyFill="1" applyBorder="1" applyAlignment="1">
      <alignment horizontal="right"/>
    </xf>
    <xf numFmtId="172" fontId="9" fillId="10" borderId="12" xfId="1" applyNumberFormat="1" applyFont="1" applyFill="1" applyBorder="1"/>
    <xf numFmtId="164" fontId="11" fillId="10" borderId="19" xfId="2" applyNumberFormat="1" applyFont="1" applyFill="1" applyBorder="1"/>
    <xf numFmtId="164" fontId="9" fillId="10" borderId="18" xfId="1" applyNumberFormat="1" applyFont="1" applyFill="1" applyBorder="1"/>
    <xf numFmtId="164" fontId="6" fillId="10" borderId="14" xfId="2" applyNumberFormat="1" applyFont="1" applyFill="1" applyBorder="1"/>
    <xf numFmtId="164" fontId="6" fillId="10" borderId="18" xfId="2" applyNumberFormat="1" applyFont="1" applyFill="1" applyBorder="1"/>
    <xf numFmtId="171" fontId="7" fillId="10" borderId="14" xfId="2" applyNumberFormat="1" applyFont="1" applyFill="1" applyBorder="1"/>
    <xf numFmtId="164" fontId="6" fillId="10" borderId="14" xfId="1" applyNumberFormat="1" applyFont="1" applyFill="1" applyBorder="1" applyAlignment="1">
      <alignment horizontal="center"/>
    </xf>
    <xf numFmtId="170" fontId="6" fillId="10" borderId="2" xfId="2" applyNumberFormat="1" applyFont="1" applyFill="1" applyBorder="1"/>
    <xf numFmtId="164" fontId="9" fillId="10" borderId="21" xfId="1" applyNumberFormat="1" applyFont="1" applyFill="1" applyBorder="1"/>
    <xf numFmtId="164" fontId="8" fillId="10" borderId="12" xfId="1" applyNumberFormat="1" applyFont="1" applyFill="1" applyBorder="1"/>
    <xf numFmtId="173" fontId="9" fillId="10" borderId="10" xfId="1" applyNumberFormat="1" applyFont="1" applyFill="1" applyBorder="1"/>
    <xf numFmtId="173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71" fontId="12" fillId="23" borderId="8" xfId="2" applyNumberFormat="1" applyFont="1" applyFill="1" applyBorder="1"/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170" fontId="6" fillId="10" borderId="10" xfId="1" applyNumberFormat="1" applyFont="1" applyFill="1" applyBorder="1" applyAlignment="1">
      <alignment horizontal="right"/>
    </xf>
    <xf numFmtId="173" fontId="11" fillId="10" borderId="2" xfId="2" applyNumberFormat="1" applyFont="1" applyFill="1" applyBorder="1" applyAlignment="1">
      <alignment horizontal="right"/>
    </xf>
    <xf numFmtId="173" fontId="11" fillId="10" borderId="12" xfId="1" applyNumberFormat="1" applyFont="1" applyFill="1" applyBorder="1" applyAlignment="1">
      <alignment horizontal="right"/>
    </xf>
    <xf numFmtId="164" fontId="6" fillId="10" borderId="21" xfId="1" applyNumberFormat="1" applyFont="1" applyFill="1" applyBorder="1"/>
    <xf numFmtId="172" fontId="6" fillId="10" borderId="21" xfId="1" applyNumberFormat="1" applyFont="1" applyFill="1" applyBorder="1" applyAlignment="1">
      <alignment horizontal="center"/>
    </xf>
    <xf numFmtId="164" fontId="9" fillId="10" borderId="28" xfId="1" applyNumberFormat="1" applyFont="1" applyFill="1" applyBorder="1"/>
    <xf numFmtId="172" fontId="11" fillId="10" borderId="30" xfId="1" applyNumberFormat="1" applyFont="1" applyFill="1" applyBorder="1" applyAlignment="1">
      <alignment horizontal="right"/>
    </xf>
    <xf numFmtId="171" fontId="16" fillId="10" borderId="2" xfId="1" applyNumberFormat="1" applyFont="1" applyFill="1" applyBorder="1" applyAlignment="1">
      <alignment horizontal="center"/>
    </xf>
    <xf numFmtId="172" fontId="16" fillId="10" borderId="10" xfId="1" applyNumberFormat="1" applyFont="1" applyFill="1" applyBorder="1"/>
    <xf numFmtId="0" fontId="11" fillId="10" borderId="14" xfId="1" applyFont="1" applyFill="1" applyBorder="1"/>
    <xf numFmtId="164" fontId="6" fillId="10" borderId="10" xfId="1" applyNumberFormat="1" applyFont="1" applyFill="1" applyBorder="1" applyAlignment="1">
      <alignment horizontal="center" wrapText="1"/>
    </xf>
    <xf numFmtId="164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8" fillId="7" borderId="2" xfId="1" applyNumberFormat="1" applyFont="1" applyFill="1" applyBorder="1"/>
    <xf numFmtId="164" fontId="9" fillId="10" borderId="0" xfId="1" applyNumberFormat="1" applyFont="1" applyFill="1" applyBorder="1"/>
    <xf numFmtId="164" fontId="6" fillId="10" borderId="23" xfId="2" applyNumberFormat="1" applyFont="1" applyFill="1" applyBorder="1"/>
    <xf numFmtId="164" fontId="9" fillId="10" borderId="22" xfId="1" applyNumberFormat="1" applyFont="1" applyFill="1" applyBorder="1"/>
    <xf numFmtId="170" fontId="6" fillId="10" borderId="21" xfId="2" applyNumberFormat="1" applyFont="1" applyFill="1" applyBorder="1"/>
    <xf numFmtId="172" fontId="11" fillId="10" borderId="24" xfId="1" applyNumberFormat="1" applyFont="1" applyFill="1" applyBorder="1" applyAlignment="1">
      <alignment horizontal="right"/>
    </xf>
    <xf numFmtId="172" fontId="11" fillId="10" borderId="21" xfId="1" applyNumberFormat="1" applyFont="1" applyFill="1" applyBorder="1" applyAlignment="1">
      <alignment horizontal="right"/>
    </xf>
    <xf numFmtId="164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164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164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164" fontId="11" fillId="23" borderId="2" xfId="1" applyNumberFormat="1" applyFont="1" applyFill="1" applyBorder="1" applyAlignment="1">
      <alignment horizontal="right"/>
    </xf>
    <xf numFmtId="164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2" fontId="9" fillId="11" borderId="14" xfId="1" applyNumberFormat="1" applyFont="1" applyFill="1" applyBorder="1"/>
    <xf numFmtId="172" fontId="9" fillId="10" borderId="10" xfId="1" applyNumberFormat="1" applyFont="1" applyFill="1" applyBorder="1"/>
    <xf numFmtId="172" fontId="9" fillId="10" borderId="8" xfId="1" applyNumberFormat="1" applyFont="1" applyFill="1" applyBorder="1"/>
    <xf numFmtId="170" fontId="11" fillId="10" borderId="2" xfId="2" applyNumberFormat="1" applyFont="1" applyFill="1" applyBorder="1"/>
    <xf numFmtId="0" fontId="11" fillId="7" borderId="10" xfId="1" applyFont="1" applyFill="1" applyBorder="1" applyAlignment="1">
      <alignment horizontal="left" wrapText="1"/>
    </xf>
    <xf numFmtId="164" fontId="11" fillId="7" borderId="10" xfId="1" applyNumberFormat="1" applyFont="1" applyFill="1" applyBorder="1"/>
    <xf numFmtId="164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175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5" fontId="16" fillId="10" borderId="0" xfId="1" applyNumberFormat="1" applyFont="1" applyFill="1" applyBorder="1"/>
    <xf numFmtId="0" fontId="15" fillId="10" borderId="0" xfId="1" applyFont="1" applyFill="1" applyBorder="1"/>
    <xf numFmtId="0" fontId="6" fillId="0" borderId="12" xfId="1" applyFont="1" applyFill="1" applyBorder="1" applyAlignment="1">
      <alignment horizontal="left" wrapText="1" indent="3"/>
    </xf>
    <xf numFmtId="173" fontId="6" fillId="10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168" fontId="7" fillId="0" borderId="0" xfId="0" applyNumberFormat="1" applyFont="1" applyFill="1"/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164" fontId="8" fillId="16" borderId="12" xfId="3" applyNumberFormat="1" applyFont="1" applyFill="1" applyBorder="1" applyAlignment="1">
      <alignment horizontal="center"/>
    </xf>
    <xf numFmtId="173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164" fontId="7" fillId="16" borderId="6" xfId="3" applyNumberFormat="1" applyFont="1" applyFill="1" applyBorder="1" applyAlignment="1">
      <alignment horizontal="center"/>
    </xf>
    <xf numFmtId="173" fontId="7" fillId="16" borderId="6" xfId="3" applyNumberFormat="1" applyFont="1" applyFill="1" applyBorder="1" applyAlignment="1">
      <alignment horizontal="center"/>
    </xf>
    <xf numFmtId="176" fontId="16" fillId="10" borderId="0" xfId="1" applyNumberFormat="1" applyFont="1" applyFill="1" applyBorder="1"/>
    <xf numFmtId="176" fontId="16" fillId="0" borderId="0" xfId="1" applyNumberFormat="1" applyFont="1" applyFill="1" applyBorder="1"/>
    <xf numFmtId="173" fontId="6" fillId="10" borderId="2" xfId="1" applyNumberFormat="1" applyFont="1" applyFill="1" applyBorder="1" applyAlignment="1">
      <alignment horizontal="right"/>
    </xf>
    <xf numFmtId="173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72" fontId="18" fillId="26" borderId="6" xfId="1" applyNumberFormat="1" applyFont="1" applyFill="1" applyBorder="1" applyAlignment="1">
      <alignment horizontal="center"/>
    </xf>
    <xf numFmtId="164" fontId="15" fillId="10" borderId="0" xfId="1" applyNumberFormat="1" applyFont="1" applyFill="1" applyBorder="1"/>
    <xf numFmtId="164" fontId="11" fillId="10" borderId="0" xfId="1" applyNumberFormat="1" applyFont="1" applyFill="1" applyBorder="1"/>
    <xf numFmtId="177" fontId="16" fillId="0" borderId="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L870"/>
  <sheetViews>
    <sheetView showZeros="0" zoomScale="90" zoomScaleNormal="90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B20" sqref="B20"/>
    </sheetView>
  </sheetViews>
  <sheetFormatPr defaultColWidth="9.140625" defaultRowHeight="15" x14ac:dyDescent="0.25"/>
  <cols>
    <col min="1" max="1" width="5.140625" style="36" hidden="1" customWidth="1"/>
    <col min="2" max="2" width="44.5703125" style="35" customWidth="1"/>
    <col min="3" max="3" width="15.5703125" style="35" customWidth="1"/>
    <col min="4" max="4" width="14.85546875" style="35" customWidth="1"/>
    <col min="5" max="5" width="14.28515625" style="153" customWidth="1"/>
    <col min="6" max="6" width="12.7109375" style="35" customWidth="1"/>
    <col min="7" max="7" width="13.42578125" style="370" customWidth="1"/>
    <col min="8" max="8" width="14" style="370" customWidth="1"/>
    <col min="9" max="9" width="14.42578125" style="387" customWidth="1"/>
    <col min="10" max="10" width="11" style="35" customWidth="1"/>
    <col min="11" max="11" width="11.85546875" style="109" customWidth="1"/>
    <col min="12" max="12" width="10" style="36" bestFit="1" customWidth="1"/>
    <col min="13" max="16384" width="9.140625" style="36"/>
  </cols>
  <sheetData>
    <row r="1" spans="1:11" ht="30.75" customHeight="1" x14ac:dyDescent="0.25">
      <c r="B1" s="763" t="s">
        <v>131</v>
      </c>
      <c r="C1" s="764"/>
      <c r="D1" s="764"/>
      <c r="E1" s="764"/>
      <c r="F1" s="764"/>
      <c r="G1" s="764"/>
      <c r="H1" s="764"/>
      <c r="I1" s="764"/>
      <c r="J1" s="764"/>
    </row>
    <row r="2" spans="1:11" ht="15.75" x14ac:dyDescent="0.25">
      <c r="B2" s="347"/>
      <c r="C2" s="347"/>
      <c r="D2" s="347"/>
      <c r="E2" s="347"/>
      <c r="F2" s="444"/>
      <c r="G2" s="347"/>
      <c r="H2" s="347"/>
      <c r="I2" s="347"/>
      <c r="J2" s="347"/>
    </row>
    <row r="3" spans="1:11" ht="22.5" hidden="1" customHeight="1" x14ac:dyDescent="0.3">
      <c r="B3" s="155">
        <v>6</v>
      </c>
      <c r="C3" s="137"/>
      <c r="D3" s="137"/>
      <c r="E3" s="138"/>
      <c r="F3" s="445"/>
      <c r="G3" s="396"/>
      <c r="H3" s="396"/>
      <c r="I3" s="354"/>
      <c r="J3" s="137"/>
    </row>
    <row r="4" spans="1:11" ht="13.5" customHeight="1" thickBot="1" x14ac:dyDescent="0.35">
      <c r="B4" s="155"/>
      <c r="C4" s="154"/>
      <c r="D4" s="154"/>
      <c r="E4" s="138"/>
      <c r="F4" s="445"/>
      <c r="G4" s="396"/>
      <c r="H4" s="396"/>
      <c r="I4" s="354"/>
      <c r="J4" s="154"/>
    </row>
    <row r="5" spans="1:11" ht="31.5" customHeight="1" thickBot="1" x14ac:dyDescent="0.3">
      <c r="B5" s="39" t="s">
        <v>0</v>
      </c>
      <c r="C5" s="760" t="s">
        <v>103</v>
      </c>
      <c r="D5" s="761"/>
      <c r="E5" s="761"/>
      <c r="F5" s="762"/>
      <c r="G5" s="760" t="s">
        <v>102</v>
      </c>
      <c r="H5" s="761"/>
      <c r="I5" s="761"/>
      <c r="J5" s="762"/>
    </row>
    <row r="6" spans="1:11" ht="60.75" thickBot="1" x14ac:dyDescent="0.3">
      <c r="B6" s="40"/>
      <c r="C6" s="308" t="s">
        <v>128</v>
      </c>
      <c r="D6" s="308" t="s">
        <v>132</v>
      </c>
      <c r="E6" s="309" t="s">
        <v>104</v>
      </c>
      <c r="F6" s="98" t="s">
        <v>35</v>
      </c>
      <c r="G6" s="397" t="s">
        <v>129</v>
      </c>
      <c r="H6" s="397" t="s">
        <v>133</v>
      </c>
      <c r="I6" s="355" t="s">
        <v>105</v>
      </c>
      <c r="J6" s="98" t="s">
        <v>35</v>
      </c>
    </row>
    <row r="7" spans="1:11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356">
        <v>6</v>
      </c>
      <c r="H7" s="356">
        <v>7</v>
      </c>
      <c r="I7" s="356">
        <v>8</v>
      </c>
      <c r="J7" s="56">
        <v>9</v>
      </c>
      <c r="K7" s="108"/>
    </row>
    <row r="8" spans="1:11" ht="13.9" customHeight="1" x14ac:dyDescent="0.25">
      <c r="B8" s="20"/>
      <c r="C8" s="68"/>
      <c r="D8" s="68"/>
      <c r="E8" s="139"/>
      <c r="F8" s="68"/>
      <c r="G8" s="398"/>
      <c r="H8" s="398"/>
      <c r="I8" s="357"/>
      <c r="J8" s="97"/>
      <c r="K8" s="108"/>
    </row>
    <row r="9" spans="1:11" ht="28.5" customHeight="1" x14ac:dyDescent="0.25">
      <c r="A9" s="36">
        <v>1</v>
      </c>
      <c r="B9" s="113" t="s">
        <v>59</v>
      </c>
      <c r="C9" s="122"/>
      <c r="D9" s="670"/>
      <c r="E9" s="122"/>
      <c r="F9" s="122"/>
      <c r="G9" s="671"/>
      <c r="H9" s="358"/>
      <c r="I9" s="358"/>
      <c r="J9" s="158"/>
      <c r="K9" s="108"/>
    </row>
    <row r="10" spans="1:11" ht="30" customHeight="1" x14ac:dyDescent="0.25">
      <c r="B10" s="204" t="s">
        <v>121</v>
      </c>
      <c r="C10" s="112">
        <f>SUM(C11:C12)</f>
        <v>1533</v>
      </c>
      <c r="D10" s="112">
        <f>SUM(D11:D12)</f>
        <v>767</v>
      </c>
      <c r="E10" s="112">
        <f>SUM(E11:E12)</f>
        <v>706</v>
      </c>
      <c r="F10" s="112">
        <f t="shared" ref="F10:F15" si="0">E10/D10*100</f>
        <v>92.046936114732731</v>
      </c>
      <c r="G10" s="618">
        <f>SUM(G11:G12)</f>
        <v>3037.4914983333333</v>
      </c>
      <c r="H10" s="618">
        <f>SUM(H11:H12)</f>
        <v>1518</v>
      </c>
      <c r="I10" s="618">
        <f>SUM(I11:I12)</f>
        <v>1537.4545700000001</v>
      </c>
      <c r="J10" s="112">
        <f>I10/H10*100</f>
        <v>101.28159222661397</v>
      </c>
      <c r="K10" s="108"/>
    </row>
    <row r="11" spans="1:11" ht="30" customHeight="1" x14ac:dyDescent="0.25">
      <c r="A11" s="36">
        <v>1</v>
      </c>
      <c r="B11" s="71" t="s">
        <v>79</v>
      </c>
      <c r="C11" s="112">
        <v>1179</v>
      </c>
      <c r="D11" s="659">
        <f>ROUND(C11/12*$B$3,0)</f>
        <v>590</v>
      </c>
      <c r="E11" s="112">
        <v>530</v>
      </c>
      <c r="F11" s="112">
        <f t="shared" si="0"/>
        <v>89.830508474576277</v>
      </c>
      <c r="G11" s="618">
        <v>2528.5235733333334</v>
      </c>
      <c r="H11" s="618">
        <f>ROUND(G11/12*$B$3,0)</f>
        <v>1264</v>
      </c>
      <c r="I11" s="618">
        <v>1244.6590800000001</v>
      </c>
      <c r="J11" s="112">
        <f t="shared" ref="J11:J17" si="1">I11/H11*100</f>
        <v>98.469863924050642</v>
      </c>
      <c r="K11" s="108"/>
    </row>
    <row r="12" spans="1:11" ht="30" x14ac:dyDescent="0.25">
      <c r="A12" s="36">
        <v>1</v>
      </c>
      <c r="B12" s="71" t="s">
        <v>80</v>
      </c>
      <c r="C12" s="112">
        <v>354</v>
      </c>
      <c r="D12" s="659">
        <f>ROUND(C12/12*$B$3,0)</f>
        <v>177</v>
      </c>
      <c r="E12" s="112">
        <v>176</v>
      </c>
      <c r="F12" s="660">
        <f t="shared" si="0"/>
        <v>99.435028248587571</v>
      </c>
      <c r="G12" s="618">
        <v>508.96792500000004</v>
      </c>
      <c r="H12" s="618">
        <f>ROUND(G12/12*$B$3,0)</f>
        <v>254</v>
      </c>
      <c r="I12" s="618">
        <v>292.79548999999997</v>
      </c>
      <c r="J12" s="660">
        <f t="shared" si="1"/>
        <v>115.27381496062992</v>
      </c>
      <c r="K12" s="108"/>
    </row>
    <row r="13" spans="1:11" ht="30" x14ac:dyDescent="0.25">
      <c r="A13" s="36">
        <v>1</v>
      </c>
      <c r="B13" s="326" t="s">
        <v>113</v>
      </c>
      <c r="C13" s="112">
        <f>SUM(C14)</f>
        <v>0</v>
      </c>
      <c r="D13" s="112">
        <f>SUM(D14)</f>
        <v>0</v>
      </c>
      <c r="E13" s="112">
        <f>SUM(E14)</f>
        <v>0</v>
      </c>
      <c r="F13" s="112"/>
      <c r="G13" s="618">
        <f>SUM(G14)</f>
        <v>0</v>
      </c>
      <c r="H13" s="618">
        <f>SUM(H14)</f>
        <v>0</v>
      </c>
      <c r="I13" s="618">
        <f>SUM(I14)</f>
        <v>0</v>
      </c>
      <c r="J13" s="112"/>
      <c r="K13" s="108"/>
    </row>
    <row r="14" spans="1:11" ht="30" x14ac:dyDescent="0.25">
      <c r="A14" s="36">
        <v>1</v>
      </c>
      <c r="B14" s="348" t="s">
        <v>109</v>
      </c>
      <c r="C14" s="660"/>
      <c r="D14" s="660">
        <f>ROUND(C14/12*$B$3,0)</f>
        <v>0</v>
      </c>
      <c r="E14" s="660">
        <v>0</v>
      </c>
      <c r="F14" s="660"/>
      <c r="G14" s="618"/>
      <c r="H14" s="618">
        <f>ROUND(G14/12*$B$3,0)</f>
        <v>0</v>
      </c>
      <c r="I14" s="618">
        <v>0</v>
      </c>
      <c r="J14" s="660"/>
      <c r="K14" s="108"/>
    </row>
    <row r="15" spans="1:11" ht="30" x14ac:dyDescent="0.25">
      <c r="A15" s="36">
        <v>1</v>
      </c>
      <c r="B15" s="681" t="s">
        <v>124</v>
      </c>
      <c r="C15" s="683">
        <v>20</v>
      </c>
      <c r="D15" s="112">
        <f>ROUND(C15/12*$B$3,0)</f>
        <v>10</v>
      </c>
      <c r="E15" s="683">
        <v>0</v>
      </c>
      <c r="F15" s="112">
        <f t="shared" si="0"/>
        <v>0</v>
      </c>
      <c r="G15" s="618">
        <v>13.4848</v>
      </c>
      <c r="H15" s="618">
        <f>ROUND(G15/12*$B$3,0)</f>
        <v>7</v>
      </c>
      <c r="I15" s="683">
        <v>0</v>
      </c>
      <c r="J15" s="660">
        <f t="shared" si="1"/>
        <v>0</v>
      </c>
      <c r="K15" s="108"/>
    </row>
    <row r="16" spans="1:11" ht="15.75" thickBot="1" x14ac:dyDescent="0.3">
      <c r="A16" s="36">
        <v>1</v>
      </c>
      <c r="B16" s="682"/>
      <c r="C16" s="626"/>
      <c r="D16" s="626"/>
      <c r="E16" s="626"/>
      <c r="F16" s="626"/>
      <c r="G16" s="680"/>
      <c r="H16" s="658"/>
      <c r="I16" s="658"/>
      <c r="J16" s="626"/>
      <c r="K16" s="108"/>
    </row>
    <row r="17" spans="1:11" s="34" customFormat="1" ht="15.75" thickBot="1" x14ac:dyDescent="0.3">
      <c r="A17" s="36">
        <v>1</v>
      </c>
      <c r="B17" s="349" t="s">
        <v>3</v>
      </c>
      <c r="C17" s="350"/>
      <c r="D17" s="350"/>
      <c r="E17" s="350"/>
      <c r="F17" s="351"/>
      <c r="G17" s="399">
        <f>G13+G10+G15</f>
        <v>3050.9762983333335</v>
      </c>
      <c r="H17" s="399">
        <f>H13+H10+H15</f>
        <v>1525</v>
      </c>
      <c r="I17" s="399">
        <f>I13+I10+I15</f>
        <v>1537.4545700000001</v>
      </c>
      <c r="J17" s="351">
        <f t="shared" si="1"/>
        <v>100.8166931147541</v>
      </c>
      <c r="K17" s="757"/>
    </row>
    <row r="18" spans="1:11" s="109" customFormat="1" ht="15" customHeight="1" x14ac:dyDescent="0.25">
      <c r="A18" s="36">
        <v>1</v>
      </c>
      <c r="B18" s="202"/>
      <c r="C18" s="107"/>
      <c r="D18" s="182"/>
      <c r="E18" s="107"/>
      <c r="F18" s="446"/>
      <c r="G18" s="400"/>
      <c r="H18" s="359"/>
      <c r="I18" s="359"/>
      <c r="J18" s="107"/>
      <c r="K18" s="108"/>
    </row>
    <row r="19" spans="1:11" ht="15" customHeight="1" x14ac:dyDescent="0.25">
      <c r="A19" s="36">
        <v>1</v>
      </c>
      <c r="B19" s="287" t="s">
        <v>87</v>
      </c>
      <c r="C19" s="288"/>
      <c r="D19" s="288"/>
      <c r="E19" s="288"/>
      <c r="F19" s="447"/>
      <c r="G19" s="401"/>
      <c r="H19" s="360"/>
      <c r="I19" s="360"/>
      <c r="J19" s="288"/>
      <c r="K19" s="108"/>
    </row>
    <row r="20" spans="1:11" ht="51" customHeight="1" x14ac:dyDescent="0.25">
      <c r="A20" s="36">
        <v>1</v>
      </c>
      <c r="B20" s="231" t="s">
        <v>121</v>
      </c>
      <c r="C20" s="286">
        <f>C10</f>
        <v>1533</v>
      </c>
      <c r="D20" s="286">
        <f>D10</f>
        <v>767</v>
      </c>
      <c r="E20" s="286">
        <f>E10</f>
        <v>706</v>
      </c>
      <c r="F20" s="286">
        <f>E20/D20*100</f>
        <v>92.046936114732731</v>
      </c>
      <c r="G20" s="463">
        <f>G10</f>
        <v>3037.4914983333333</v>
      </c>
      <c r="H20" s="463">
        <f>H10</f>
        <v>1518</v>
      </c>
      <c r="I20" s="463">
        <f>I10</f>
        <v>1537.4545700000001</v>
      </c>
      <c r="J20" s="286">
        <f>I20/H20*100</f>
        <v>101.28159222661397</v>
      </c>
      <c r="K20" s="108"/>
    </row>
    <row r="21" spans="1:11" ht="42.75" customHeight="1" x14ac:dyDescent="0.25">
      <c r="A21" s="36">
        <v>1</v>
      </c>
      <c r="B21" s="285" t="s">
        <v>79</v>
      </c>
      <c r="C21" s="286">
        <f t="shared" ref="C21:E24" si="2">SUM(C11)</f>
        <v>1179</v>
      </c>
      <c r="D21" s="286">
        <f t="shared" si="2"/>
        <v>590</v>
      </c>
      <c r="E21" s="286">
        <f t="shared" si="2"/>
        <v>530</v>
      </c>
      <c r="F21" s="286">
        <f>E21/D21*100</f>
        <v>89.830508474576277</v>
      </c>
      <c r="G21" s="463">
        <f t="shared" ref="G21:I24" si="3">SUM(G11)</f>
        <v>2528.5235733333334</v>
      </c>
      <c r="H21" s="463">
        <f t="shared" si="3"/>
        <v>1264</v>
      </c>
      <c r="I21" s="463">
        <f t="shared" si="3"/>
        <v>1244.6590800000001</v>
      </c>
      <c r="J21" s="286">
        <f t="shared" ref="J21:J26" si="4">I21/H21*100</f>
        <v>98.469863924050642</v>
      </c>
      <c r="K21" s="108"/>
    </row>
    <row r="22" spans="1:11" ht="37.5" customHeight="1" x14ac:dyDescent="0.25">
      <c r="A22" s="36">
        <v>1</v>
      </c>
      <c r="B22" s="285" t="s">
        <v>80</v>
      </c>
      <c r="C22" s="286">
        <f t="shared" si="2"/>
        <v>354</v>
      </c>
      <c r="D22" s="286">
        <f t="shared" si="2"/>
        <v>177</v>
      </c>
      <c r="E22" s="286">
        <f t="shared" si="2"/>
        <v>176</v>
      </c>
      <c r="F22" s="286">
        <f>E22/D22*100</f>
        <v>99.435028248587571</v>
      </c>
      <c r="G22" s="463">
        <f t="shared" si="3"/>
        <v>508.96792500000004</v>
      </c>
      <c r="H22" s="463">
        <f t="shared" si="3"/>
        <v>254</v>
      </c>
      <c r="I22" s="463">
        <f t="shared" si="3"/>
        <v>292.79548999999997</v>
      </c>
      <c r="J22" s="286">
        <f t="shared" si="4"/>
        <v>115.27381496062992</v>
      </c>
      <c r="K22" s="108"/>
    </row>
    <row r="23" spans="1:11" ht="30" x14ac:dyDescent="0.25">
      <c r="A23" s="36">
        <v>1</v>
      </c>
      <c r="B23" s="329" t="s">
        <v>113</v>
      </c>
      <c r="C23" s="286">
        <f t="shared" si="2"/>
        <v>0</v>
      </c>
      <c r="D23" s="286">
        <f t="shared" si="2"/>
        <v>0</v>
      </c>
      <c r="E23" s="286">
        <f t="shared" si="2"/>
        <v>0</v>
      </c>
      <c r="F23" s="286"/>
      <c r="G23" s="463">
        <f t="shared" si="3"/>
        <v>0</v>
      </c>
      <c r="H23" s="463">
        <f t="shared" si="3"/>
        <v>0</v>
      </c>
      <c r="I23" s="463">
        <f t="shared" si="3"/>
        <v>0</v>
      </c>
      <c r="J23" s="286"/>
      <c r="K23" s="108"/>
    </row>
    <row r="24" spans="1:11" ht="37.5" customHeight="1" x14ac:dyDescent="0.25">
      <c r="A24" s="36">
        <v>1</v>
      </c>
      <c r="B24" s="327" t="s">
        <v>109</v>
      </c>
      <c r="C24" s="470">
        <f t="shared" si="2"/>
        <v>0</v>
      </c>
      <c r="D24" s="470">
        <f t="shared" si="2"/>
        <v>0</v>
      </c>
      <c r="E24" s="470">
        <f t="shared" si="2"/>
        <v>0</v>
      </c>
      <c r="F24" s="470"/>
      <c r="G24" s="471">
        <f t="shared" si="3"/>
        <v>0</v>
      </c>
      <c r="H24" s="471">
        <f t="shared" si="3"/>
        <v>0</v>
      </c>
      <c r="I24" s="471">
        <f t="shared" si="3"/>
        <v>0</v>
      </c>
      <c r="J24" s="470"/>
      <c r="K24" s="108"/>
    </row>
    <row r="25" spans="1:11" ht="37.5" customHeight="1" thickBot="1" x14ac:dyDescent="0.3">
      <c r="A25" s="36">
        <v>1</v>
      </c>
      <c r="B25" s="327" t="s">
        <v>124</v>
      </c>
      <c r="C25" s="684">
        <f>SUM(C15)</f>
        <v>20</v>
      </c>
      <c r="D25" s="684">
        <f t="shared" ref="D25:J25" si="5">SUM(D15)</f>
        <v>10</v>
      </c>
      <c r="E25" s="684">
        <f t="shared" si="5"/>
        <v>0</v>
      </c>
      <c r="F25" s="684">
        <f t="shared" si="5"/>
        <v>0</v>
      </c>
      <c r="G25" s="684">
        <f t="shared" si="5"/>
        <v>13.4848</v>
      </c>
      <c r="H25" s="684">
        <f t="shared" si="5"/>
        <v>7</v>
      </c>
      <c r="I25" s="684">
        <f t="shared" si="5"/>
        <v>0</v>
      </c>
      <c r="J25" s="684">
        <f t="shared" si="5"/>
        <v>0</v>
      </c>
      <c r="K25" s="108"/>
    </row>
    <row r="26" spans="1:11" s="34" customFormat="1" ht="15" customHeight="1" thickBot="1" x14ac:dyDescent="0.3">
      <c r="A26" s="36">
        <v>1</v>
      </c>
      <c r="B26" s="436" t="s">
        <v>106</v>
      </c>
      <c r="C26" s="472">
        <f t="shared" ref="C26:I26" si="6">SUM(C17)</f>
        <v>0</v>
      </c>
      <c r="D26" s="472">
        <f t="shared" si="6"/>
        <v>0</v>
      </c>
      <c r="E26" s="472">
        <f t="shared" si="6"/>
        <v>0</v>
      </c>
      <c r="F26" s="473"/>
      <c r="G26" s="474">
        <f t="shared" si="6"/>
        <v>3050.9762983333335</v>
      </c>
      <c r="H26" s="474">
        <f t="shared" si="6"/>
        <v>1525</v>
      </c>
      <c r="I26" s="474">
        <f t="shared" si="6"/>
        <v>1537.4545700000001</v>
      </c>
      <c r="J26" s="473">
        <f t="shared" si="4"/>
        <v>100.8166931147541</v>
      </c>
      <c r="K26" s="108"/>
    </row>
    <row r="27" spans="1:11" s="34" customFormat="1" ht="15" customHeight="1" x14ac:dyDescent="0.25">
      <c r="A27" s="36">
        <v>1</v>
      </c>
      <c r="B27" s="6"/>
      <c r="C27" s="625"/>
      <c r="D27" s="625"/>
      <c r="E27" s="625"/>
      <c r="F27" s="626"/>
      <c r="G27" s="627"/>
      <c r="H27" s="628"/>
      <c r="I27" s="628"/>
      <c r="J27" s="629"/>
      <c r="K27" s="108"/>
    </row>
    <row r="28" spans="1:11" ht="15" customHeight="1" x14ac:dyDescent="0.25">
      <c r="A28" s="36">
        <v>1</v>
      </c>
      <c r="B28" s="80" t="s">
        <v>1</v>
      </c>
      <c r="C28" s="143"/>
      <c r="D28" s="143"/>
      <c r="E28" s="143"/>
      <c r="F28" s="143"/>
      <c r="G28" s="630"/>
      <c r="H28" s="361"/>
      <c r="I28" s="361"/>
      <c r="J28" s="144"/>
      <c r="K28" s="108"/>
    </row>
    <row r="29" spans="1:11" ht="33.75" customHeight="1" x14ac:dyDescent="0.25">
      <c r="A29" s="36">
        <v>1</v>
      </c>
      <c r="B29" s="74" t="s">
        <v>60</v>
      </c>
      <c r="C29" s="122"/>
      <c r="D29" s="122"/>
      <c r="E29" s="122"/>
      <c r="F29" s="122"/>
      <c r="G29" s="631"/>
      <c r="H29" s="362"/>
      <c r="I29" s="362"/>
      <c r="J29" s="117"/>
      <c r="K29" s="108"/>
    </row>
    <row r="30" spans="1:11" ht="30" x14ac:dyDescent="0.25">
      <c r="A30" s="36">
        <v>1</v>
      </c>
      <c r="B30" s="204" t="s">
        <v>121</v>
      </c>
      <c r="C30" s="117">
        <f>SUM(C31,C32)</f>
        <v>17727</v>
      </c>
      <c r="D30" s="117">
        <f>SUM(D31,D32)</f>
        <v>8864</v>
      </c>
      <c r="E30" s="117">
        <f>SUM(E31:E32)</f>
        <v>8642</v>
      </c>
      <c r="F30" s="117">
        <f>E30/D30*100</f>
        <v>97.495487364620942</v>
      </c>
      <c r="G30" s="618">
        <f>SUM(G31,G32)</f>
        <v>35126.116621574074</v>
      </c>
      <c r="H30" s="618">
        <f>SUM(H31,H32)</f>
        <v>17563</v>
      </c>
      <c r="I30" s="618">
        <f>SUM(I31:I32)</f>
        <v>17053.128079999999</v>
      </c>
      <c r="J30" s="117">
        <f>I30/H30*100</f>
        <v>97.096897341000968</v>
      </c>
      <c r="K30" s="108"/>
    </row>
    <row r="31" spans="1:11" ht="32.25" customHeight="1" x14ac:dyDescent="0.25">
      <c r="A31" s="36">
        <v>1</v>
      </c>
      <c r="B31" s="72" t="s">
        <v>79</v>
      </c>
      <c r="C31" s="117">
        <v>13636</v>
      </c>
      <c r="D31" s="110">
        <f t="shared" ref="D31:D37" si="7">ROUND(C31/12*$B$3,0)</f>
        <v>6818</v>
      </c>
      <c r="E31" s="117">
        <v>6696</v>
      </c>
      <c r="F31" s="117">
        <f t="shared" ref="F31:F37" si="8">E31/D31*100</f>
        <v>98.210618949838661</v>
      </c>
      <c r="G31" s="618">
        <v>29244.230234074072</v>
      </c>
      <c r="H31" s="618">
        <f>ROUND(G31/12*$B$3,0)</f>
        <v>14622</v>
      </c>
      <c r="I31" s="618">
        <v>14091.35145</v>
      </c>
      <c r="J31" s="117">
        <f t="shared" ref="J31:J38" si="9">I31/H31*100</f>
        <v>96.370889413212964</v>
      </c>
      <c r="K31" s="108"/>
    </row>
    <row r="32" spans="1:11" ht="30" customHeight="1" x14ac:dyDescent="0.25">
      <c r="A32" s="36">
        <v>1</v>
      </c>
      <c r="B32" s="72" t="s">
        <v>80</v>
      </c>
      <c r="C32" s="180">
        <v>4091</v>
      </c>
      <c r="D32" s="180">
        <f t="shared" si="7"/>
        <v>2046</v>
      </c>
      <c r="E32" s="180">
        <v>1946</v>
      </c>
      <c r="F32" s="180">
        <f t="shared" si="8"/>
        <v>95.112414467253188</v>
      </c>
      <c r="G32" s="618">
        <v>5881.8863875000015</v>
      </c>
      <c r="H32" s="618">
        <f>ROUND(G32/12*$B$3,0)</f>
        <v>2941</v>
      </c>
      <c r="I32" s="618">
        <v>2961.7766299999998</v>
      </c>
      <c r="J32" s="117">
        <f t="shared" si="9"/>
        <v>100.70644780686841</v>
      </c>
      <c r="K32" s="108"/>
    </row>
    <row r="33" spans="1:12" ht="30" customHeight="1" x14ac:dyDescent="0.25">
      <c r="A33" s="36">
        <v>1</v>
      </c>
      <c r="B33" s="204" t="s">
        <v>113</v>
      </c>
      <c r="C33" s="180">
        <f>SUM(C34)</f>
        <v>800</v>
      </c>
      <c r="D33" s="180">
        <f t="shared" ref="D33:H33" si="10">SUM(D34)</f>
        <v>400</v>
      </c>
      <c r="E33" s="180">
        <f>E34</f>
        <v>377</v>
      </c>
      <c r="F33" s="180">
        <f t="shared" si="8"/>
        <v>94.25</v>
      </c>
      <c r="G33" s="618">
        <f t="shared" si="10"/>
        <v>1174.56</v>
      </c>
      <c r="H33" s="618">
        <f t="shared" si="10"/>
        <v>587</v>
      </c>
      <c r="I33" s="618">
        <f>I34</f>
        <v>549.45991000000004</v>
      </c>
      <c r="J33" s="117">
        <f t="shared" si="9"/>
        <v>93.60475468483817</v>
      </c>
      <c r="K33" s="108"/>
    </row>
    <row r="34" spans="1:12" ht="30" customHeight="1" x14ac:dyDescent="0.25">
      <c r="A34" s="36">
        <v>1</v>
      </c>
      <c r="B34" s="296" t="s">
        <v>109</v>
      </c>
      <c r="C34" s="180">
        <v>800</v>
      </c>
      <c r="D34" s="180">
        <f t="shared" si="7"/>
        <v>400</v>
      </c>
      <c r="E34" s="117">
        <v>377</v>
      </c>
      <c r="F34" s="117">
        <f t="shared" si="8"/>
        <v>94.25</v>
      </c>
      <c r="G34" s="618">
        <v>1174.56</v>
      </c>
      <c r="H34" s="618">
        <f>ROUND(G34/12*$B$3,0)</f>
        <v>587</v>
      </c>
      <c r="I34" s="618">
        <v>549.45991000000004</v>
      </c>
      <c r="J34" s="117">
        <f t="shared" si="9"/>
        <v>93.60475468483817</v>
      </c>
      <c r="K34" s="108"/>
    </row>
    <row r="35" spans="1:12" s="109" customFormat="1" ht="30" customHeight="1" x14ac:dyDescent="0.25">
      <c r="A35" s="36">
        <v>1</v>
      </c>
      <c r="B35" s="120" t="s">
        <v>124</v>
      </c>
      <c r="C35" s="180">
        <v>26133</v>
      </c>
      <c r="D35" s="180">
        <f t="shared" si="7"/>
        <v>13067</v>
      </c>
      <c r="E35" s="180">
        <v>12862</v>
      </c>
      <c r="F35" s="180">
        <f t="shared" si="8"/>
        <v>98.431162470345143</v>
      </c>
      <c r="G35" s="618">
        <v>17046.809920000003</v>
      </c>
      <c r="H35" s="618">
        <f>ROUND(G35/12*$B$3,0)</f>
        <v>8523</v>
      </c>
      <c r="I35" s="618">
        <v>8657.3356800000001</v>
      </c>
      <c r="J35" s="117">
        <f>I35/H35*100</f>
        <v>101.57615487504401</v>
      </c>
      <c r="K35" s="108"/>
      <c r="L35" s="750"/>
    </row>
    <row r="36" spans="1:12" s="109" customFormat="1" ht="30" x14ac:dyDescent="0.25">
      <c r="A36" s="36">
        <v>1</v>
      </c>
      <c r="B36" s="120" t="s">
        <v>125</v>
      </c>
      <c r="C36" s="180">
        <v>11430</v>
      </c>
      <c r="D36" s="180">
        <f t="shared" si="7"/>
        <v>5715</v>
      </c>
      <c r="E36" s="180">
        <v>5264</v>
      </c>
      <c r="F36" s="180">
        <f t="shared" si="8"/>
        <v>92.108486439195104</v>
      </c>
      <c r="G36" s="618"/>
      <c r="H36" s="618">
        <f>ROUND(G36/12*$B$3,0)</f>
        <v>0</v>
      </c>
      <c r="I36" s="618">
        <v>3549.1366399999997</v>
      </c>
      <c r="J36" s="117"/>
      <c r="K36" s="108"/>
    </row>
    <row r="37" spans="1:12" s="109" customFormat="1" ht="15.75" thickBot="1" x14ac:dyDescent="0.3">
      <c r="A37" s="36">
        <v>1</v>
      </c>
      <c r="B37" s="120" t="s">
        <v>126</v>
      </c>
      <c r="C37" s="180">
        <v>6650</v>
      </c>
      <c r="D37" s="180">
        <f t="shared" si="7"/>
        <v>3325</v>
      </c>
      <c r="E37" s="180">
        <v>4211</v>
      </c>
      <c r="F37" s="180">
        <f t="shared" si="8"/>
        <v>126.64661654135338</v>
      </c>
      <c r="G37" s="618"/>
      <c r="H37" s="618">
        <f>ROUND(G37/12*$B$3,0)</f>
        <v>0</v>
      </c>
      <c r="I37" s="618">
        <v>2826.3670400000005</v>
      </c>
      <c r="J37" s="117"/>
      <c r="K37" s="108"/>
    </row>
    <row r="38" spans="1:12" ht="15.75" thickBot="1" x14ac:dyDescent="0.3">
      <c r="A38" s="36">
        <v>1</v>
      </c>
      <c r="B38" s="310" t="s">
        <v>3</v>
      </c>
      <c r="C38" s="632"/>
      <c r="D38" s="632"/>
      <c r="E38" s="632"/>
      <c r="F38" s="633"/>
      <c r="G38" s="634">
        <f>G30+G33+G35</f>
        <v>53347.486541574079</v>
      </c>
      <c r="H38" s="634">
        <f>H30+H33+H35</f>
        <v>26673</v>
      </c>
      <c r="I38" s="634">
        <f>I30+I33+I35</f>
        <v>26259.92367</v>
      </c>
      <c r="J38" s="442">
        <f t="shared" si="9"/>
        <v>98.451331571251828</v>
      </c>
      <c r="K38" s="108"/>
    </row>
    <row r="39" spans="1:12" ht="15" customHeight="1" x14ac:dyDescent="0.25">
      <c r="A39" s="36">
        <v>1</v>
      </c>
      <c r="B39" s="29"/>
      <c r="C39" s="145"/>
      <c r="D39" s="145"/>
      <c r="E39" s="145"/>
      <c r="F39" s="145"/>
      <c r="G39" s="635"/>
      <c r="H39" s="363"/>
      <c r="I39" s="363"/>
      <c r="J39" s="636"/>
      <c r="K39" s="108"/>
    </row>
    <row r="40" spans="1:12" ht="43.5" x14ac:dyDescent="0.25">
      <c r="A40" s="36">
        <v>1</v>
      </c>
      <c r="B40" s="74" t="s">
        <v>61</v>
      </c>
      <c r="C40" s="122"/>
      <c r="D40" s="122"/>
      <c r="E40" s="122"/>
      <c r="F40" s="122"/>
      <c r="G40" s="364"/>
      <c r="H40" s="364"/>
      <c r="I40" s="364"/>
      <c r="J40" s="122"/>
      <c r="K40" s="108"/>
    </row>
    <row r="41" spans="1:12" ht="30" customHeight="1" x14ac:dyDescent="0.25">
      <c r="A41" s="36">
        <v>1</v>
      </c>
      <c r="B41" s="204" t="s">
        <v>121</v>
      </c>
      <c r="C41" s="117">
        <f>SUM(C42:C43)</f>
        <v>145</v>
      </c>
      <c r="D41" s="117">
        <f>SUM(D42:D43)</f>
        <v>73</v>
      </c>
      <c r="E41" s="117">
        <f>SUM(E42:E43)</f>
        <v>142</v>
      </c>
      <c r="F41" s="117">
        <f t="shared" ref="F41:F47" si="11">E41/D41*100</f>
        <v>194.52054794520549</v>
      </c>
      <c r="G41" s="618">
        <f>SUM(G42:G43)</f>
        <v>792.93830000000003</v>
      </c>
      <c r="H41" s="618">
        <f>SUM(H42:H43)</f>
        <v>396</v>
      </c>
      <c r="I41" s="618">
        <f>SUM(I42:I43)</f>
        <v>776.53268000000003</v>
      </c>
      <c r="J41" s="117">
        <f>I41/H41*100</f>
        <v>196.09411111111112</v>
      </c>
      <c r="K41" s="108"/>
    </row>
    <row r="42" spans="1:12" ht="30" x14ac:dyDescent="0.25">
      <c r="A42" s="36">
        <v>1</v>
      </c>
      <c r="B42" s="72" t="s">
        <v>115</v>
      </c>
      <c r="C42" s="117">
        <v>90</v>
      </c>
      <c r="D42" s="110">
        <f t="shared" ref="D42:D47" si="12">ROUND(C42/12*$B$3,0)</f>
        <v>45</v>
      </c>
      <c r="E42" s="117">
        <v>87</v>
      </c>
      <c r="F42" s="117">
        <f t="shared" si="11"/>
        <v>193.33333333333334</v>
      </c>
      <c r="G42" s="618">
        <v>492.16859999999997</v>
      </c>
      <c r="H42" s="618">
        <f>ROUND(G42/12*$B$3,0)</f>
        <v>246</v>
      </c>
      <c r="I42" s="618">
        <v>475.76298000000003</v>
      </c>
      <c r="J42" s="117">
        <f>I42/H42*100</f>
        <v>193.39958536585365</v>
      </c>
      <c r="K42" s="108"/>
    </row>
    <row r="43" spans="1:12" ht="30" x14ac:dyDescent="0.25">
      <c r="A43" s="36">
        <v>1</v>
      </c>
      <c r="B43" s="72" t="s">
        <v>116</v>
      </c>
      <c r="C43" s="117">
        <v>55</v>
      </c>
      <c r="D43" s="110">
        <f t="shared" si="12"/>
        <v>28</v>
      </c>
      <c r="E43" s="117">
        <v>55</v>
      </c>
      <c r="F43" s="117">
        <f t="shared" si="11"/>
        <v>196.42857142857142</v>
      </c>
      <c r="G43" s="618">
        <v>300.7697</v>
      </c>
      <c r="H43" s="618">
        <f>ROUND(G43/12*$B$3,0)</f>
        <v>150</v>
      </c>
      <c r="I43" s="618">
        <v>300.7697</v>
      </c>
      <c r="J43" s="117">
        <f t="shared" ref="J43:J48" si="13">I43/H43*100</f>
        <v>200.51313333333334</v>
      </c>
      <c r="K43" s="108"/>
    </row>
    <row r="44" spans="1:12" ht="30" x14ac:dyDescent="0.25">
      <c r="A44" s="36">
        <v>1</v>
      </c>
      <c r="B44" s="204" t="s">
        <v>113</v>
      </c>
      <c r="C44" s="117">
        <f>SUM(C45:C46)</f>
        <v>11295</v>
      </c>
      <c r="D44" s="117">
        <f>SUM(D45:D46)</f>
        <v>5648</v>
      </c>
      <c r="E44" s="117">
        <f>SUM(E45:E46)</f>
        <v>4610</v>
      </c>
      <c r="F44" s="117">
        <f t="shared" si="11"/>
        <v>81.621813031161466</v>
      </c>
      <c r="G44" s="618">
        <f>SUM(G45:G46)</f>
        <v>16764.203000000001</v>
      </c>
      <c r="H44" s="618">
        <f>SUM(H45:H46)</f>
        <v>8382</v>
      </c>
      <c r="I44" s="618">
        <f>SUM(I45:I46)</f>
        <v>8564.9477000000006</v>
      </c>
      <c r="J44" s="117">
        <f t="shared" si="13"/>
        <v>102.1826258649487</v>
      </c>
      <c r="K44" s="108"/>
    </row>
    <row r="45" spans="1:12" ht="60" x14ac:dyDescent="0.25">
      <c r="A45" s="36">
        <v>1</v>
      </c>
      <c r="B45" s="72" t="s">
        <v>119</v>
      </c>
      <c r="C45" s="117">
        <v>8600</v>
      </c>
      <c r="D45" s="110">
        <f t="shared" si="12"/>
        <v>4300</v>
      </c>
      <c r="E45" s="110">
        <v>3331</v>
      </c>
      <c r="F45" s="117">
        <f t="shared" si="11"/>
        <v>77.465116279069761</v>
      </c>
      <c r="G45" s="618">
        <v>14497.708000000001</v>
      </c>
      <c r="H45" s="618">
        <f>ROUND(G45/12*$B$3,0)</f>
        <v>7249</v>
      </c>
      <c r="I45" s="618">
        <v>7440.4191300000002</v>
      </c>
      <c r="J45" s="117">
        <f t="shared" si="13"/>
        <v>102.64062808663263</v>
      </c>
      <c r="K45" s="108"/>
    </row>
    <row r="46" spans="1:12" ht="45" x14ac:dyDescent="0.25">
      <c r="A46" s="36">
        <v>1</v>
      </c>
      <c r="B46" s="72" t="s">
        <v>110</v>
      </c>
      <c r="C46" s="117">
        <v>2695</v>
      </c>
      <c r="D46" s="110">
        <f t="shared" si="12"/>
        <v>1348</v>
      </c>
      <c r="E46" s="110">
        <v>1279</v>
      </c>
      <c r="F46" s="117">
        <f t="shared" si="11"/>
        <v>94.881305637982194</v>
      </c>
      <c r="G46" s="618">
        <v>2266.4949999999999</v>
      </c>
      <c r="H46" s="618">
        <f>ROUND(G46/12*$B$3,0)</f>
        <v>1133</v>
      </c>
      <c r="I46" s="618">
        <v>1124.5285699999999</v>
      </c>
      <c r="J46" s="117">
        <f t="shared" si="13"/>
        <v>99.25230097087379</v>
      </c>
      <c r="K46" s="108"/>
    </row>
    <row r="47" spans="1:12" ht="32.25" customHeight="1" thickBot="1" x14ac:dyDescent="0.3">
      <c r="A47" s="36">
        <v>1</v>
      </c>
      <c r="B47" s="692" t="s">
        <v>124</v>
      </c>
      <c r="C47" s="686">
        <v>9013</v>
      </c>
      <c r="D47" s="687">
        <f t="shared" si="12"/>
        <v>4507</v>
      </c>
      <c r="E47" s="685">
        <v>4275</v>
      </c>
      <c r="F47" s="117">
        <f t="shared" si="11"/>
        <v>94.852451741735081</v>
      </c>
      <c r="G47" s="658">
        <v>6076.9250000000002</v>
      </c>
      <c r="H47" s="618">
        <f>ROUND(G47/12*$B$3,0)</f>
        <v>3038</v>
      </c>
      <c r="I47" s="688">
        <v>2868.6340399999999</v>
      </c>
      <c r="J47" s="621">
        <f>I47/H47*100</f>
        <v>94.425083607636594</v>
      </c>
      <c r="K47" s="108"/>
    </row>
    <row r="48" spans="1:12" ht="15.75" thickBot="1" x14ac:dyDescent="0.3">
      <c r="A48" s="36">
        <v>1</v>
      </c>
      <c r="B48" s="123" t="s">
        <v>3</v>
      </c>
      <c r="C48" s="691"/>
      <c r="D48" s="442"/>
      <c r="E48" s="645"/>
      <c r="F48" s="637"/>
      <c r="G48" s="647">
        <f>G41+G44+G47</f>
        <v>23634.066300000002</v>
      </c>
      <c r="H48" s="647">
        <f>H41+H44+H47</f>
        <v>11816</v>
      </c>
      <c r="I48" s="647">
        <f>I41+I44+I47</f>
        <v>12210.114420000002</v>
      </c>
      <c r="J48" s="638">
        <f t="shared" si="13"/>
        <v>103.33543009478674</v>
      </c>
      <c r="K48" s="108"/>
    </row>
    <row r="49" spans="1:11" ht="15" customHeight="1" x14ac:dyDescent="0.25">
      <c r="A49" s="36">
        <v>1</v>
      </c>
      <c r="B49" s="82"/>
      <c r="C49" s="146"/>
      <c r="D49" s="146"/>
      <c r="E49" s="620"/>
      <c r="F49" s="146"/>
      <c r="G49" s="367"/>
      <c r="H49" s="367"/>
      <c r="I49" s="689"/>
      <c r="J49" s="639"/>
      <c r="K49" s="108"/>
    </row>
    <row r="50" spans="1:11" ht="29.25" customHeight="1" x14ac:dyDescent="0.25">
      <c r="A50" s="36">
        <v>1</v>
      </c>
      <c r="B50" s="74" t="s">
        <v>62</v>
      </c>
      <c r="C50" s="122"/>
      <c r="D50" s="122"/>
      <c r="E50" s="122"/>
      <c r="F50" s="122"/>
      <c r="G50" s="365"/>
      <c r="H50" s="365"/>
      <c r="I50" s="690"/>
      <c r="J50" s="640"/>
      <c r="K50" s="108"/>
    </row>
    <row r="51" spans="1:11" ht="46.5" customHeight="1" x14ac:dyDescent="0.25">
      <c r="A51" s="36">
        <v>1</v>
      </c>
      <c r="B51" s="204" t="s">
        <v>121</v>
      </c>
      <c r="C51" s="117">
        <f>SUM(C52:C53)</f>
        <v>353</v>
      </c>
      <c r="D51" s="117">
        <f>SUM(D52:D53)</f>
        <v>177</v>
      </c>
      <c r="E51" s="117">
        <f>SUM(E52:E53)</f>
        <v>363</v>
      </c>
      <c r="F51" s="117">
        <f t="shared" ref="F51:F58" si="14">E51/D51*100</f>
        <v>205.08474576271186</v>
      </c>
      <c r="G51" s="618">
        <f>SUM(G52:G53)</f>
        <v>1930.39462</v>
      </c>
      <c r="H51" s="618">
        <f>SUM(H52:H53)</f>
        <v>965</v>
      </c>
      <c r="I51" s="618">
        <f>SUM(I52:I53)</f>
        <v>1982.34917</v>
      </c>
      <c r="J51" s="119">
        <f>I51/H51*100</f>
        <v>205.42478445595856</v>
      </c>
      <c r="K51" s="108"/>
    </row>
    <row r="52" spans="1:11" ht="30" customHeight="1" x14ac:dyDescent="0.25">
      <c r="A52" s="36">
        <v>1</v>
      </c>
      <c r="B52" s="72" t="s">
        <v>115</v>
      </c>
      <c r="C52" s="117">
        <v>268</v>
      </c>
      <c r="D52" s="110">
        <f t="shared" ref="D52:D58" si="15">ROUND(C52/12*$B$3,0)</f>
        <v>134</v>
      </c>
      <c r="E52" s="110">
        <v>250</v>
      </c>
      <c r="F52" s="117">
        <f t="shared" si="14"/>
        <v>186.56716417910448</v>
      </c>
      <c r="G52" s="618">
        <v>1465.56872</v>
      </c>
      <c r="H52" s="618">
        <f>ROUND(G52/12*$B$3,0)</f>
        <v>733</v>
      </c>
      <c r="I52" s="618">
        <v>1366.0413000000001</v>
      </c>
      <c r="J52" s="119">
        <f t="shared" ref="J52:J59" si="16">I52/H52*100</f>
        <v>186.36306957708052</v>
      </c>
      <c r="K52" s="108"/>
    </row>
    <row r="53" spans="1:11" ht="36" customHeight="1" x14ac:dyDescent="0.25">
      <c r="A53" s="36">
        <v>1</v>
      </c>
      <c r="B53" s="72" t="s">
        <v>116</v>
      </c>
      <c r="C53" s="117">
        <v>85</v>
      </c>
      <c r="D53" s="110">
        <f t="shared" si="15"/>
        <v>43</v>
      </c>
      <c r="E53" s="117">
        <v>113</v>
      </c>
      <c r="F53" s="117">
        <f t="shared" si="14"/>
        <v>262.7906976744186</v>
      </c>
      <c r="G53" s="618">
        <v>464.82590000000005</v>
      </c>
      <c r="H53" s="618">
        <f>ROUND(G53/12*$B$3,0)</f>
        <v>232</v>
      </c>
      <c r="I53" s="618">
        <v>616.30786999999998</v>
      </c>
      <c r="J53" s="119">
        <f t="shared" si="16"/>
        <v>265.64994396551725</v>
      </c>
      <c r="K53" s="108"/>
    </row>
    <row r="54" spans="1:11" ht="30" x14ac:dyDescent="0.25">
      <c r="A54" s="36">
        <v>1</v>
      </c>
      <c r="B54" s="204" t="s">
        <v>113</v>
      </c>
      <c r="C54" s="117">
        <f>SUM(C55:C56)</f>
        <v>24303</v>
      </c>
      <c r="D54" s="117">
        <f>SUM(D55:D56)</f>
        <v>12152</v>
      </c>
      <c r="E54" s="117">
        <f>SUM(E55:E56)</f>
        <v>9390</v>
      </c>
      <c r="F54" s="117">
        <f t="shared" si="14"/>
        <v>77.271231073074389</v>
      </c>
      <c r="G54" s="618">
        <f>SUM(G55:G56)</f>
        <v>39522.403200000008</v>
      </c>
      <c r="H54" s="618">
        <f>SUM(H55:H56)</f>
        <v>19761</v>
      </c>
      <c r="I54" s="617">
        <f>SUM(I55:I56)</f>
        <v>19052.271580000001</v>
      </c>
      <c r="J54" s="117">
        <f t="shared" si="16"/>
        <v>96.413499215626743</v>
      </c>
      <c r="K54" s="108"/>
    </row>
    <row r="55" spans="1:11" ht="60" x14ac:dyDescent="0.25">
      <c r="A55" s="36">
        <v>1</v>
      </c>
      <c r="B55" s="72" t="s">
        <v>119</v>
      </c>
      <c r="C55" s="117">
        <v>22590</v>
      </c>
      <c r="D55" s="110">
        <f t="shared" si="15"/>
        <v>11295</v>
      </c>
      <c r="E55" s="110">
        <v>8165</v>
      </c>
      <c r="F55" s="117">
        <f t="shared" si="14"/>
        <v>72.288623284639215</v>
      </c>
      <c r="G55" s="618">
        <v>38081.770200000006</v>
      </c>
      <c r="H55" s="618">
        <f>ROUND(G55/12*$B$3,0)</f>
        <v>19041</v>
      </c>
      <c r="I55" s="618">
        <v>18109.02521</v>
      </c>
      <c r="J55" s="117">
        <f t="shared" si="16"/>
        <v>95.105431489942745</v>
      </c>
      <c r="K55" s="108"/>
    </row>
    <row r="56" spans="1:11" ht="45" x14ac:dyDescent="0.25">
      <c r="A56" s="36">
        <v>1</v>
      </c>
      <c r="B56" s="72" t="s">
        <v>110</v>
      </c>
      <c r="C56" s="117">
        <v>1713</v>
      </c>
      <c r="D56" s="110">
        <f t="shared" si="15"/>
        <v>857</v>
      </c>
      <c r="E56" s="110">
        <v>1225</v>
      </c>
      <c r="F56" s="117">
        <f t="shared" si="14"/>
        <v>142.94049008168028</v>
      </c>
      <c r="G56" s="618">
        <v>1440.633</v>
      </c>
      <c r="H56" s="618">
        <f>ROUND(G56/12*$B$3,0)</f>
        <v>720</v>
      </c>
      <c r="I56" s="618">
        <v>943.24636999999996</v>
      </c>
      <c r="J56" s="117">
        <f t="shared" si="16"/>
        <v>131.00644027777776</v>
      </c>
      <c r="K56" s="108"/>
    </row>
    <row r="57" spans="1:11" s="109" customFormat="1" ht="33.75" customHeight="1" x14ac:dyDescent="0.25">
      <c r="A57" s="36">
        <v>1</v>
      </c>
      <c r="B57" s="295" t="s">
        <v>124</v>
      </c>
      <c r="C57" s="180">
        <v>18575</v>
      </c>
      <c r="D57" s="311">
        <f t="shared" si="15"/>
        <v>9288</v>
      </c>
      <c r="E57" s="311">
        <v>8771</v>
      </c>
      <c r="F57" s="180">
        <f t="shared" si="14"/>
        <v>94.433677863910432</v>
      </c>
      <c r="G57" s="618">
        <v>12524.008</v>
      </c>
      <c r="H57" s="618">
        <f>ROUND(G57/12*$B$3,0)</f>
        <v>6262</v>
      </c>
      <c r="I57" s="618">
        <v>5872.3073999999979</v>
      </c>
      <c r="J57" s="180">
        <f>I57/H57*100</f>
        <v>93.776866815713802</v>
      </c>
      <c r="K57" s="108"/>
    </row>
    <row r="58" spans="1:11" s="109" customFormat="1" ht="15.75" thickBot="1" x14ac:dyDescent="0.3">
      <c r="A58" s="36">
        <v>1</v>
      </c>
      <c r="B58" s="295" t="s">
        <v>126</v>
      </c>
      <c r="C58" s="180">
        <v>2000</v>
      </c>
      <c r="D58" s="311">
        <f t="shared" si="15"/>
        <v>1000</v>
      </c>
      <c r="E58" s="311">
        <v>441</v>
      </c>
      <c r="F58" s="180">
        <f t="shared" si="14"/>
        <v>44.1</v>
      </c>
      <c r="G58" s="618"/>
      <c r="H58" s="618">
        <f>ROUND(G58/12*$B$3,0)</f>
        <v>0</v>
      </c>
      <c r="I58" s="618">
        <v>297.33983999999998</v>
      </c>
      <c r="J58" s="180"/>
      <c r="K58" s="108"/>
    </row>
    <row r="59" spans="1:11" s="13" customFormat="1" ht="15" customHeight="1" thickBot="1" x14ac:dyDescent="0.3">
      <c r="A59" s="36">
        <v>1</v>
      </c>
      <c r="B59" s="332" t="s">
        <v>3</v>
      </c>
      <c r="C59" s="632"/>
      <c r="D59" s="632"/>
      <c r="E59" s="632"/>
      <c r="F59" s="641"/>
      <c r="G59" s="634">
        <f>G54+G51+G57</f>
        <v>53976.805820000009</v>
      </c>
      <c r="H59" s="634">
        <f>H54+H51+H57</f>
        <v>26988</v>
      </c>
      <c r="I59" s="634">
        <f>I54+I51+I57</f>
        <v>26906.92815</v>
      </c>
      <c r="J59" s="642">
        <f t="shared" si="16"/>
        <v>99.699600377945757</v>
      </c>
      <c r="K59" s="758"/>
    </row>
    <row r="60" spans="1:11" ht="15" customHeight="1" x14ac:dyDescent="0.25">
      <c r="A60" s="36">
        <v>1</v>
      </c>
      <c r="B60" s="82"/>
      <c r="C60" s="147"/>
      <c r="D60" s="147"/>
      <c r="E60" s="147"/>
      <c r="F60" s="146"/>
      <c r="G60" s="368"/>
      <c r="H60" s="368"/>
      <c r="I60" s="368"/>
      <c r="J60" s="147"/>
      <c r="K60" s="108"/>
    </row>
    <row r="61" spans="1:11" ht="33" customHeight="1" x14ac:dyDescent="0.25">
      <c r="A61" s="36">
        <v>1</v>
      </c>
      <c r="B61" s="26" t="s">
        <v>63</v>
      </c>
      <c r="C61" s="125"/>
      <c r="D61" s="125"/>
      <c r="E61" s="125"/>
      <c r="F61" s="122"/>
      <c r="G61" s="369"/>
      <c r="H61" s="369"/>
      <c r="I61" s="369"/>
      <c r="J61" s="125"/>
      <c r="K61" s="108"/>
    </row>
    <row r="62" spans="1:11" ht="30" x14ac:dyDescent="0.25">
      <c r="A62" s="36">
        <v>1</v>
      </c>
      <c r="B62" s="204" t="s">
        <v>121</v>
      </c>
      <c r="C62" s="117">
        <f>SUM(C63:C64)</f>
        <v>19270</v>
      </c>
      <c r="D62" s="117">
        <f>SUM(D63:D64)</f>
        <v>9636</v>
      </c>
      <c r="E62" s="117">
        <f>SUM(E63:E64)</f>
        <v>9617</v>
      </c>
      <c r="F62" s="117">
        <f t="shared" ref="F62:F67" si="17">E62/D62*100</f>
        <v>99.802822748028234</v>
      </c>
      <c r="G62" s="618">
        <f>SUM(G63:G64)</f>
        <v>38183.640717500006</v>
      </c>
      <c r="H62" s="618">
        <f>SUM(H63:H64)</f>
        <v>19092</v>
      </c>
      <c r="I62" s="618">
        <f>SUM(I63:I64)</f>
        <v>17850.842940000002</v>
      </c>
      <c r="J62" s="117">
        <f t="shared" ref="J62:J68" si="18">I62/H62*100</f>
        <v>93.499072595851672</v>
      </c>
      <c r="K62" s="108"/>
    </row>
    <row r="63" spans="1:11" ht="30" customHeight="1" x14ac:dyDescent="0.25">
      <c r="A63" s="36">
        <v>1</v>
      </c>
      <c r="B63" s="72" t="s">
        <v>79</v>
      </c>
      <c r="C63" s="117">
        <v>14823</v>
      </c>
      <c r="D63" s="110">
        <f>ROUND(C63/12*$B$3,0)</f>
        <v>7412</v>
      </c>
      <c r="E63" s="117">
        <v>7379</v>
      </c>
      <c r="F63" s="117">
        <f t="shared" si="17"/>
        <v>99.554776038855906</v>
      </c>
      <c r="G63" s="618">
        <v>31789.910880000003</v>
      </c>
      <c r="H63" s="618">
        <f>ROUND(G63/12*$B$3,0)</f>
        <v>15895</v>
      </c>
      <c r="I63" s="618">
        <v>14363.195280000002</v>
      </c>
      <c r="J63" s="117">
        <f t="shared" si="18"/>
        <v>90.362977540106954</v>
      </c>
      <c r="K63" s="108"/>
    </row>
    <row r="64" spans="1:11" ht="28.5" customHeight="1" x14ac:dyDescent="0.25">
      <c r="A64" s="36">
        <v>1</v>
      </c>
      <c r="B64" s="72" t="s">
        <v>80</v>
      </c>
      <c r="C64" s="117">
        <v>4447</v>
      </c>
      <c r="D64" s="110">
        <f>ROUND(C64/12*$B$3,0)</f>
        <v>2224</v>
      </c>
      <c r="E64" s="117">
        <v>2238</v>
      </c>
      <c r="F64" s="180">
        <f t="shared" si="17"/>
        <v>100.62949640287771</v>
      </c>
      <c r="G64" s="618">
        <v>6393.7298374999991</v>
      </c>
      <c r="H64" s="618">
        <f>ROUND(G64/12*$B$3,0)</f>
        <v>3197</v>
      </c>
      <c r="I64" s="618">
        <v>3487.6476600000001</v>
      </c>
      <c r="J64" s="117">
        <f t="shared" si="18"/>
        <v>109.09126243353144</v>
      </c>
      <c r="K64" s="108"/>
    </row>
    <row r="65" spans="1:11" ht="28.5" customHeight="1" x14ac:dyDescent="0.25">
      <c r="A65" s="36">
        <v>1</v>
      </c>
      <c r="B65" s="204" t="s">
        <v>113</v>
      </c>
      <c r="C65" s="180">
        <f>SUM(C66)</f>
        <v>500</v>
      </c>
      <c r="D65" s="180">
        <f t="shared" ref="D65:I65" si="19">SUM(D66)</f>
        <v>250</v>
      </c>
      <c r="E65" s="180">
        <f t="shared" si="19"/>
        <v>254</v>
      </c>
      <c r="F65" s="180">
        <f t="shared" si="17"/>
        <v>101.6</v>
      </c>
      <c r="G65" s="618">
        <f t="shared" si="19"/>
        <v>734.1</v>
      </c>
      <c r="H65" s="618">
        <f t="shared" si="19"/>
        <v>367</v>
      </c>
      <c r="I65" s="618">
        <f t="shared" si="19"/>
        <v>372.20931999999999</v>
      </c>
      <c r="J65" s="117">
        <f t="shared" si="18"/>
        <v>101.41943324250681</v>
      </c>
      <c r="K65" s="108"/>
    </row>
    <row r="66" spans="1:11" ht="28.5" customHeight="1" x14ac:dyDescent="0.25">
      <c r="A66" s="36">
        <v>1</v>
      </c>
      <c r="B66" s="296" t="s">
        <v>109</v>
      </c>
      <c r="C66" s="180">
        <v>500</v>
      </c>
      <c r="D66" s="180">
        <f>ROUND(C66/12*$B$3,0)</f>
        <v>250</v>
      </c>
      <c r="E66" s="180">
        <v>254</v>
      </c>
      <c r="F66" s="180">
        <f t="shared" si="17"/>
        <v>101.6</v>
      </c>
      <c r="G66" s="618">
        <v>734.1</v>
      </c>
      <c r="H66" s="618">
        <f>ROUND(G66/12*$B$3,0)</f>
        <v>367</v>
      </c>
      <c r="I66" s="618">
        <v>372.20931999999999</v>
      </c>
      <c r="J66" s="180">
        <f t="shared" si="18"/>
        <v>101.41943324250681</v>
      </c>
      <c r="K66" s="108"/>
    </row>
    <row r="67" spans="1:11" s="109" customFormat="1" ht="28.5" customHeight="1" thickBot="1" x14ac:dyDescent="0.3">
      <c r="A67" s="36">
        <v>1</v>
      </c>
      <c r="B67" s="120" t="s">
        <v>124</v>
      </c>
      <c r="C67" s="180">
        <v>18000</v>
      </c>
      <c r="D67" s="180">
        <f>ROUND(C67/12*$B$3,0)</f>
        <v>9000</v>
      </c>
      <c r="E67" s="180">
        <v>8922</v>
      </c>
      <c r="F67" s="180">
        <f t="shared" si="17"/>
        <v>99.133333333333326</v>
      </c>
      <c r="G67" s="618">
        <v>12136.32</v>
      </c>
      <c r="H67" s="618">
        <f>ROUND(G67/12*$B$3,0)</f>
        <v>6068</v>
      </c>
      <c r="I67" s="618">
        <v>6013.750399999999</v>
      </c>
      <c r="J67" s="180">
        <f>I67/H67*100</f>
        <v>99.105972313777187</v>
      </c>
      <c r="K67" s="108"/>
    </row>
    <row r="68" spans="1:11" ht="15.75" customHeight="1" thickBot="1" x14ac:dyDescent="0.3">
      <c r="A68" s="36">
        <v>1</v>
      </c>
      <c r="B68" s="310" t="s">
        <v>3</v>
      </c>
      <c r="C68" s="632"/>
      <c r="D68" s="632"/>
      <c r="E68" s="632"/>
      <c r="F68" s="641"/>
      <c r="G68" s="634">
        <f>G65+G62+G67</f>
        <v>51054.060717500004</v>
      </c>
      <c r="H68" s="634">
        <f>H65+H62+H67</f>
        <v>25527</v>
      </c>
      <c r="I68" s="634">
        <f>I65+I62+I67</f>
        <v>24236.802660000001</v>
      </c>
      <c r="J68" s="642">
        <f t="shared" si="18"/>
        <v>94.94575414267247</v>
      </c>
      <c r="K68" s="108"/>
    </row>
    <row r="69" spans="1:11" x14ac:dyDescent="0.25">
      <c r="A69" s="36">
        <v>1</v>
      </c>
      <c r="B69" s="31"/>
      <c r="C69" s="147"/>
      <c r="D69" s="147"/>
      <c r="E69" s="147"/>
      <c r="F69" s="146"/>
      <c r="G69" s="368"/>
      <c r="H69" s="368"/>
      <c r="I69" s="368"/>
      <c r="J69" s="147"/>
      <c r="K69" s="108"/>
    </row>
    <row r="70" spans="1:11" ht="29.25" x14ac:dyDescent="0.25">
      <c r="A70" s="36">
        <v>1</v>
      </c>
      <c r="B70" s="26" t="s">
        <v>64</v>
      </c>
      <c r="C70" s="125"/>
      <c r="D70" s="125"/>
      <c r="E70" s="125"/>
      <c r="F70" s="122"/>
      <c r="G70" s="369"/>
      <c r="H70" s="369"/>
      <c r="I70" s="369"/>
      <c r="J70" s="125"/>
      <c r="K70" s="108"/>
    </row>
    <row r="71" spans="1:11" ht="44.25" customHeight="1" x14ac:dyDescent="0.25">
      <c r="A71" s="36">
        <v>1</v>
      </c>
      <c r="B71" s="204" t="s">
        <v>121</v>
      </c>
      <c r="C71" s="117">
        <f>SUM(C72:C73)</f>
        <v>11144</v>
      </c>
      <c r="D71" s="117">
        <f>SUM(D72:D73)</f>
        <v>5572</v>
      </c>
      <c r="E71" s="117">
        <f>SUM(E72:E73)</f>
        <v>5610</v>
      </c>
      <c r="F71" s="117">
        <f t="shared" ref="F71:F76" si="20">E71/D71*100</f>
        <v>100.68198133524766</v>
      </c>
      <c r="G71" s="618">
        <f>SUM(G72:G73)</f>
        <v>22081.728432962962</v>
      </c>
      <c r="H71" s="618">
        <f>SUM(H72:H73)</f>
        <v>11041</v>
      </c>
      <c r="I71" s="618">
        <f>SUM(I72:I73)</f>
        <v>11034.19591</v>
      </c>
      <c r="J71" s="117">
        <f t="shared" ref="J71:J77" si="21">I71/H71*100</f>
        <v>99.938374332035139</v>
      </c>
      <c r="K71" s="108"/>
    </row>
    <row r="72" spans="1:11" ht="29.25" customHeight="1" x14ac:dyDescent="0.25">
      <c r="A72" s="36">
        <v>1</v>
      </c>
      <c r="B72" s="72" t="s">
        <v>79</v>
      </c>
      <c r="C72" s="117">
        <v>8572</v>
      </c>
      <c r="D72" s="110">
        <f>ROUND(C72/12*$B$3,0)</f>
        <v>4286</v>
      </c>
      <c r="E72" s="117">
        <v>4324</v>
      </c>
      <c r="F72" s="117">
        <f t="shared" si="20"/>
        <v>100.88660755949603</v>
      </c>
      <c r="G72" s="618">
        <v>18383.803282962963</v>
      </c>
      <c r="H72" s="618">
        <f>ROUND(G72/12*$B$3,0)</f>
        <v>9192</v>
      </c>
      <c r="I72" s="618">
        <v>9074.7643000000007</v>
      </c>
      <c r="J72" s="117">
        <f t="shared" si="21"/>
        <v>98.72458986074848</v>
      </c>
      <c r="K72" s="108"/>
    </row>
    <row r="73" spans="1:11" ht="30" x14ac:dyDescent="0.25">
      <c r="A73" s="36">
        <v>1</v>
      </c>
      <c r="B73" s="72" t="s">
        <v>80</v>
      </c>
      <c r="C73" s="180">
        <v>2572</v>
      </c>
      <c r="D73" s="311">
        <f>ROUND(C73/12*$B$3,0)</f>
        <v>1286</v>
      </c>
      <c r="E73" s="180">
        <v>1286</v>
      </c>
      <c r="F73" s="180">
        <f t="shared" si="20"/>
        <v>100</v>
      </c>
      <c r="G73" s="618">
        <v>3697.92515</v>
      </c>
      <c r="H73" s="618">
        <f>ROUND(G73/12*$B$3,0)</f>
        <v>1849</v>
      </c>
      <c r="I73" s="618">
        <v>1959.4316099999999</v>
      </c>
      <c r="J73" s="180">
        <f t="shared" si="21"/>
        <v>105.97250459707949</v>
      </c>
      <c r="K73" s="108"/>
    </row>
    <row r="74" spans="1:11" ht="30" x14ac:dyDescent="0.25">
      <c r="A74" s="36">
        <v>1</v>
      </c>
      <c r="B74" s="204" t="s">
        <v>113</v>
      </c>
      <c r="C74" s="117">
        <f>SUM(C75)</f>
        <v>960</v>
      </c>
      <c r="D74" s="117">
        <f t="shared" ref="D74:I74" si="22">SUM(D75)</f>
        <v>480</v>
      </c>
      <c r="E74" s="117">
        <f t="shared" si="22"/>
        <v>481</v>
      </c>
      <c r="F74" s="117">
        <f t="shared" si="20"/>
        <v>100.20833333333334</v>
      </c>
      <c r="G74" s="618">
        <f t="shared" si="22"/>
        <v>1409.472</v>
      </c>
      <c r="H74" s="618">
        <f t="shared" si="22"/>
        <v>705</v>
      </c>
      <c r="I74" s="618">
        <f t="shared" si="22"/>
        <v>697.85798999999997</v>
      </c>
      <c r="J74" s="180">
        <f t="shared" si="21"/>
        <v>98.986948936170208</v>
      </c>
      <c r="K74" s="108"/>
    </row>
    <row r="75" spans="1:11" ht="30" x14ac:dyDescent="0.25">
      <c r="A75" s="36">
        <v>1</v>
      </c>
      <c r="B75" s="296" t="s">
        <v>109</v>
      </c>
      <c r="C75" s="331">
        <v>960</v>
      </c>
      <c r="D75" s="643">
        <f>ROUND(C75/12*$B$3,0)</f>
        <v>480</v>
      </c>
      <c r="E75" s="331">
        <v>481</v>
      </c>
      <c r="F75" s="644">
        <f t="shared" si="20"/>
        <v>100.20833333333334</v>
      </c>
      <c r="G75" s="618">
        <v>1409.472</v>
      </c>
      <c r="H75" s="618">
        <f>ROUND(G75/12*$B$3,0)</f>
        <v>705</v>
      </c>
      <c r="I75" s="618">
        <v>697.85798999999997</v>
      </c>
      <c r="J75" s="180">
        <f t="shared" si="21"/>
        <v>98.986948936170208</v>
      </c>
      <c r="K75" s="108"/>
    </row>
    <row r="76" spans="1:11" ht="30.75" thickBot="1" x14ac:dyDescent="0.3">
      <c r="A76" s="36">
        <v>1</v>
      </c>
      <c r="B76" s="120" t="s">
        <v>124</v>
      </c>
      <c r="C76" s="180">
        <v>12978</v>
      </c>
      <c r="D76" s="311">
        <f>ROUND(C76/12*$B$3,0)</f>
        <v>6489</v>
      </c>
      <c r="E76" s="180">
        <v>6506</v>
      </c>
      <c r="F76" s="180">
        <f t="shared" si="20"/>
        <v>100.26198181537987</v>
      </c>
      <c r="G76" s="618">
        <v>8750.2867200000001</v>
      </c>
      <c r="H76" s="618">
        <f>ROUND(G76/12*$B$3,0)</f>
        <v>4375</v>
      </c>
      <c r="I76" s="618">
        <v>4386.6054400000003</v>
      </c>
      <c r="J76" s="180">
        <f>I76/H76*100</f>
        <v>100.2652672</v>
      </c>
      <c r="K76" s="108"/>
    </row>
    <row r="77" spans="1:11" ht="15" customHeight="1" thickBot="1" x14ac:dyDescent="0.3">
      <c r="A77" s="36">
        <v>1</v>
      </c>
      <c r="B77" s="114" t="s">
        <v>3</v>
      </c>
      <c r="C77" s="645"/>
      <c r="D77" s="632"/>
      <c r="E77" s="632"/>
      <c r="F77" s="633"/>
      <c r="G77" s="634">
        <f>G74+G71+G76</f>
        <v>32241.487152962964</v>
      </c>
      <c r="H77" s="634">
        <f>H74+H71+H76</f>
        <v>16121</v>
      </c>
      <c r="I77" s="634">
        <f>I74+I71+I76</f>
        <v>16118.659340000002</v>
      </c>
      <c r="J77" s="638">
        <f t="shared" si="21"/>
        <v>99.985480677377353</v>
      </c>
      <c r="K77" s="108"/>
    </row>
    <row r="78" spans="1:11" x14ac:dyDescent="0.25">
      <c r="A78" s="36">
        <v>1</v>
      </c>
      <c r="B78" s="31"/>
      <c r="C78" s="147"/>
      <c r="D78" s="147"/>
      <c r="E78" s="147"/>
      <c r="F78" s="146"/>
      <c r="G78" s="368"/>
      <c r="H78" s="368"/>
      <c r="I78" s="368"/>
      <c r="J78" s="147"/>
      <c r="K78" s="108"/>
    </row>
    <row r="79" spans="1:11" ht="29.25" x14ac:dyDescent="0.25">
      <c r="A79" s="36">
        <v>1</v>
      </c>
      <c r="B79" s="74" t="s">
        <v>65</v>
      </c>
      <c r="C79" s="125"/>
      <c r="D79" s="125"/>
      <c r="E79" s="125"/>
      <c r="F79" s="122"/>
      <c r="G79" s="369"/>
      <c r="H79" s="369"/>
      <c r="I79" s="369"/>
      <c r="J79" s="125"/>
      <c r="K79" s="108"/>
    </row>
    <row r="80" spans="1:11" ht="30" x14ac:dyDescent="0.25">
      <c r="A80" s="36">
        <v>1</v>
      </c>
      <c r="B80" s="204" t="s">
        <v>121</v>
      </c>
      <c r="C80" s="117">
        <f>SUM(C81:C82)</f>
        <v>15513</v>
      </c>
      <c r="D80" s="117">
        <f>SUM(D81:D82)</f>
        <v>7757</v>
      </c>
      <c r="E80" s="117">
        <f>SUM(E81:E82)</f>
        <v>8872</v>
      </c>
      <c r="F80" s="117">
        <f t="shared" ref="F80:F85" si="23">E80/D80*100</f>
        <v>114.37411370375146</v>
      </c>
      <c r="G80" s="618">
        <f>SUM(G81:G82)</f>
        <v>30739.108155925926</v>
      </c>
      <c r="H80" s="618">
        <f>SUM(H81:H82)</f>
        <v>15370</v>
      </c>
      <c r="I80" s="618">
        <f>SUM(I81:I82)</f>
        <v>18622.837149999999</v>
      </c>
      <c r="J80" s="119">
        <f t="shared" ref="J80:J99" si="24">I80/H80*100</f>
        <v>121.16354684450228</v>
      </c>
      <c r="K80" s="108"/>
    </row>
    <row r="81" spans="1:11" ht="30" x14ac:dyDescent="0.25">
      <c r="A81" s="36">
        <v>1</v>
      </c>
      <c r="B81" s="72" t="s">
        <v>79</v>
      </c>
      <c r="C81" s="117">
        <v>11933</v>
      </c>
      <c r="D81" s="110">
        <f>ROUND(C81/12*$B$3,0)</f>
        <v>5967</v>
      </c>
      <c r="E81" s="117">
        <v>6962</v>
      </c>
      <c r="F81" s="117">
        <f t="shared" si="23"/>
        <v>116.67504608681078</v>
      </c>
      <c r="G81" s="618">
        <v>25591.918405925924</v>
      </c>
      <c r="H81" s="618">
        <f>ROUND(G81/12*$B$3,0)</f>
        <v>12796</v>
      </c>
      <c r="I81" s="618">
        <v>15634.94513</v>
      </c>
      <c r="J81" s="119">
        <f t="shared" si="24"/>
        <v>122.1861920131291</v>
      </c>
      <c r="K81" s="108"/>
    </row>
    <row r="82" spans="1:11" ht="30" x14ac:dyDescent="0.25">
      <c r="A82" s="36">
        <v>1</v>
      </c>
      <c r="B82" s="72" t="s">
        <v>80</v>
      </c>
      <c r="C82" s="117">
        <v>3580</v>
      </c>
      <c r="D82" s="110">
        <f>ROUND(C82/12*$B$3,0)</f>
        <v>1790</v>
      </c>
      <c r="E82" s="117">
        <v>1910</v>
      </c>
      <c r="F82" s="180">
        <f t="shared" si="23"/>
        <v>106.70391061452513</v>
      </c>
      <c r="G82" s="618">
        <v>5147.1897499999995</v>
      </c>
      <c r="H82" s="618">
        <f>ROUND(G82/12*$B$3,0)</f>
        <v>2574</v>
      </c>
      <c r="I82" s="618">
        <v>2987.8920200000002</v>
      </c>
      <c r="J82" s="119">
        <f t="shared" si="24"/>
        <v>116.07972105672107</v>
      </c>
      <c r="K82" s="108"/>
    </row>
    <row r="83" spans="1:11" ht="30" x14ac:dyDescent="0.25">
      <c r="A83" s="36">
        <v>1</v>
      </c>
      <c r="B83" s="204" t="s">
        <v>113</v>
      </c>
      <c r="C83" s="117">
        <f>SUM(C84)</f>
        <v>1800</v>
      </c>
      <c r="D83" s="117">
        <f t="shared" ref="D83:I83" si="25">SUM(D84)</f>
        <v>900</v>
      </c>
      <c r="E83" s="117">
        <f t="shared" si="25"/>
        <v>902</v>
      </c>
      <c r="F83" s="180">
        <f t="shared" si="23"/>
        <v>100.22222222222221</v>
      </c>
      <c r="G83" s="618">
        <f t="shared" si="25"/>
        <v>2642.76</v>
      </c>
      <c r="H83" s="618">
        <f t="shared" si="25"/>
        <v>1321</v>
      </c>
      <c r="I83" s="618">
        <f t="shared" si="25"/>
        <v>1330.2397800000001</v>
      </c>
      <c r="J83" s="119">
        <f t="shared" si="24"/>
        <v>100.69945344436033</v>
      </c>
      <c r="K83" s="108"/>
    </row>
    <row r="84" spans="1:11" ht="30" x14ac:dyDescent="0.25">
      <c r="A84" s="36">
        <v>1</v>
      </c>
      <c r="B84" s="296" t="s">
        <v>109</v>
      </c>
      <c r="C84" s="180">
        <v>1800</v>
      </c>
      <c r="D84" s="311">
        <f>ROUND(C84/12*$B$3,0)</f>
        <v>900</v>
      </c>
      <c r="E84" s="333">
        <v>902</v>
      </c>
      <c r="F84" s="180">
        <f t="shared" si="23"/>
        <v>100.22222222222221</v>
      </c>
      <c r="G84" s="618">
        <v>2642.76</v>
      </c>
      <c r="H84" s="618">
        <f>ROUND(G84/12*$B$3,0)</f>
        <v>1321</v>
      </c>
      <c r="I84" s="618">
        <v>1330.2397800000001</v>
      </c>
      <c r="J84" s="621">
        <f t="shared" si="24"/>
        <v>100.69945344436033</v>
      </c>
      <c r="K84" s="108"/>
    </row>
    <row r="85" spans="1:11" ht="30.75" thickBot="1" x14ac:dyDescent="0.3">
      <c r="A85" s="36">
        <v>1</v>
      </c>
      <c r="B85" s="120" t="s">
        <v>124</v>
      </c>
      <c r="C85" s="117">
        <v>19927</v>
      </c>
      <c r="D85" s="110">
        <f>ROUND(C85/12*$B$3,0)</f>
        <v>9964</v>
      </c>
      <c r="E85" s="117">
        <v>10142</v>
      </c>
      <c r="F85" s="180">
        <f t="shared" si="23"/>
        <v>101.78643115214774</v>
      </c>
      <c r="G85" s="618">
        <v>13435.580480000001</v>
      </c>
      <c r="H85" s="618">
        <f>ROUND(G85/12*$B$3,0)</f>
        <v>6718</v>
      </c>
      <c r="I85" s="618">
        <v>6836.2056199999997</v>
      </c>
      <c r="J85" s="119">
        <f>I85/H85*100</f>
        <v>101.75953587377195</v>
      </c>
      <c r="K85" s="108"/>
    </row>
    <row r="86" spans="1:11" ht="15" customHeight="1" thickBot="1" x14ac:dyDescent="0.3">
      <c r="A86" s="36">
        <v>1</v>
      </c>
      <c r="B86" s="114" t="s">
        <v>3</v>
      </c>
      <c r="C86" s="442"/>
      <c r="D86" s="442"/>
      <c r="E86" s="442"/>
      <c r="F86" s="637"/>
      <c r="G86" s="646">
        <f>G83+G80+G85</f>
        <v>46817.448635925932</v>
      </c>
      <c r="H86" s="646">
        <f>H83+H80+H85</f>
        <v>23409</v>
      </c>
      <c r="I86" s="646">
        <f>I83+I80+I85</f>
        <v>26789.28255</v>
      </c>
      <c r="J86" s="638">
        <f t="shared" si="24"/>
        <v>114.44009803921568</v>
      </c>
      <c r="K86" s="108"/>
    </row>
    <row r="87" spans="1:11" x14ac:dyDescent="0.25">
      <c r="A87" s="36">
        <v>1</v>
      </c>
      <c r="B87" s="31"/>
      <c r="C87" s="146"/>
      <c r="D87" s="146"/>
      <c r="E87" s="146"/>
      <c r="F87" s="146"/>
      <c r="G87" s="368"/>
      <c r="H87" s="368"/>
      <c r="I87" s="368"/>
      <c r="J87" s="147"/>
      <c r="K87" s="108"/>
    </row>
    <row r="88" spans="1:11" ht="29.25" x14ac:dyDescent="0.25">
      <c r="A88" s="36">
        <v>1</v>
      </c>
      <c r="B88" s="26" t="s">
        <v>66</v>
      </c>
      <c r="C88" s="122"/>
      <c r="D88" s="122"/>
      <c r="E88" s="122"/>
      <c r="F88" s="122"/>
      <c r="G88" s="618"/>
      <c r="H88" s="618"/>
      <c r="I88" s="618"/>
      <c r="J88" s="119"/>
      <c r="K88" s="108"/>
    </row>
    <row r="89" spans="1:11" ht="30" x14ac:dyDescent="0.25">
      <c r="A89" s="36">
        <v>1</v>
      </c>
      <c r="B89" s="204" t="s">
        <v>121</v>
      </c>
      <c r="C89" s="117">
        <f>SUM(C90:C93)</f>
        <v>7425</v>
      </c>
      <c r="D89" s="117">
        <f>SUM(D90:D93)</f>
        <v>3713</v>
      </c>
      <c r="E89" s="117">
        <f>SUM(E90:E93)</f>
        <v>3795</v>
      </c>
      <c r="F89" s="648">
        <f t="shared" ref="F89:F97" si="26">E89/D89*100</f>
        <v>102.20845677349853</v>
      </c>
      <c r="G89" s="618">
        <f>SUM(G90:G93)</f>
        <v>15246.33510537037</v>
      </c>
      <c r="H89" s="618">
        <f>SUM(H90:H93)</f>
        <v>7624</v>
      </c>
      <c r="I89" s="618">
        <f>SUM(I90:I93)</f>
        <v>8201.0656400000007</v>
      </c>
      <c r="J89" s="117">
        <f t="shared" si="24"/>
        <v>107.56906663168941</v>
      </c>
      <c r="K89" s="108"/>
    </row>
    <row r="90" spans="1:11" ht="29.25" customHeight="1" x14ac:dyDescent="0.25">
      <c r="A90" s="36">
        <v>1</v>
      </c>
      <c r="B90" s="72" t="s">
        <v>79</v>
      </c>
      <c r="C90" s="117">
        <v>5594</v>
      </c>
      <c r="D90" s="110">
        <f t="shared" ref="D90:D97" si="27">ROUND(C90/12*$B$3,0)</f>
        <v>2797</v>
      </c>
      <c r="E90" s="110">
        <v>2799</v>
      </c>
      <c r="F90" s="648">
        <f t="shared" si="26"/>
        <v>100.07150518412584</v>
      </c>
      <c r="G90" s="618">
        <v>11997.083010370372</v>
      </c>
      <c r="H90" s="618">
        <f t="shared" ref="H90:H97" si="28">ROUND(G90/12*$B$3,0)</f>
        <v>5999</v>
      </c>
      <c r="I90" s="618">
        <v>6065.0813700000008</v>
      </c>
      <c r="J90" s="117">
        <f t="shared" si="24"/>
        <v>101.10153975662612</v>
      </c>
      <c r="K90" s="108"/>
    </row>
    <row r="91" spans="1:11" ht="26.25" customHeight="1" x14ac:dyDescent="0.25">
      <c r="A91" s="36">
        <v>1</v>
      </c>
      <c r="B91" s="72" t="s">
        <v>80</v>
      </c>
      <c r="C91" s="117">
        <v>1678</v>
      </c>
      <c r="D91" s="110">
        <f t="shared" si="27"/>
        <v>839</v>
      </c>
      <c r="E91" s="110">
        <v>841</v>
      </c>
      <c r="F91" s="648">
        <f t="shared" si="26"/>
        <v>100.238379022646</v>
      </c>
      <c r="G91" s="618">
        <v>2412.5654749999999</v>
      </c>
      <c r="H91" s="618">
        <f t="shared" si="28"/>
        <v>1206</v>
      </c>
      <c r="I91" s="618">
        <v>1297.65706</v>
      </c>
      <c r="J91" s="117">
        <f t="shared" si="24"/>
        <v>107.60008789386401</v>
      </c>
      <c r="K91" s="108"/>
    </row>
    <row r="92" spans="1:11" ht="27.75" customHeight="1" x14ac:dyDescent="0.25">
      <c r="A92" s="36">
        <v>1</v>
      </c>
      <c r="B92" s="72" t="s">
        <v>115</v>
      </c>
      <c r="C92" s="117">
        <v>114</v>
      </c>
      <c r="D92" s="110">
        <f t="shared" si="27"/>
        <v>57</v>
      </c>
      <c r="E92" s="110">
        <v>113</v>
      </c>
      <c r="F92" s="648">
        <f t="shared" si="26"/>
        <v>198.24561403508773</v>
      </c>
      <c r="G92" s="618">
        <v>623.41355999999996</v>
      </c>
      <c r="H92" s="618">
        <f t="shared" si="28"/>
        <v>312</v>
      </c>
      <c r="I92" s="618">
        <v>608.64852999999994</v>
      </c>
      <c r="J92" s="117">
        <f t="shared" si="24"/>
        <v>195.07965705128203</v>
      </c>
      <c r="K92" s="108"/>
    </row>
    <row r="93" spans="1:11" ht="27.75" customHeight="1" x14ac:dyDescent="0.25">
      <c r="A93" s="36">
        <v>1</v>
      </c>
      <c r="B93" s="72" t="s">
        <v>116</v>
      </c>
      <c r="C93" s="117">
        <v>39</v>
      </c>
      <c r="D93" s="110">
        <f t="shared" si="27"/>
        <v>20</v>
      </c>
      <c r="E93" s="110">
        <v>42</v>
      </c>
      <c r="F93" s="648">
        <f t="shared" si="26"/>
        <v>210</v>
      </c>
      <c r="G93" s="618">
        <v>213.27305999999999</v>
      </c>
      <c r="H93" s="618">
        <f t="shared" si="28"/>
        <v>107</v>
      </c>
      <c r="I93" s="618">
        <v>229.67867999999999</v>
      </c>
      <c r="J93" s="117">
        <f t="shared" si="24"/>
        <v>214.65297196261682</v>
      </c>
      <c r="K93" s="108"/>
    </row>
    <row r="94" spans="1:11" ht="45.75" customHeight="1" x14ac:dyDescent="0.25">
      <c r="A94" s="36">
        <v>1</v>
      </c>
      <c r="B94" s="233" t="s">
        <v>113</v>
      </c>
      <c r="C94" s="117">
        <f>SUM(C95:C97)</f>
        <v>7070</v>
      </c>
      <c r="D94" s="117">
        <f>SUM(D95:D97)</f>
        <v>3535</v>
      </c>
      <c r="E94" s="117">
        <f>SUM(E95:E97)</f>
        <v>2592</v>
      </c>
      <c r="F94" s="648">
        <f t="shared" si="26"/>
        <v>73.323903818953326</v>
      </c>
      <c r="G94" s="618">
        <f>SUM(G95:G97)</f>
        <v>9890.7469999999994</v>
      </c>
      <c r="H94" s="618">
        <f>SUM(H95:H97)</f>
        <v>4946</v>
      </c>
      <c r="I94" s="618">
        <f>SUM(I95:I97)</f>
        <v>4252.1532399999996</v>
      </c>
      <c r="J94" s="117">
        <f t="shared" si="24"/>
        <v>85.971557622321058</v>
      </c>
      <c r="K94" s="108"/>
    </row>
    <row r="95" spans="1:11" ht="30" x14ac:dyDescent="0.25">
      <c r="A95" s="36">
        <v>1</v>
      </c>
      <c r="B95" s="72" t="s">
        <v>109</v>
      </c>
      <c r="C95" s="117">
        <v>700</v>
      </c>
      <c r="D95" s="110">
        <f t="shared" si="27"/>
        <v>350</v>
      </c>
      <c r="E95" s="117">
        <v>353</v>
      </c>
      <c r="F95" s="648">
        <f t="shared" si="26"/>
        <v>100.85714285714286</v>
      </c>
      <c r="G95" s="618">
        <v>1027.74</v>
      </c>
      <c r="H95" s="618">
        <f t="shared" si="28"/>
        <v>514</v>
      </c>
      <c r="I95" s="618">
        <v>523.39731999999992</v>
      </c>
      <c r="J95" s="117">
        <f t="shared" si="24"/>
        <v>101.82827237354084</v>
      </c>
      <c r="K95" s="108"/>
    </row>
    <row r="96" spans="1:11" ht="57" customHeight="1" x14ac:dyDescent="0.25">
      <c r="A96" s="36">
        <v>1</v>
      </c>
      <c r="B96" s="72" t="s">
        <v>119</v>
      </c>
      <c r="C96" s="117">
        <v>4150</v>
      </c>
      <c r="D96" s="110">
        <f t="shared" si="27"/>
        <v>2075</v>
      </c>
      <c r="E96" s="110">
        <v>1363</v>
      </c>
      <c r="F96" s="648">
        <f t="shared" si="26"/>
        <v>65.686746987951807</v>
      </c>
      <c r="G96" s="618">
        <v>6995.9870000000001</v>
      </c>
      <c r="H96" s="618">
        <f t="shared" si="28"/>
        <v>3498</v>
      </c>
      <c r="I96" s="618">
        <v>3017.4774699999998</v>
      </c>
      <c r="J96" s="117">
        <f t="shared" si="24"/>
        <v>86.262935105774716</v>
      </c>
      <c r="K96" s="108"/>
    </row>
    <row r="97" spans="1:11" ht="43.5" customHeight="1" x14ac:dyDescent="0.25">
      <c r="A97" s="36">
        <v>1</v>
      </c>
      <c r="B97" s="72" t="s">
        <v>110</v>
      </c>
      <c r="C97" s="117">
        <v>2220</v>
      </c>
      <c r="D97" s="110">
        <f t="shared" si="27"/>
        <v>1110</v>
      </c>
      <c r="E97" s="110">
        <v>876</v>
      </c>
      <c r="F97" s="648">
        <f t="shared" si="26"/>
        <v>78.918918918918919</v>
      </c>
      <c r="G97" s="618">
        <v>1867.02</v>
      </c>
      <c r="H97" s="618">
        <f t="shared" si="28"/>
        <v>934</v>
      </c>
      <c r="I97" s="618">
        <v>711.27844999999991</v>
      </c>
      <c r="J97" s="117">
        <f t="shared" si="24"/>
        <v>76.15400963597429</v>
      </c>
      <c r="K97" s="108"/>
    </row>
    <row r="98" spans="1:11" ht="30" customHeight="1" thickBot="1" x14ac:dyDescent="0.3">
      <c r="A98" s="36">
        <v>1</v>
      </c>
      <c r="B98" s="120" t="s">
        <v>124</v>
      </c>
      <c r="C98" s="117">
        <v>17404</v>
      </c>
      <c r="D98" s="110">
        <f>ROUND(C98/12*$B$3,0)</f>
        <v>8702</v>
      </c>
      <c r="E98" s="110">
        <v>8845</v>
      </c>
      <c r="F98" s="648">
        <f>E98/D98*100</f>
        <v>101.64330039071478</v>
      </c>
      <c r="G98" s="618">
        <v>11734.472960000001</v>
      </c>
      <c r="H98" s="618">
        <f>ROUND(G98/12*$B$3,0)</f>
        <v>5867</v>
      </c>
      <c r="I98" s="618">
        <v>5947.7528300000004</v>
      </c>
      <c r="J98" s="621">
        <f>I98/H98*100</f>
        <v>101.37639048917674</v>
      </c>
      <c r="K98" s="108"/>
    </row>
    <row r="99" spans="1:11" s="34" customFormat="1" ht="15.75" thickBot="1" x14ac:dyDescent="0.3">
      <c r="A99" s="36">
        <v>1</v>
      </c>
      <c r="B99" s="123" t="s">
        <v>3</v>
      </c>
      <c r="C99" s="442"/>
      <c r="D99" s="442"/>
      <c r="E99" s="442"/>
      <c r="F99" s="649"/>
      <c r="G99" s="646">
        <f>G94+G89+G98</f>
        <v>36871.555065370369</v>
      </c>
      <c r="H99" s="646">
        <f>H94+H89+H98</f>
        <v>18437</v>
      </c>
      <c r="I99" s="646">
        <f>I94+I89+I98</f>
        <v>18400.971710000002</v>
      </c>
      <c r="J99" s="638">
        <f t="shared" si="24"/>
        <v>99.804587026088853</v>
      </c>
      <c r="K99" s="757"/>
    </row>
    <row r="100" spans="1:11" ht="15" customHeight="1" x14ac:dyDescent="0.25">
      <c r="A100" s="36">
        <v>1</v>
      </c>
      <c r="B100" s="31"/>
      <c r="C100" s="147"/>
      <c r="D100" s="147"/>
      <c r="E100" s="147"/>
      <c r="F100" s="146"/>
      <c r="G100" s="368"/>
      <c r="H100" s="368"/>
      <c r="I100" s="368"/>
      <c r="J100" s="147"/>
      <c r="K100" s="108"/>
    </row>
    <row r="101" spans="1:11" ht="29.25" x14ac:dyDescent="0.25">
      <c r="A101" s="36">
        <v>1</v>
      </c>
      <c r="B101" s="26" t="s">
        <v>67</v>
      </c>
      <c r="C101" s="125"/>
      <c r="D101" s="125"/>
      <c r="E101" s="125"/>
      <c r="F101" s="122"/>
      <c r="G101" s="369"/>
      <c r="H101" s="369"/>
      <c r="I101" s="364"/>
      <c r="J101" s="125"/>
      <c r="K101" s="108"/>
    </row>
    <row r="102" spans="1:11" ht="42" customHeight="1" x14ac:dyDescent="0.25">
      <c r="A102" s="36">
        <v>1</v>
      </c>
      <c r="B102" s="204" t="s">
        <v>121</v>
      </c>
      <c r="C102" s="117">
        <f>SUM(C103:C106)</f>
        <v>5472</v>
      </c>
      <c r="D102" s="110">
        <f>SUM(D103:D106)</f>
        <v>2737</v>
      </c>
      <c r="E102" s="117">
        <f>SUM(E103:E106)</f>
        <v>2770</v>
      </c>
      <c r="F102" s="117">
        <f t="shared" ref="F102:F110" si="29">E102/D102*100</f>
        <v>101.20569967117281</v>
      </c>
      <c r="G102" s="618">
        <f>SUM(G103:G106)</f>
        <v>11320.6538575</v>
      </c>
      <c r="H102" s="618">
        <f>SUM(H103:H106)</f>
        <v>5660</v>
      </c>
      <c r="I102" s="618">
        <f>SUM(I103:I106)</f>
        <v>5803.1238400000002</v>
      </c>
      <c r="J102" s="117">
        <f t="shared" ref="J102:J112" si="30">I102/H102*100</f>
        <v>102.52868975265017</v>
      </c>
      <c r="K102" s="108"/>
    </row>
    <row r="103" spans="1:11" ht="35.25" customHeight="1" x14ac:dyDescent="0.25">
      <c r="A103" s="36">
        <v>1</v>
      </c>
      <c r="B103" s="72" t="s">
        <v>79</v>
      </c>
      <c r="C103" s="117">
        <v>4104</v>
      </c>
      <c r="D103" s="110">
        <f t="shared" ref="D103:D110" si="31">ROUND(C103/12*$B$3,0)</f>
        <v>2052</v>
      </c>
      <c r="E103" s="117">
        <v>2024</v>
      </c>
      <c r="F103" s="117">
        <f t="shared" si="29"/>
        <v>98.635477582845994</v>
      </c>
      <c r="G103" s="618">
        <v>8801.5782400000007</v>
      </c>
      <c r="H103" s="618">
        <f t="shared" ref="H103:H110" si="32">ROUND(G103/12*$B$3,0)</f>
        <v>4401</v>
      </c>
      <c r="I103" s="618">
        <v>4182.2342900000003</v>
      </c>
      <c r="J103" s="117">
        <f t="shared" si="30"/>
        <v>95.029181776868896</v>
      </c>
      <c r="K103" s="108"/>
    </row>
    <row r="104" spans="1:11" ht="31.5" customHeight="1" x14ac:dyDescent="0.25">
      <c r="A104" s="36">
        <v>1</v>
      </c>
      <c r="B104" s="72" t="s">
        <v>80</v>
      </c>
      <c r="C104" s="117">
        <v>1231</v>
      </c>
      <c r="D104" s="110">
        <f t="shared" si="31"/>
        <v>616</v>
      </c>
      <c r="E104" s="117">
        <v>618</v>
      </c>
      <c r="F104" s="117">
        <f t="shared" si="29"/>
        <v>100.32467532467533</v>
      </c>
      <c r="G104" s="618">
        <v>1769.8856375</v>
      </c>
      <c r="H104" s="618">
        <f t="shared" si="32"/>
        <v>885</v>
      </c>
      <c r="I104" s="618">
        <v>920.91642999999999</v>
      </c>
      <c r="J104" s="117">
        <f t="shared" si="30"/>
        <v>104.05835367231637</v>
      </c>
      <c r="K104" s="108"/>
    </row>
    <row r="105" spans="1:11" ht="28.5" customHeight="1" x14ac:dyDescent="0.25">
      <c r="A105" s="36">
        <v>1</v>
      </c>
      <c r="B105" s="72" t="s">
        <v>115</v>
      </c>
      <c r="C105" s="117">
        <v>100</v>
      </c>
      <c r="D105" s="110">
        <f t="shared" si="31"/>
        <v>50</v>
      </c>
      <c r="E105" s="117">
        <v>91</v>
      </c>
      <c r="F105" s="117">
        <f t="shared" si="29"/>
        <v>182</v>
      </c>
      <c r="G105" s="618">
        <v>546.85400000000004</v>
      </c>
      <c r="H105" s="618">
        <f t="shared" si="32"/>
        <v>273</v>
      </c>
      <c r="I105" s="618">
        <v>497.63713999999999</v>
      </c>
      <c r="J105" s="117">
        <f t="shared" si="30"/>
        <v>182.28466666666668</v>
      </c>
      <c r="K105" s="108"/>
    </row>
    <row r="106" spans="1:11" ht="27.75" customHeight="1" x14ac:dyDescent="0.25">
      <c r="A106" s="36">
        <v>1</v>
      </c>
      <c r="B106" s="72" t="s">
        <v>116</v>
      </c>
      <c r="C106" s="117">
        <v>37</v>
      </c>
      <c r="D106" s="110">
        <f t="shared" si="31"/>
        <v>19</v>
      </c>
      <c r="E106" s="117">
        <v>37</v>
      </c>
      <c r="F106" s="117">
        <f t="shared" si="29"/>
        <v>194.73684210526315</v>
      </c>
      <c r="G106" s="618">
        <v>202.33598000000001</v>
      </c>
      <c r="H106" s="618">
        <f t="shared" si="32"/>
        <v>101</v>
      </c>
      <c r="I106" s="618">
        <v>202.33598000000001</v>
      </c>
      <c r="J106" s="117">
        <f t="shared" si="30"/>
        <v>200.33265346534654</v>
      </c>
      <c r="K106" s="108"/>
    </row>
    <row r="107" spans="1:11" ht="43.5" customHeight="1" x14ac:dyDescent="0.25">
      <c r="A107" s="36">
        <v>1</v>
      </c>
      <c r="B107" s="233" t="s">
        <v>113</v>
      </c>
      <c r="C107" s="117">
        <f>SUM(C108:C110)</f>
        <v>7290</v>
      </c>
      <c r="D107" s="117">
        <f>SUM(D108:D110)</f>
        <v>3645</v>
      </c>
      <c r="E107" s="117">
        <f>SUM(E108:E110)</f>
        <v>3676</v>
      </c>
      <c r="F107" s="117">
        <f t="shared" si="29"/>
        <v>100.85048010973937</v>
      </c>
      <c r="G107" s="618">
        <f>SUM(G108:G110)</f>
        <v>11131.4256</v>
      </c>
      <c r="H107" s="618">
        <f>SUM(H108:H110)</f>
        <v>5566</v>
      </c>
      <c r="I107" s="618">
        <f>SUM(I108:I110)</f>
        <v>5540.5227300000006</v>
      </c>
      <c r="J107" s="117">
        <f t="shared" si="30"/>
        <v>99.542269673014744</v>
      </c>
      <c r="K107" s="108"/>
    </row>
    <row r="108" spans="1:11" ht="43.5" customHeight="1" x14ac:dyDescent="0.25">
      <c r="A108" s="36">
        <v>1</v>
      </c>
      <c r="B108" s="72" t="s">
        <v>109</v>
      </c>
      <c r="C108" s="117">
        <v>3528</v>
      </c>
      <c r="D108" s="110">
        <f t="shared" si="31"/>
        <v>1764</v>
      </c>
      <c r="E108" s="117">
        <v>1751</v>
      </c>
      <c r="F108" s="117">
        <f t="shared" si="29"/>
        <v>99.263038548752832</v>
      </c>
      <c r="G108" s="618">
        <v>5179.8096000000005</v>
      </c>
      <c r="H108" s="618">
        <f t="shared" si="32"/>
        <v>2590</v>
      </c>
      <c r="I108" s="618">
        <v>2589.2515300000005</v>
      </c>
      <c r="J108" s="117">
        <f t="shared" si="30"/>
        <v>99.971101544401563</v>
      </c>
      <c r="K108" s="108"/>
    </row>
    <row r="109" spans="1:11" ht="59.25" customHeight="1" x14ac:dyDescent="0.25">
      <c r="A109" s="36">
        <v>1</v>
      </c>
      <c r="B109" s="72" t="s">
        <v>119</v>
      </c>
      <c r="C109" s="117">
        <v>3300</v>
      </c>
      <c r="D109" s="110">
        <f t="shared" si="31"/>
        <v>1650</v>
      </c>
      <c r="E109" s="117">
        <v>1665</v>
      </c>
      <c r="F109" s="117">
        <f t="shared" si="29"/>
        <v>100.90909090909091</v>
      </c>
      <c r="G109" s="618">
        <v>5563.0739999999996</v>
      </c>
      <c r="H109" s="618">
        <f t="shared" si="32"/>
        <v>2782</v>
      </c>
      <c r="I109" s="618">
        <v>2724.1338400000004</v>
      </c>
      <c r="J109" s="117">
        <f t="shared" si="30"/>
        <v>97.919979870596705</v>
      </c>
      <c r="K109" s="108"/>
    </row>
    <row r="110" spans="1:11" ht="45" x14ac:dyDescent="0.25">
      <c r="A110" s="36">
        <v>1</v>
      </c>
      <c r="B110" s="72" t="s">
        <v>110</v>
      </c>
      <c r="C110" s="117">
        <v>462</v>
      </c>
      <c r="D110" s="110">
        <f t="shared" si="31"/>
        <v>231</v>
      </c>
      <c r="E110" s="117">
        <v>260</v>
      </c>
      <c r="F110" s="117">
        <f t="shared" si="29"/>
        <v>112.55411255411256</v>
      </c>
      <c r="G110" s="618">
        <v>388.54199999999997</v>
      </c>
      <c r="H110" s="618">
        <f t="shared" si="32"/>
        <v>194</v>
      </c>
      <c r="I110" s="618">
        <v>227.13736</v>
      </c>
      <c r="J110" s="117">
        <f t="shared" si="30"/>
        <v>117.08111340206186</v>
      </c>
      <c r="K110" s="108"/>
    </row>
    <row r="111" spans="1:11" ht="30.75" customHeight="1" thickBot="1" x14ac:dyDescent="0.3">
      <c r="A111" s="36">
        <v>1</v>
      </c>
      <c r="B111" s="120" t="s">
        <v>124</v>
      </c>
      <c r="C111" s="117">
        <v>11976</v>
      </c>
      <c r="D111" s="110">
        <f>ROUND(C111/12*$B$3,0)</f>
        <v>5988</v>
      </c>
      <c r="E111" s="117">
        <v>5526</v>
      </c>
      <c r="F111" s="117">
        <f>E111/D111*100</f>
        <v>92.284569138276552</v>
      </c>
      <c r="G111" s="618">
        <v>8074.6982400000006</v>
      </c>
      <c r="H111" s="618">
        <f>ROUND(G111/12*$B$3,0)</f>
        <v>4037</v>
      </c>
      <c r="I111" s="618">
        <v>3724.6576500000001</v>
      </c>
      <c r="J111" s="117">
        <f>I111/H111*100</f>
        <v>92.263008422095609</v>
      </c>
      <c r="K111" s="108"/>
    </row>
    <row r="112" spans="1:11" ht="15.75" thickBot="1" x14ac:dyDescent="0.3">
      <c r="A112" s="36">
        <v>1</v>
      </c>
      <c r="B112" s="312" t="s">
        <v>3</v>
      </c>
      <c r="C112" s="632"/>
      <c r="D112" s="632"/>
      <c r="E112" s="632"/>
      <c r="F112" s="633"/>
      <c r="G112" s="650">
        <f>G107+G102+G111</f>
        <v>30526.777697500002</v>
      </c>
      <c r="H112" s="650">
        <f>H107+H102+H111</f>
        <v>15263</v>
      </c>
      <c r="I112" s="650">
        <f>I107+I102+I111</f>
        <v>15068.304220000002</v>
      </c>
      <c r="J112" s="442">
        <f t="shared" si="30"/>
        <v>98.724393762694106</v>
      </c>
      <c r="K112" s="108"/>
    </row>
    <row r="113" spans="1:11" x14ac:dyDescent="0.25">
      <c r="A113" s="36">
        <v>1</v>
      </c>
      <c r="B113" s="31"/>
      <c r="C113" s="147"/>
      <c r="D113" s="147"/>
      <c r="E113" s="147"/>
      <c r="F113" s="146"/>
      <c r="G113" s="368"/>
      <c r="H113" s="368"/>
      <c r="I113" s="368"/>
      <c r="J113" s="147"/>
      <c r="K113" s="108"/>
    </row>
    <row r="114" spans="1:11" ht="29.25" x14ac:dyDescent="0.25">
      <c r="A114" s="36">
        <v>1</v>
      </c>
      <c r="B114" s="26" t="s">
        <v>68</v>
      </c>
      <c r="C114" s="125"/>
      <c r="D114" s="125"/>
      <c r="E114" s="125"/>
      <c r="F114" s="122"/>
      <c r="G114" s="369"/>
      <c r="H114" s="369"/>
      <c r="I114" s="369"/>
      <c r="J114" s="125"/>
      <c r="K114" s="108"/>
    </row>
    <row r="115" spans="1:11" ht="30" x14ac:dyDescent="0.25">
      <c r="A115" s="36">
        <v>1</v>
      </c>
      <c r="B115" s="204" t="s">
        <v>121</v>
      </c>
      <c r="C115" s="117">
        <f>SUM(C116:C117)</f>
        <v>27938</v>
      </c>
      <c r="D115" s="117">
        <f>SUM(D116:D117)</f>
        <v>13970</v>
      </c>
      <c r="E115" s="117">
        <f>SUM(E116:E117)</f>
        <v>13751</v>
      </c>
      <c r="F115" s="117">
        <f t="shared" ref="F115:F121" si="33">E115/D115*100</f>
        <v>98.432355046528272</v>
      </c>
      <c r="G115" s="618">
        <f>SUM(G116:G117)</f>
        <v>55359.585723425931</v>
      </c>
      <c r="H115" s="618">
        <f>SUM(H116:H117)</f>
        <v>27680</v>
      </c>
      <c r="I115" s="618">
        <f>SUM(I116:I117)</f>
        <v>27383.15756</v>
      </c>
      <c r="J115" s="117">
        <f t="shared" ref="J115:J122" si="34">I115/H115*100</f>
        <v>98.927592341040466</v>
      </c>
      <c r="K115" s="108"/>
    </row>
    <row r="116" spans="1:11" ht="37.5" customHeight="1" x14ac:dyDescent="0.25">
      <c r="A116" s="36">
        <v>1</v>
      </c>
      <c r="B116" s="72" t="s">
        <v>79</v>
      </c>
      <c r="C116" s="117">
        <v>21491</v>
      </c>
      <c r="D116" s="110">
        <f>ROUND(C116/12*$B$3,0)</f>
        <v>10746</v>
      </c>
      <c r="E116" s="117">
        <v>10673</v>
      </c>
      <c r="F116" s="117">
        <f t="shared" si="33"/>
        <v>99.320677461380981</v>
      </c>
      <c r="G116" s="618">
        <v>46090.330885925927</v>
      </c>
      <c r="H116" s="618">
        <f>ROUND(G116/12*$B$3,0)</f>
        <v>23045</v>
      </c>
      <c r="I116" s="618">
        <v>22901.83137</v>
      </c>
      <c r="J116" s="117">
        <f t="shared" si="34"/>
        <v>99.378743198090689</v>
      </c>
      <c r="K116" s="108"/>
    </row>
    <row r="117" spans="1:11" ht="27.75" customHeight="1" x14ac:dyDescent="0.25">
      <c r="A117" s="36">
        <v>1</v>
      </c>
      <c r="B117" s="72" t="s">
        <v>80</v>
      </c>
      <c r="C117" s="117">
        <v>6447</v>
      </c>
      <c r="D117" s="110">
        <f>ROUND(C117/12*$B$3,0)</f>
        <v>3224</v>
      </c>
      <c r="E117" s="117">
        <v>3078</v>
      </c>
      <c r="F117" s="117">
        <f t="shared" si="33"/>
        <v>95.471464019851112</v>
      </c>
      <c r="G117" s="618">
        <v>9269.2548375000006</v>
      </c>
      <c r="H117" s="618">
        <f>ROUND(G117/12*$B$3,0)</f>
        <v>4635</v>
      </c>
      <c r="I117" s="618">
        <v>4481.3261900000007</v>
      </c>
      <c r="J117" s="117">
        <f t="shared" si="34"/>
        <v>96.684491693635394</v>
      </c>
      <c r="K117" s="108"/>
    </row>
    <row r="118" spans="1:11" ht="27.75" customHeight="1" x14ac:dyDescent="0.25">
      <c r="A118" s="36">
        <v>1</v>
      </c>
      <c r="B118" s="204" t="s">
        <v>113</v>
      </c>
      <c r="C118" s="117">
        <f>SUM(C119)</f>
        <v>6000</v>
      </c>
      <c r="D118" s="117">
        <f t="shared" ref="D118:I118" si="35">SUM(D119)</f>
        <v>3000</v>
      </c>
      <c r="E118" s="117">
        <f t="shared" si="35"/>
        <v>2976</v>
      </c>
      <c r="F118" s="117">
        <f t="shared" si="33"/>
        <v>99.2</v>
      </c>
      <c r="G118" s="618">
        <f t="shared" si="35"/>
        <v>8809.2000000000007</v>
      </c>
      <c r="H118" s="618">
        <f t="shared" si="35"/>
        <v>4405</v>
      </c>
      <c r="I118" s="618">
        <f t="shared" si="35"/>
        <v>4355.2769199999993</v>
      </c>
      <c r="J118" s="117">
        <f t="shared" si="34"/>
        <v>98.871212712826321</v>
      </c>
      <c r="K118" s="108"/>
    </row>
    <row r="119" spans="1:11" ht="27.75" customHeight="1" x14ac:dyDescent="0.25">
      <c r="A119" s="36">
        <v>1</v>
      </c>
      <c r="B119" s="296" t="s">
        <v>109</v>
      </c>
      <c r="C119" s="180">
        <v>6000</v>
      </c>
      <c r="D119" s="311">
        <f>ROUND(C119/12*$B$3,0)</f>
        <v>3000</v>
      </c>
      <c r="E119" s="333">
        <v>2976</v>
      </c>
      <c r="F119" s="180">
        <f t="shared" si="33"/>
        <v>99.2</v>
      </c>
      <c r="G119" s="618">
        <v>8809.2000000000007</v>
      </c>
      <c r="H119" s="618">
        <f>ROUND(G119/12*$B$3,0)</f>
        <v>4405</v>
      </c>
      <c r="I119" s="618">
        <v>4355.2769199999993</v>
      </c>
      <c r="J119" s="180">
        <f t="shared" si="34"/>
        <v>98.871212712826321</v>
      </c>
      <c r="K119" s="108"/>
    </row>
    <row r="120" spans="1:11" s="109" customFormat="1" ht="27.75" customHeight="1" x14ac:dyDescent="0.25">
      <c r="A120" s="36">
        <v>1</v>
      </c>
      <c r="B120" s="295" t="s">
        <v>124</v>
      </c>
      <c r="C120" s="180">
        <v>56800</v>
      </c>
      <c r="D120" s="311">
        <f>ROUND(C120/12*$B$3,0)</f>
        <v>28400</v>
      </c>
      <c r="E120" s="333">
        <v>28194</v>
      </c>
      <c r="F120" s="180">
        <f t="shared" si="33"/>
        <v>99.274647887323937</v>
      </c>
      <c r="G120" s="618">
        <v>38296.832000000002</v>
      </c>
      <c r="H120" s="618">
        <f>ROUND(G120/12*$B$3,0)</f>
        <v>19148</v>
      </c>
      <c r="I120" s="618">
        <v>18986.933779999999</v>
      </c>
      <c r="J120" s="180">
        <f t="shared" si="34"/>
        <v>99.158835283058281</v>
      </c>
      <c r="K120" s="108"/>
    </row>
    <row r="121" spans="1:11" s="109" customFormat="1" ht="27.75" customHeight="1" thickBot="1" x14ac:dyDescent="0.3">
      <c r="A121" s="36">
        <v>1</v>
      </c>
      <c r="B121" s="120" t="s">
        <v>125</v>
      </c>
      <c r="C121" s="117">
        <v>13500</v>
      </c>
      <c r="D121" s="110">
        <f>ROUND(C121/12*$B$3,0)</f>
        <v>6750</v>
      </c>
      <c r="E121" s="117">
        <v>7635</v>
      </c>
      <c r="F121" s="117">
        <f t="shared" si="33"/>
        <v>113.11111111111111</v>
      </c>
      <c r="G121" s="618"/>
      <c r="H121" s="618">
        <f>ROUND(G121/12*$B$3,0)</f>
        <v>0</v>
      </c>
      <c r="I121" s="618">
        <v>5146.3860999999997</v>
      </c>
      <c r="J121" s="117"/>
      <c r="K121" s="108"/>
    </row>
    <row r="122" spans="1:11" ht="15.75" thickBot="1" x14ac:dyDescent="0.3">
      <c r="A122" s="36">
        <v>1</v>
      </c>
      <c r="B122" s="123" t="s">
        <v>3</v>
      </c>
      <c r="C122" s="442"/>
      <c r="D122" s="442"/>
      <c r="E122" s="442"/>
      <c r="F122" s="633"/>
      <c r="G122" s="646">
        <f>G115+G118+G120</f>
        <v>102465.61772342594</v>
      </c>
      <c r="H122" s="646">
        <f>H115+H118+H120</f>
        <v>51233</v>
      </c>
      <c r="I122" s="646">
        <f>I115+I118+I120</f>
        <v>50725.368260000003</v>
      </c>
      <c r="J122" s="442">
        <f t="shared" si="34"/>
        <v>99.009170378467005</v>
      </c>
      <c r="K122" s="108"/>
    </row>
    <row r="123" spans="1:11" ht="15" customHeight="1" x14ac:dyDescent="0.25">
      <c r="A123" s="36">
        <v>1</v>
      </c>
      <c r="B123" s="31"/>
      <c r="C123" s="147"/>
      <c r="D123" s="147"/>
      <c r="E123" s="147"/>
      <c r="F123" s="146"/>
      <c r="G123" s="368"/>
      <c r="H123" s="368"/>
      <c r="I123" s="368"/>
      <c r="J123" s="147"/>
      <c r="K123" s="108"/>
    </row>
    <row r="124" spans="1:11" ht="29.25" x14ac:dyDescent="0.25">
      <c r="A124" s="36">
        <v>1</v>
      </c>
      <c r="B124" s="26" t="s">
        <v>69</v>
      </c>
      <c r="C124" s="125"/>
      <c r="D124" s="125"/>
      <c r="E124" s="125"/>
      <c r="F124" s="122"/>
      <c r="G124" s="369"/>
      <c r="H124" s="369"/>
      <c r="I124" s="369"/>
      <c r="J124" s="125"/>
      <c r="K124" s="108"/>
    </row>
    <row r="125" spans="1:11" ht="36" customHeight="1" x14ac:dyDescent="0.25">
      <c r="A125" s="36">
        <v>1</v>
      </c>
      <c r="B125" s="204" t="s">
        <v>121</v>
      </c>
      <c r="C125" s="117">
        <f>SUM(C126:C129)</f>
        <v>6342</v>
      </c>
      <c r="D125" s="110">
        <f>SUM(D126:D129)</f>
        <v>3171</v>
      </c>
      <c r="E125" s="117">
        <f>SUM(E126:E129)</f>
        <v>3260</v>
      </c>
      <c r="F125" s="117">
        <f>E125/D125*100</f>
        <v>102.80668558814254</v>
      </c>
      <c r="G125" s="618">
        <f>SUM(G126:G129)</f>
        <v>12713.082077962965</v>
      </c>
      <c r="H125" s="618">
        <f>SUM(H126:H129)</f>
        <v>6356</v>
      </c>
      <c r="I125" s="618">
        <f>SUM(I126:I129)</f>
        <v>6277.9388000000008</v>
      </c>
      <c r="J125" s="117">
        <f t="shared" ref="J125:J144" si="36">I125/H125*100</f>
        <v>98.771850220264341</v>
      </c>
      <c r="K125" s="108"/>
    </row>
    <row r="126" spans="1:11" ht="26.25" customHeight="1" x14ac:dyDescent="0.25">
      <c r="A126" s="36">
        <v>1</v>
      </c>
      <c r="B126" s="72" t="s">
        <v>79</v>
      </c>
      <c r="C126" s="117">
        <v>4846</v>
      </c>
      <c r="D126" s="110">
        <f t="shared" ref="D126:D133" si="37">ROUND(C126/12*$B$3,0)</f>
        <v>2423</v>
      </c>
      <c r="E126" s="117">
        <v>2525</v>
      </c>
      <c r="F126" s="117">
        <f>E126/D126*100</f>
        <v>104.20965744944284</v>
      </c>
      <c r="G126" s="618">
        <v>10392.896722962965</v>
      </c>
      <c r="H126" s="618">
        <f t="shared" ref="H126:H133" si="38">ROUND(G126/12*$B$3,0)</f>
        <v>5196</v>
      </c>
      <c r="I126" s="618">
        <v>5019.3617300000005</v>
      </c>
      <c r="J126" s="117">
        <f t="shared" si="36"/>
        <v>96.600495188606629</v>
      </c>
      <c r="K126" s="108"/>
    </row>
    <row r="127" spans="1:11" ht="27" customHeight="1" x14ac:dyDescent="0.25">
      <c r="A127" s="36">
        <v>1</v>
      </c>
      <c r="B127" s="72" t="s">
        <v>80</v>
      </c>
      <c r="C127" s="117">
        <v>1454</v>
      </c>
      <c r="D127" s="110">
        <f t="shared" si="37"/>
        <v>727</v>
      </c>
      <c r="E127" s="117">
        <v>695</v>
      </c>
      <c r="F127" s="117">
        <f>E127/D127*100</f>
        <v>95.598349381017883</v>
      </c>
      <c r="G127" s="618">
        <v>2090.5066749999996</v>
      </c>
      <c r="H127" s="618">
        <f t="shared" si="38"/>
        <v>1045</v>
      </c>
      <c r="I127" s="618">
        <v>1039.8354700000002</v>
      </c>
      <c r="J127" s="117">
        <f t="shared" si="36"/>
        <v>99.505786602870842</v>
      </c>
      <c r="K127" s="108"/>
    </row>
    <row r="128" spans="1:11" ht="30" x14ac:dyDescent="0.25">
      <c r="A128" s="36">
        <v>1</v>
      </c>
      <c r="B128" s="72" t="s">
        <v>115</v>
      </c>
      <c r="C128" s="117"/>
      <c r="D128" s="110">
        <f t="shared" si="37"/>
        <v>0</v>
      </c>
      <c r="E128" s="117"/>
      <c r="F128" s="117"/>
      <c r="G128" s="618"/>
      <c r="H128" s="618">
        <f t="shared" si="38"/>
        <v>0</v>
      </c>
      <c r="I128" s="618"/>
      <c r="J128" s="117"/>
      <c r="K128" s="108"/>
    </row>
    <row r="129" spans="1:11" ht="30" x14ac:dyDescent="0.25">
      <c r="A129" s="36">
        <v>1</v>
      </c>
      <c r="B129" s="72" t="s">
        <v>116</v>
      </c>
      <c r="C129" s="117">
        <v>42</v>
      </c>
      <c r="D129" s="110">
        <f t="shared" si="37"/>
        <v>21</v>
      </c>
      <c r="E129" s="117">
        <v>40</v>
      </c>
      <c r="F129" s="117">
        <f t="shared" ref="F129:F134" si="39">E129/D129*100</f>
        <v>190.47619047619045</v>
      </c>
      <c r="G129" s="618">
        <v>229.67867999999999</v>
      </c>
      <c r="H129" s="618">
        <f t="shared" si="38"/>
        <v>115</v>
      </c>
      <c r="I129" s="618">
        <v>218.74160000000001</v>
      </c>
      <c r="J129" s="117">
        <f t="shared" si="36"/>
        <v>190.21008695652176</v>
      </c>
      <c r="K129" s="108"/>
    </row>
    <row r="130" spans="1:11" ht="30" x14ac:dyDescent="0.25">
      <c r="A130" s="36">
        <v>1</v>
      </c>
      <c r="B130" s="233" t="s">
        <v>113</v>
      </c>
      <c r="C130" s="117">
        <f>SUM(C131:C133)</f>
        <v>7460</v>
      </c>
      <c r="D130" s="117">
        <f>SUM(D131:D133)</f>
        <v>3730</v>
      </c>
      <c r="E130" s="117">
        <f>SUM(E131:E133)</f>
        <v>2964</v>
      </c>
      <c r="F130" s="117">
        <f t="shared" si="39"/>
        <v>79.463806970509381</v>
      </c>
      <c r="G130" s="618">
        <f>SUM(G131:G133)</f>
        <v>10490.486000000001</v>
      </c>
      <c r="H130" s="618">
        <f>SUM(H131:H133)</f>
        <v>5245</v>
      </c>
      <c r="I130" s="618">
        <f>SUM(I131:I133)</f>
        <v>5379.0472900000004</v>
      </c>
      <c r="J130" s="117">
        <f t="shared" si="36"/>
        <v>102.55571572926598</v>
      </c>
      <c r="K130" s="108"/>
    </row>
    <row r="131" spans="1:11" ht="30" x14ac:dyDescent="0.25">
      <c r="A131" s="36">
        <v>1</v>
      </c>
      <c r="B131" s="72" t="s">
        <v>109</v>
      </c>
      <c r="C131" s="117">
        <v>1470</v>
      </c>
      <c r="D131" s="110">
        <f t="shared" si="37"/>
        <v>735</v>
      </c>
      <c r="E131" s="117">
        <v>395</v>
      </c>
      <c r="F131" s="117">
        <f t="shared" si="39"/>
        <v>53.741496598639458</v>
      </c>
      <c r="G131" s="618">
        <v>2158.2539999999999</v>
      </c>
      <c r="H131" s="618">
        <f t="shared" si="38"/>
        <v>1079</v>
      </c>
      <c r="I131" s="618">
        <v>571.96120999999994</v>
      </c>
      <c r="J131" s="117">
        <f t="shared" si="36"/>
        <v>53.008453197405004</v>
      </c>
      <c r="K131" s="108"/>
    </row>
    <row r="132" spans="1:11" ht="45" customHeight="1" x14ac:dyDescent="0.25">
      <c r="A132" s="36">
        <v>1</v>
      </c>
      <c r="B132" s="72" t="s">
        <v>119</v>
      </c>
      <c r="C132" s="117">
        <v>3900</v>
      </c>
      <c r="D132" s="110">
        <f t="shared" si="37"/>
        <v>1950</v>
      </c>
      <c r="E132" s="117">
        <v>1779</v>
      </c>
      <c r="F132" s="117">
        <f t="shared" si="39"/>
        <v>91.230769230769226</v>
      </c>
      <c r="G132" s="618">
        <v>6574.5420000000004</v>
      </c>
      <c r="H132" s="618">
        <f t="shared" si="38"/>
        <v>3287</v>
      </c>
      <c r="I132" s="618">
        <v>4202.1480799999999</v>
      </c>
      <c r="J132" s="117">
        <f t="shared" si="36"/>
        <v>127.84143839367204</v>
      </c>
      <c r="K132" s="108"/>
    </row>
    <row r="133" spans="1:11" ht="45" customHeight="1" x14ac:dyDescent="0.25">
      <c r="A133" s="36">
        <v>1</v>
      </c>
      <c r="B133" s="72" t="s">
        <v>110</v>
      </c>
      <c r="C133" s="117">
        <v>2090</v>
      </c>
      <c r="D133" s="110">
        <f t="shared" si="37"/>
        <v>1045</v>
      </c>
      <c r="E133" s="117">
        <v>790</v>
      </c>
      <c r="F133" s="117">
        <f t="shared" si="39"/>
        <v>75.598086124401902</v>
      </c>
      <c r="G133" s="618">
        <v>1757.69</v>
      </c>
      <c r="H133" s="618">
        <f t="shared" si="38"/>
        <v>879</v>
      </c>
      <c r="I133" s="618">
        <v>604.9380000000001</v>
      </c>
      <c r="J133" s="117">
        <f t="shared" si="36"/>
        <v>68.821160409556327</v>
      </c>
      <c r="K133" s="108"/>
    </row>
    <row r="134" spans="1:11" ht="32.25" customHeight="1" thickBot="1" x14ac:dyDescent="0.3">
      <c r="A134" s="36">
        <v>1</v>
      </c>
      <c r="B134" s="120" t="s">
        <v>124</v>
      </c>
      <c r="C134" s="117">
        <v>12195</v>
      </c>
      <c r="D134" s="110">
        <f>ROUND(C134/12*$B$3,0)</f>
        <v>6098</v>
      </c>
      <c r="E134" s="117">
        <v>5978</v>
      </c>
      <c r="F134" s="117">
        <f t="shared" si="39"/>
        <v>98.032141685798621</v>
      </c>
      <c r="G134" s="618">
        <v>8222.3567999999996</v>
      </c>
      <c r="H134" s="618">
        <f>ROUND(G134/12*$B$3,0)</f>
        <v>4111</v>
      </c>
      <c r="I134" s="618">
        <v>4027.2355200000002</v>
      </c>
      <c r="J134" s="117">
        <f>I134/H134*100</f>
        <v>97.962430552177096</v>
      </c>
      <c r="K134" s="108"/>
    </row>
    <row r="135" spans="1:11" ht="15.75" thickBot="1" x14ac:dyDescent="0.3">
      <c r="A135" s="36">
        <v>1</v>
      </c>
      <c r="B135" s="218" t="s">
        <v>3</v>
      </c>
      <c r="C135" s="632"/>
      <c r="D135" s="632"/>
      <c r="E135" s="632"/>
      <c r="F135" s="633"/>
      <c r="G135" s="650">
        <f>G130+G125+G134</f>
        <v>31425.924877962963</v>
      </c>
      <c r="H135" s="650">
        <f>H130+H125+H134</f>
        <v>15712</v>
      </c>
      <c r="I135" s="650">
        <f>I130+I125+I134</f>
        <v>15684.221610000002</v>
      </c>
      <c r="J135" s="442">
        <f t="shared" si="36"/>
        <v>99.82320271130348</v>
      </c>
      <c r="K135" s="108"/>
    </row>
    <row r="136" spans="1:11" x14ac:dyDescent="0.25">
      <c r="A136" s="36">
        <v>1</v>
      </c>
      <c r="B136" s="31"/>
      <c r="C136" s="146"/>
      <c r="D136" s="146"/>
      <c r="E136" s="146"/>
      <c r="F136" s="146"/>
      <c r="G136" s="368"/>
      <c r="H136" s="368"/>
      <c r="I136" s="368"/>
      <c r="J136" s="147"/>
      <c r="K136" s="108"/>
    </row>
    <row r="137" spans="1:11" ht="29.25" x14ac:dyDescent="0.25">
      <c r="A137" s="36">
        <v>1</v>
      </c>
      <c r="B137" s="74" t="s">
        <v>70</v>
      </c>
      <c r="C137" s="122"/>
      <c r="D137" s="122"/>
      <c r="E137" s="122"/>
      <c r="F137" s="122"/>
      <c r="G137" s="369"/>
      <c r="H137" s="369"/>
      <c r="I137" s="369"/>
      <c r="J137" s="117"/>
      <c r="K137" s="108"/>
    </row>
    <row r="138" spans="1:11" ht="30" x14ac:dyDescent="0.25">
      <c r="A138" s="36">
        <v>1</v>
      </c>
      <c r="B138" s="233" t="s">
        <v>121</v>
      </c>
      <c r="C138" s="117">
        <f>SUM(C139:C140)</f>
        <v>13530</v>
      </c>
      <c r="D138" s="117">
        <f>SUM(D139:D140)</f>
        <v>6765</v>
      </c>
      <c r="E138" s="117">
        <f>SUM(E139:E140)</f>
        <v>6678</v>
      </c>
      <c r="F138" s="117">
        <f t="shared" ref="F138:F143" si="40">E138/D138*100</f>
        <v>98.713968957871401</v>
      </c>
      <c r="G138" s="366">
        <f>SUM(G139:G140)</f>
        <v>26810.045967962957</v>
      </c>
      <c r="H138" s="366">
        <f>SUM(H139:H140)</f>
        <v>13405</v>
      </c>
      <c r="I138" s="366">
        <f>SUM(I139:I140)</f>
        <v>13449.519269999997</v>
      </c>
      <c r="J138" s="117">
        <f t="shared" si="36"/>
        <v>100.3321094367773</v>
      </c>
      <c r="K138" s="108"/>
    </row>
    <row r="139" spans="1:11" ht="30" x14ac:dyDescent="0.25">
      <c r="A139" s="36">
        <v>1</v>
      </c>
      <c r="B139" s="72" t="s">
        <v>79</v>
      </c>
      <c r="C139" s="117">
        <v>10408</v>
      </c>
      <c r="D139" s="110">
        <f>ROUND(C139/12*$B$3,0)</f>
        <v>5204</v>
      </c>
      <c r="E139" s="117">
        <v>5121</v>
      </c>
      <c r="F139" s="117">
        <f t="shared" si="40"/>
        <v>98.405073020753264</v>
      </c>
      <c r="G139" s="366">
        <v>22321.351442962958</v>
      </c>
      <c r="H139" s="651">
        <f>ROUND(G139/12*$B$3,0)</f>
        <v>11161</v>
      </c>
      <c r="I139" s="366">
        <v>11023.950419999997</v>
      </c>
      <c r="J139" s="117">
        <f t="shared" si="36"/>
        <v>98.7720671982797</v>
      </c>
      <c r="K139" s="108"/>
    </row>
    <row r="140" spans="1:11" ht="30" x14ac:dyDescent="0.25">
      <c r="A140" s="36">
        <v>1</v>
      </c>
      <c r="B140" s="296" t="s">
        <v>80</v>
      </c>
      <c r="C140" s="180">
        <v>3122</v>
      </c>
      <c r="D140" s="311">
        <f>ROUND(C140/12*$B$3,0)</f>
        <v>1561</v>
      </c>
      <c r="E140" s="180">
        <v>1557</v>
      </c>
      <c r="F140" s="180">
        <f t="shared" si="40"/>
        <v>99.743754003843691</v>
      </c>
      <c r="G140" s="389">
        <v>4488.6945250000008</v>
      </c>
      <c r="H140" s="651">
        <f>ROUND(G140/12*$B$3,0)</f>
        <v>2244</v>
      </c>
      <c r="I140" s="389">
        <v>2425.5688500000001</v>
      </c>
      <c r="J140" s="117">
        <f t="shared" si="36"/>
        <v>108.09130347593583</v>
      </c>
      <c r="K140" s="108"/>
    </row>
    <row r="141" spans="1:11" ht="30" x14ac:dyDescent="0.25">
      <c r="A141" s="36">
        <v>1</v>
      </c>
      <c r="B141" s="233" t="s">
        <v>113</v>
      </c>
      <c r="C141" s="117">
        <f>SUM(C142)</f>
        <v>480</v>
      </c>
      <c r="D141" s="117">
        <f t="shared" ref="D141:H141" si="41">SUM(D142)</f>
        <v>240</v>
      </c>
      <c r="E141" s="117">
        <f t="shared" si="41"/>
        <v>238</v>
      </c>
      <c r="F141" s="117">
        <f t="shared" si="40"/>
        <v>99.166666666666671</v>
      </c>
      <c r="G141" s="362">
        <f t="shared" si="41"/>
        <v>704.73599999999999</v>
      </c>
      <c r="H141" s="362">
        <f t="shared" si="41"/>
        <v>352</v>
      </c>
      <c r="I141" s="362">
        <f>I142</f>
        <v>347.61542000000003</v>
      </c>
      <c r="J141" s="117">
        <f t="shared" si="36"/>
        <v>98.754380681818191</v>
      </c>
      <c r="K141" s="108"/>
    </row>
    <row r="142" spans="1:11" ht="30" x14ac:dyDescent="0.25">
      <c r="A142" s="36">
        <v>1</v>
      </c>
      <c r="B142" s="296" t="s">
        <v>109</v>
      </c>
      <c r="C142" s="331">
        <v>480</v>
      </c>
      <c r="D142" s="311">
        <f>ROUND(C142/12*$B$3,0)</f>
        <v>240</v>
      </c>
      <c r="E142" s="331">
        <v>238</v>
      </c>
      <c r="F142" s="180">
        <f t="shared" si="40"/>
        <v>99.166666666666671</v>
      </c>
      <c r="G142" s="604">
        <v>704.73599999999999</v>
      </c>
      <c r="H142" s="651">
        <f>ROUND(G142/12*$B$3,0)</f>
        <v>352</v>
      </c>
      <c r="I142" s="604">
        <v>347.61542000000003</v>
      </c>
      <c r="J142" s="180">
        <f t="shared" si="36"/>
        <v>98.754380681818191</v>
      </c>
      <c r="K142" s="108"/>
    </row>
    <row r="143" spans="1:11" s="109" customFormat="1" ht="30.75" thickBot="1" x14ac:dyDescent="0.3">
      <c r="A143" s="36">
        <v>1</v>
      </c>
      <c r="B143" s="295" t="s">
        <v>124</v>
      </c>
      <c r="C143" s="180">
        <v>13300</v>
      </c>
      <c r="D143" s="311">
        <f>ROUND(C143/12*$B$3,0)</f>
        <v>6650</v>
      </c>
      <c r="E143" s="180">
        <v>6502</v>
      </c>
      <c r="F143" s="180">
        <f t="shared" si="40"/>
        <v>97.774436090225564</v>
      </c>
      <c r="G143" s="389">
        <v>8967.3919999999998</v>
      </c>
      <c r="H143" s="651">
        <f>ROUND(G143/12*$B$3,0)</f>
        <v>4484</v>
      </c>
      <c r="I143" s="389">
        <v>4344.449779999999</v>
      </c>
      <c r="J143" s="117">
        <f>I143/H143*100</f>
        <v>96.887818465655641</v>
      </c>
      <c r="K143" s="108"/>
    </row>
    <row r="144" spans="1:11" ht="15.75" thickBot="1" x14ac:dyDescent="0.3">
      <c r="A144" s="36">
        <v>1</v>
      </c>
      <c r="B144" s="393" t="s">
        <v>3</v>
      </c>
      <c r="C144" s="632"/>
      <c r="D144" s="632"/>
      <c r="E144" s="632"/>
      <c r="F144" s="633"/>
      <c r="G144" s="634">
        <f>G138+G141+G143</f>
        <v>36482.173967962954</v>
      </c>
      <c r="H144" s="634">
        <f>H138+H141+H143</f>
        <v>18241</v>
      </c>
      <c r="I144" s="634">
        <f>I138+I141+I143</f>
        <v>18141.584469999994</v>
      </c>
      <c r="J144" s="442">
        <f t="shared" si="36"/>
        <v>99.454988597116355</v>
      </c>
      <c r="K144" s="108"/>
    </row>
    <row r="145" spans="1:11" ht="15" customHeight="1" x14ac:dyDescent="0.25">
      <c r="A145" s="36">
        <v>1</v>
      </c>
      <c r="B145" s="83"/>
      <c r="C145" s="147"/>
      <c r="D145" s="147"/>
      <c r="E145" s="147"/>
      <c r="F145" s="146"/>
      <c r="G145" s="368"/>
      <c r="H145" s="368"/>
      <c r="I145" s="368"/>
      <c r="J145" s="147"/>
      <c r="K145" s="108"/>
    </row>
    <row r="146" spans="1:11" ht="33" customHeight="1" x14ac:dyDescent="0.25">
      <c r="A146" s="36">
        <v>1</v>
      </c>
      <c r="B146" s="74" t="s">
        <v>82</v>
      </c>
      <c r="C146" s="122"/>
      <c r="D146" s="122"/>
      <c r="E146" s="122"/>
      <c r="F146" s="122"/>
      <c r="G146" s="362"/>
      <c r="H146" s="362"/>
      <c r="I146" s="362"/>
      <c r="J146" s="117"/>
      <c r="K146" s="108"/>
    </row>
    <row r="147" spans="1:11" ht="30" x14ac:dyDescent="0.25">
      <c r="A147" s="36">
        <v>1</v>
      </c>
      <c r="B147" s="204" t="s">
        <v>121</v>
      </c>
      <c r="C147" s="117">
        <f>SUM(C148:C149)</f>
        <v>150</v>
      </c>
      <c r="D147" s="117">
        <f>SUM(D148:D149)</f>
        <v>75</v>
      </c>
      <c r="E147" s="117">
        <f>SUM(E148:E149)</f>
        <v>174</v>
      </c>
      <c r="F147" s="117">
        <f t="shared" ref="F147:F152" si="42">E147/D147*100</f>
        <v>231.99999999999997</v>
      </c>
      <c r="G147" s="618">
        <f>SUM(G148:G149)</f>
        <v>820.28099999999995</v>
      </c>
      <c r="H147" s="618">
        <f>SUM(H148:H149)</f>
        <v>410</v>
      </c>
      <c r="I147" s="618">
        <f>SUM(I148:I149)</f>
        <v>949.33856000000003</v>
      </c>
      <c r="J147" s="117">
        <f t="shared" ref="J147:J154" si="43">I147/H147*100</f>
        <v>231.54599024390245</v>
      </c>
      <c r="K147" s="108"/>
    </row>
    <row r="148" spans="1:11" ht="30" x14ac:dyDescent="0.25">
      <c r="A148" s="36">
        <v>1</v>
      </c>
      <c r="B148" s="72" t="s">
        <v>115</v>
      </c>
      <c r="C148" s="117">
        <v>78</v>
      </c>
      <c r="D148" s="110">
        <f>ROUND(C148/12*$B$3,0)</f>
        <v>39</v>
      </c>
      <c r="E148" s="117">
        <v>86</v>
      </c>
      <c r="F148" s="117">
        <f t="shared" si="42"/>
        <v>220.51282051282053</v>
      </c>
      <c r="G148" s="618">
        <v>426.54611999999997</v>
      </c>
      <c r="H148" s="618">
        <f>ROUND(G148/12*$B$3,0)</f>
        <v>213</v>
      </c>
      <c r="I148" s="618">
        <v>470.29444000000007</v>
      </c>
      <c r="J148" s="117">
        <f t="shared" si="43"/>
        <v>220.79551173708921</v>
      </c>
      <c r="K148" s="108"/>
    </row>
    <row r="149" spans="1:11" ht="30" x14ac:dyDescent="0.25">
      <c r="A149" s="36">
        <v>1</v>
      </c>
      <c r="B149" s="72" t="s">
        <v>116</v>
      </c>
      <c r="C149" s="117">
        <v>72</v>
      </c>
      <c r="D149" s="110">
        <f>ROUND(C149/12*$B$3,0)</f>
        <v>36</v>
      </c>
      <c r="E149" s="117">
        <v>88</v>
      </c>
      <c r="F149" s="117">
        <f t="shared" si="42"/>
        <v>244.44444444444446</v>
      </c>
      <c r="G149" s="618">
        <v>393.73488000000003</v>
      </c>
      <c r="H149" s="618">
        <f>ROUND(G149/12*$B$3,0)</f>
        <v>197</v>
      </c>
      <c r="I149" s="618">
        <v>479.04411999999996</v>
      </c>
      <c r="J149" s="117">
        <f t="shared" si="43"/>
        <v>243.16960406091371</v>
      </c>
      <c r="K149" s="108"/>
    </row>
    <row r="150" spans="1:11" ht="30" customHeight="1" x14ac:dyDescent="0.25">
      <c r="A150" s="36">
        <v>1</v>
      </c>
      <c r="B150" s="204" t="s">
        <v>113</v>
      </c>
      <c r="C150" s="117">
        <f>SUM(C151:C152)</f>
        <v>17272</v>
      </c>
      <c r="D150" s="117">
        <f t="shared" ref="D150:I150" si="44">SUM(D151:D152)</f>
        <v>8637</v>
      </c>
      <c r="E150" s="117">
        <f t="shared" si="44"/>
        <v>7932</v>
      </c>
      <c r="F150" s="117">
        <f t="shared" si="42"/>
        <v>91.837443556790561</v>
      </c>
      <c r="G150" s="618">
        <f>SUM(G151:G152)</f>
        <v>26877.280379999997</v>
      </c>
      <c r="H150" s="618">
        <f t="shared" si="44"/>
        <v>13439</v>
      </c>
      <c r="I150" s="618">
        <f t="shared" si="44"/>
        <v>12790.685389999999</v>
      </c>
      <c r="J150" s="117">
        <f t="shared" si="43"/>
        <v>95.175871642235279</v>
      </c>
      <c r="K150" s="108"/>
    </row>
    <row r="151" spans="1:11" ht="60" x14ac:dyDescent="0.25">
      <c r="A151" s="36">
        <v>1</v>
      </c>
      <c r="B151" s="72" t="s">
        <v>119</v>
      </c>
      <c r="C151" s="117">
        <v>14621</v>
      </c>
      <c r="D151" s="110">
        <f>ROUND(C151/12*$B$3,0)</f>
        <v>7311</v>
      </c>
      <c r="E151" s="110">
        <v>6792</v>
      </c>
      <c r="F151" s="117">
        <f t="shared" si="42"/>
        <v>92.901107919573249</v>
      </c>
      <c r="G151" s="618">
        <v>24647.789379999998</v>
      </c>
      <c r="H151" s="618">
        <f>ROUND(G151/12*$B$3,0)</f>
        <v>12324</v>
      </c>
      <c r="I151" s="618">
        <v>11547.551469999999</v>
      </c>
      <c r="J151" s="117">
        <f t="shared" si="43"/>
        <v>93.699703586497876</v>
      </c>
      <c r="K151" s="108"/>
    </row>
    <row r="152" spans="1:11" ht="45" x14ac:dyDescent="0.25">
      <c r="A152" s="36">
        <v>1</v>
      </c>
      <c r="B152" s="296" t="s">
        <v>110</v>
      </c>
      <c r="C152" s="180">
        <v>2651</v>
      </c>
      <c r="D152" s="311">
        <f>ROUND(C152/12*$B$3,0)</f>
        <v>1326</v>
      </c>
      <c r="E152" s="672">
        <v>1140</v>
      </c>
      <c r="F152" s="180">
        <f t="shared" si="42"/>
        <v>85.972850678733039</v>
      </c>
      <c r="G152" s="618">
        <v>2229.491</v>
      </c>
      <c r="H152" s="618">
        <f>ROUND(G152/12*$B$3,0)</f>
        <v>1115</v>
      </c>
      <c r="I152" s="618">
        <v>1243.1339200000002</v>
      </c>
      <c r="J152" s="180">
        <f t="shared" si="43"/>
        <v>111.49183139013455</v>
      </c>
      <c r="K152" s="108"/>
    </row>
    <row r="153" spans="1:11" s="109" customFormat="1" ht="30.75" thickBot="1" x14ac:dyDescent="0.3">
      <c r="A153" s="36">
        <v>1</v>
      </c>
      <c r="B153" s="120" t="s">
        <v>124</v>
      </c>
      <c r="C153" s="117">
        <v>13860</v>
      </c>
      <c r="D153" s="110">
        <f>ROUND(C153/12*$B$3,0)</f>
        <v>6930</v>
      </c>
      <c r="E153" s="117">
        <v>6931</v>
      </c>
      <c r="F153" s="117">
        <f>E153/D153*100</f>
        <v>100.01443001443002</v>
      </c>
      <c r="G153" s="618">
        <v>9344.9664000000012</v>
      </c>
      <c r="H153" s="618">
        <f>ROUND(G153/12*$B$3,0)</f>
        <v>4672</v>
      </c>
      <c r="I153" s="618">
        <v>4661.6169600000012</v>
      </c>
      <c r="J153" s="117">
        <f>I153/H153*100</f>
        <v>99.777760273972632</v>
      </c>
      <c r="K153" s="108"/>
    </row>
    <row r="154" spans="1:11" ht="15" customHeight="1" thickBot="1" x14ac:dyDescent="0.3">
      <c r="A154" s="36">
        <v>1</v>
      </c>
      <c r="B154" s="123" t="s">
        <v>3</v>
      </c>
      <c r="C154" s="442"/>
      <c r="D154" s="442"/>
      <c r="E154" s="652"/>
      <c r="F154" s="653"/>
      <c r="G154" s="650">
        <f>G150+G147+G153</f>
        <v>37042.527779999997</v>
      </c>
      <c r="H154" s="650">
        <f>H150+H147+H153</f>
        <v>18521</v>
      </c>
      <c r="I154" s="650">
        <f>I150+I147+I153</f>
        <v>18401.640910000002</v>
      </c>
      <c r="J154" s="442">
        <f t="shared" si="43"/>
        <v>99.355547270665738</v>
      </c>
      <c r="K154" s="108"/>
    </row>
    <row r="155" spans="1:11" ht="15" customHeight="1" x14ac:dyDescent="0.25">
      <c r="A155" s="36">
        <v>1</v>
      </c>
      <c r="B155" s="31"/>
      <c r="C155" s="146"/>
      <c r="D155" s="146"/>
      <c r="E155" s="146"/>
      <c r="F155" s="146"/>
      <c r="G155" s="371"/>
      <c r="H155" s="371"/>
      <c r="I155" s="371"/>
      <c r="J155" s="654"/>
      <c r="K155" s="108"/>
    </row>
    <row r="156" spans="1:11" ht="43.5" customHeight="1" x14ac:dyDescent="0.25">
      <c r="A156" s="36">
        <v>1</v>
      </c>
      <c r="B156" s="74" t="s">
        <v>83</v>
      </c>
      <c r="C156" s="122"/>
      <c r="D156" s="122"/>
      <c r="E156" s="122"/>
      <c r="F156" s="122"/>
      <c r="G156" s="362"/>
      <c r="H156" s="362"/>
      <c r="I156" s="362"/>
      <c r="J156" s="117"/>
      <c r="K156" s="108"/>
    </row>
    <row r="157" spans="1:11" ht="30" x14ac:dyDescent="0.25">
      <c r="A157" s="36">
        <v>1</v>
      </c>
      <c r="B157" s="204" t="s">
        <v>121</v>
      </c>
      <c r="C157" s="117">
        <f>SUM(C158:C159)</f>
        <v>166</v>
      </c>
      <c r="D157" s="117">
        <f>SUM(D158:D159)</f>
        <v>84</v>
      </c>
      <c r="E157" s="117">
        <f>SUM(E158:E159)</f>
        <v>166</v>
      </c>
      <c r="F157" s="117">
        <f t="shared" ref="F157:F162" si="45">E157/D157*100</f>
        <v>197.61904761904762</v>
      </c>
      <c r="G157" s="618">
        <f>SUM(G158:G159)</f>
        <v>907.77764000000002</v>
      </c>
      <c r="H157" s="618">
        <f>SUM(H158:H159)</f>
        <v>453</v>
      </c>
      <c r="I157" s="618">
        <f>SUM(I158:I159)</f>
        <v>907.23079000000007</v>
      </c>
      <c r="J157" s="119">
        <f t="shared" ref="J157:J164" si="46">I157/H157*100</f>
        <v>200.27169757174391</v>
      </c>
      <c r="K157" s="108"/>
    </row>
    <row r="158" spans="1:11" ht="30" x14ac:dyDescent="0.25">
      <c r="A158" s="36">
        <v>1</v>
      </c>
      <c r="B158" s="72" t="s">
        <v>115</v>
      </c>
      <c r="C158" s="117">
        <v>81</v>
      </c>
      <c r="D158" s="110">
        <f>ROUND(C158/12*$B$3,0)</f>
        <v>41</v>
      </c>
      <c r="E158" s="117">
        <v>81</v>
      </c>
      <c r="F158" s="117">
        <f t="shared" si="45"/>
        <v>197.5609756097561</v>
      </c>
      <c r="G158" s="618">
        <v>442.95173999999997</v>
      </c>
      <c r="H158" s="618">
        <f>ROUND(G158/12*$B$3,0)</f>
        <v>221</v>
      </c>
      <c r="I158" s="618">
        <v>442.40489000000002</v>
      </c>
      <c r="J158" s="119">
        <f t="shared" si="46"/>
        <v>200.18320814479637</v>
      </c>
      <c r="K158" s="108"/>
    </row>
    <row r="159" spans="1:11" ht="31.5" customHeight="1" x14ac:dyDescent="0.25">
      <c r="A159" s="36">
        <v>1</v>
      </c>
      <c r="B159" s="72" t="s">
        <v>116</v>
      </c>
      <c r="C159" s="117">
        <v>85</v>
      </c>
      <c r="D159" s="110">
        <f>ROUND(C159/12*$B$3,0)</f>
        <v>43</v>
      </c>
      <c r="E159" s="117">
        <v>85</v>
      </c>
      <c r="F159" s="117">
        <f t="shared" si="45"/>
        <v>197.67441860465115</v>
      </c>
      <c r="G159" s="618">
        <v>464.82590000000005</v>
      </c>
      <c r="H159" s="618">
        <f>ROUND(G159/12*$B$3,0)</f>
        <v>232</v>
      </c>
      <c r="I159" s="618">
        <v>464.82590000000005</v>
      </c>
      <c r="J159" s="119">
        <f t="shared" si="46"/>
        <v>200.35599137931035</v>
      </c>
      <c r="K159" s="108"/>
    </row>
    <row r="160" spans="1:11" ht="30" x14ac:dyDescent="0.25">
      <c r="A160" s="36">
        <v>1</v>
      </c>
      <c r="B160" s="204" t="s">
        <v>113</v>
      </c>
      <c r="C160" s="117">
        <f>SUM(C161:C162)</f>
        <v>17130</v>
      </c>
      <c r="D160" s="117">
        <f t="shared" ref="D160:I160" si="47">SUM(D161:D162)</f>
        <v>8565</v>
      </c>
      <c r="E160" s="117">
        <f t="shared" si="47"/>
        <v>6542</v>
      </c>
      <c r="F160" s="117">
        <f t="shared" si="45"/>
        <v>76.38061879743141</v>
      </c>
      <c r="G160" s="618">
        <f>SUM(G161:G162)</f>
        <v>27584.898000000001</v>
      </c>
      <c r="H160" s="618">
        <f t="shared" si="47"/>
        <v>13792</v>
      </c>
      <c r="I160" s="618">
        <f t="shared" si="47"/>
        <v>13301.780150000002</v>
      </c>
      <c r="J160" s="117">
        <f t="shared" si="46"/>
        <v>96.445621737238994</v>
      </c>
      <c r="K160" s="108"/>
    </row>
    <row r="161" spans="1:11" ht="43.5" customHeight="1" x14ac:dyDescent="0.25">
      <c r="A161" s="36">
        <v>1</v>
      </c>
      <c r="B161" s="72" t="s">
        <v>119</v>
      </c>
      <c r="C161" s="117">
        <v>15600</v>
      </c>
      <c r="D161" s="110">
        <f>ROUND(C161/12*$B$3,0)</f>
        <v>7800</v>
      </c>
      <c r="E161" s="110">
        <v>5811</v>
      </c>
      <c r="F161" s="117">
        <f t="shared" si="45"/>
        <v>74.5</v>
      </c>
      <c r="G161" s="618">
        <v>26298.168000000001</v>
      </c>
      <c r="H161" s="618">
        <f>ROUND(G161/12*$B$3,0)</f>
        <v>13149</v>
      </c>
      <c r="I161" s="618">
        <v>12661.422870000002</v>
      </c>
      <c r="J161" s="117">
        <f t="shared" si="46"/>
        <v>96.291907141227483</v>
      </c>
      <c r="K161" s="108"/>
    </row>
    <row r="162" spans="1:11" ht="43.5" customHeight="1" x14ac:dyDescent="0.25">
      <c r="A162" s="36">
        <v>1</v>
      </c>
      <c r="B162" s="296" t="s">
        <v>110</v>
      </c>
      <c r="C162" s="180">
        <v>1530</v>
      </c>
      <c r="D162" s="311">
        <f>ROUND(C162/12*$B$3,0)</f>
        <v>765</v>
      </c>
      <c r="E162" s="672">
        <v>731</v>
      </c>
      <c r="F162" s="180">
        <f t="shared" si="45"/>
        <v>95.555555555555557</v>
      </c>
      <c r="G162" s="618">
        <v>1286.73</v>
      </c>
      <c r="H162" s="618">
        <f>ROUND(G162/12*$B$3,0)</f>
        <v>643</v>
      </c>
      <c r="I162" s="618">
        <v>640.35728000000006</v>
      </c>
      <c r="J162" s="180">
        <f t="shared" si="46"/>
        <v>99.589001555209961</v>
      </c>
      <c r="K162" s="108"/>
    </row>
    <row r="163" spans="1:11" s="109" customFormat="1" ht="31.5" customHeight="1" thickBot="1" x14ac:dyDescent="0.3">
      <c r="A163" s="36">
        <v>1</v>
      </c>
      <c r="B163" s="120" t="s">
        <v>124</v>
      </c>
      <c r="C163" s="117">
        <v>22873</v>
      </c>
      <c r="D163" s="110">
        <f>ROUND(C163/12*$B$3,0)</f>
        <v>11437</v>
      </c>
      <c r="E163" s="117">
        <v>11435</v>
      </c>
      <c r="F163" s="117">
        <f>E163/D163*100</f>
        <v>99.982512896738655</v>
      </c>
      <c r="G163" s="618">
        <v>15421.891519999999</v>
      </c>
      <c r="H163" s="618">
        <f>ROUND(G163/12*$B$3,0)</f>
        <v>7711</v>
      </c>
      <c r="I163" s="618">
        <v>7709.1017900000006</v>
      </c>
      <c r="J163" s="119">
        <f>I163/H163*100</f>
        <v>99.975383089093512</v>
      </c>
      <c r="K163" s="108"/>
    </row>
    <row r="164" spans="1:11" ht="15" customHeight="1" thickBot="1" x14ac:dyDescent="0.3">
      <c r="A164" s="36">
        <v>1</v>
      </c>
      <c r="B164" s="123" t="s">
        <v>3</v>
      </c>
      <c r="C164" s="442"/>
      <c r="D164" s="442"/>
      <c r="E164" s="442"/>
      <c r="F164" s="633"/>
      <c r="G164" s="646">
        <f>G160+G157+G163</f>
        <v>43914.567159999999</v>
      </c>
      <c r="H164" s="646">
        <f>H160+H157+H163</f>
        <v>21956</v>
      </c>
      <c r="I164" s="646">
        <f>I160+I157+I163</f>
        <v>21918.112730000001</v>
      </c>
      <c r="J164" s="442">
        <f t="shared" si="46"/>
        <v>99.827440016396423</v>
      </c>
      <c r="K164" s="108"/>
    </row>
    <row r="165" spans="1:11" ht="15" customHeight="1" x14ac:dyDescent="0.25">
      <c r="A165" s="36">
        <v>1</v>
      </c>
      <c r="B165" s="31"/>
      <c r="C165" s="146"/>
      <c r="D165" s="146"/>
      <c r="E165" s="146"/>
      <c r="F165" s="146"/>
      <c r="G165" s="371"/>
      <c r="H165" s="371"/>
      <c r="I165" s="371"/>
      <c r="J165" s="654"/>
      <c r="K165" s="108"/>
    </row>
    <row r="166" spans="1:11" ht="29.25" x14ac:dyDescent="0.25">
      <c r="A166" s="36">
        <v>1</v>
      </c>
      <c r="B166" s="74" t="s">
        <v>84</v>
      </c>
      <c r="C166" s="122"/>
      <c r="D166" s="122"/>
      <c r="E166" s="122"/>
      <c r="F166" s="122"/>
      <c r="G166" s="618"/>
      <c r="H166" s="618"/>
      <c r="I166" s="618"/>
      <c r="J166" s="117"/>
      <c r="K166" s="108"/>
    </row>
    <row r="167" spans="1:11" ht="30" x14ac:dyDescent="0.25">
      <c r="A167" s="36">
        <v>1</v>
      </c>
      <c r="B167" s="204" t="s">
        <v>121</v>
      </c>
      <c r="C167" s="117">
        <f>SUM(C168:C169)</f>
        <v>87</v>
      </c>
      <c r="D167" s="110">
        <f>SUM(D168:D169)</f>
        <v>44</v>
      </c>
      <c r="E167" s="117">
        <f>SUM(E168:E169)</f>
        <v>86</v>
      </c>
      <c r="F167" s="117">
        <f t="shared" ref="F167:F173" si="48">E167/D167*100</f>
        <v>195.45454545454547</v>
      </c>
      <c r="G167" s="618">
        <f>SUM(G168:G169)</f>
        <v>475.76297999999997</v>
      </c>
      <c r="H167" s="618">
        <f>SUM(H168:H169)</f>
        <v>237</v>
      </c>
      <c r="I167" s="618">
        <f>SUM(I168:I169)</f>
        <v>470.29443999999995</v>
      </c>
      <c r="J167" s="119">
        <f t="shared" ref="J167:J174" si="49">I167/H167*100</f>
        <v>198.43647257383964</v>
      </c>
      <c r="K167" s="108"/>
    </row>
    <row r="168" spans="1:11" ht="30" x14ac:dyDescent="0.25">
      <c r="A168" s="36">
        <v>1</v>
      </c>
      <c r="B168" s="72" t="s">
        <v>115</v>
      </c>
      <c r="C168" s="117">
        <v>32</v>
      </c>
      <c r="D168" s="110">
        <f>ROUND(C168/12*$B$3,0)</f>
        <v>16</v>
      </c>
      <c r="E168" s="117">
        <v>27</v>
      </c>
      <c r="F168" s="117">
        <f t="shared" si="48"/>
        <v>168.75</v>
      </c>
      <c r="G168" s="618">
        <v>174.99328</v>
      </c>
      <c r="H168" s="618">
        <f t="shared" ref="H168:H173" si="50">ROUND(G168/12*$B$3,0)</f>
        <v>87</v>
      </c>
      <c r="I168" s="618">
        <v>147.65057999999999</v>
      </c>
      <c r="J168" s="119">
        <f t="shared" si="49"/>
        <v>169.71331034482756</v>
      </c>
      <c r="K168" s="108"/>
    </row>
    <row r="169" spans="1:11" ht="30" x14ac:dyDescent="0.25">
      <c r="A169" s="36">
        <v>1</v>
      </c>
      <c r="B169" s="72" t="s">
        <v>116</v>
      </c>
      <c r="C169" s="117">
        <v>55</v>
      </c>
      <c r="D169" s="110">
        <f>ROUND(C169/12*$B$3,0)</f>
        <v>28</v>
      </c>
      <c r="E169" s="117">
        <v>59</v>
      </c>
      <c r="F169" s="117">
        <f t="shared" si="48"/>
        <v>210.71428571428572</v>
      </c>
      <c r="G169" s="618">
        <v>300.7697</v>
      </c>
      <c r="H169" s="618">
        <f t="shared" si="50"/>
        <v>150</v>
      </c>
      <c r="I169" s="618">
        <v>322.64385999999996</v>
      </c>
      <c r="J169" s="119">
        <f t="shared" si="49"/>
        <v>215.09590666666662</v>
      </c>
      <c r="K169" s="108"/>
    </row>
    <row r="170" spans="1:11" ht="30" x14ac:dyDescent="0.25">
      <c r="A170" s="36">
        <v>1</v>
      </c>
      <c r="B170" s="233" t="s">
        <v>113</v>
      </c>
      <c r="C170" s="117">
        <f>SUM(C171:C172)</f>
        <v>17123</v>
      </c>
      <c r="D170" s="110">
        <f>SUM(D171:D172)</f>
        <v>8562</v>
      </c>
      <c r="E170" s="117">
        <f>SUM(E171:E172)</f>
        <v>8332</v>
      </c>
      <c r="F170" s="117">
        <f t="shared" si="48"/>
        <v>97.313711749591221</v>
      </c>
      <c r="G170" s="618">
        <f>SUM(G171:G172)</f>
        <v>26903.187000000002</v>
      </c>
      <c r="H170" s="618">
        <f>SUM(H171:H172)</f>
        <v>13452</v>
      </c>
      <c r="I170" s="618">
        <f>SUM(I171:I172)</f>
        <v>12732.425599999999</v>
      </c>
      <c r="J170" s="117">
        <f t="shared" si="49"/>
        <v>94.65079988105856</v>
      </c>
      <c r="K170" s="108"/>
    </row>
    <row r="171" spans="1:11" ht="59.25" customHeight="1" x14ac:dyDescent="0.25">
      <c r="A171" s="36">
        <v>1</v>
      </c>
      <c r="B171" s="72" t="s">
        <v>119</v>
      </c>
      <c r="C171" s="117">
        <v>14800</v>
      </c>
      <c r="D171" s="110">
        <f>ROUND(C171/12*$B$3,0)</f>
        <v>7400</v>
      </c>
      <c r="E171" s="117">
        <v>5398</v>
      </c>
      <c r="F171" s="117">
        <f t="shared" si="48"/>
        <v>72.945945945945951</v>
      </c>
      <c r="G171" s="618">
        <v>24949.544000000002</v>
      </c>
      <c r="H171" s="618">
        <f t="shared" si="50"/>
        <v>12475</v>
      </c>
      <c r="I171" s="618">
        <v>10051.507649999998</v>
      </c>
      <c r="J171" s="117">
        <f t="shared" si="49"/>
        <v>80.573207615230444</v>
      </c>
      <c r="K171" s="108"/>
    </row>
    <row r="172" spans="1:11" ht="45" x14ac:dyDescent="0.25">
      <c r="A172" s="36">
        <v>1</v>
      </c>
      <c r="B172" s="72" t="s">
        <v>110</v>
      </c>
      <c r="C172" s="117">
        <v>2323</v>
      </c>
      <c r="D172" s="110">
        <f>ROUND(C172/12*$B$3,0)</f>
        <v>1162</v>
      </c>
      <c r="E172" s="117">
        <v>2934</v>
      </c>
      <c r="F172" s="117">
        <f t="shared" si="48"/>
        <v>252.49569707401034</v>
      </c>
      <c r="G172" s="618">
        <v>1953.643</v>
      </c>
      <c r="H172" s="618">
        <f t="shared" si="50"/>
        <v>977</v>
      </c>
      <c r="I172" s="618">
        <v>2680.91795</v>
      </c>
      <c r="J172" s="117">
        <f t="shared" si="49"/>
        <v>274.40306550665304</v>
      </c>
      <c r="K172" s="108"/>
    </row>
    <row r="173" spans="1:11" s="109" customFormat="1" ht="31.5" customHeight="1" thickBot="1" x14ac:dyDescent="0.3">
      <c r="A173" s="36">
        <v>1</v>
      </c>
      <c r="B173" s="120" t="s">
        <v>124</v>
      </c>
      <c r="C173" s="117">
        <v>13728</v>
      </c>
      <c r="D173" s="110">
        <f>ROUND(C173/12*$B$3,0)</f>
        <v>6864</v>
      </c>
      <c r="E173" s="117">
        <v>6866</v>
      </c>
      <c r="F173" s="117">
        <f t="shared" si="48"/>
        <v>100.02913752913753</v>
      </c>
      <c r="G173" s="618">
        <v>9255.9667200000004</v>
      </c>
      <c r="H173" s="618">
        <f t="shared" si="50"/>
        <v>4628</v>
      </c>
      <c r="I173" s="618">
        <v>4616.2641300000005</v>
      </c>
      <c r="J173" s="117">
        <f t="shared" si="49"/>
        <v>99.746415946413151</v>
      </c>
      <c r="K173" s="108"/>
    </row>
    <row r="174" spans="1:11" ht="15.75" thickBot="1" x14ac:dyDescent="0.3">
      <c r="A174" s="36">
        <v>1</v>
      </c>
      <c r="B174" s="394" t="s">
        <v>3</v>
      </c>
      <c r="C174" s="632"/>
      <c r="D174" s="632"/>
      <c r="E174" s="632"/>
      <c r="F174" s="653"/>
      <c r="G174" s="650">
        <f>G170+G167+G173</f>
        <v>36634.916700000002</v>
      </c>
      <c r="H174" s="650">
        <f>H170+H167+H173</f>
        <v>18317</v>
      </c>
      <c r="I174" s="650">
        <f>I170+I167+I173</f>
        <v>17818.98417</v>
      </c>
      <c r="J174" s="442">
        <f t="shared" si="49"/>
        <v>97.281127750177433</v>
      </c>
      <c r="K174" s="108"/>
    </row>
    <row r="175" spans="1:11" ht="15" customHeight="1" x14ac:dyDescent="0.25">
      <c r="A175" s="36">
        <v>1</v>
      </c>
      <c r="B175" s="31"/>
      <c r="C175" s="146"/>
      <c r="D175" s="146"/>
      <c r="E175" s="146"/>
      <c r="F175" s="146"/>
      <c r="G175" s="371"/>
      <c r="H175" s="371"/>
      <c r="I175" s="371"/>
      <c r="J175" s="654"/>
      <c r="K175" s="108"/>
    </row>
    <row r="176" spans="1:11" ht="31.5" customHeight="1" x14ac:dyDescent="0.25">
      <c r="A176" s="36">
        <v>1</v>
      </c>
      <c r="B176" s="74" t="s">
        <v>85</v>
      </c>
      <c r="C176" s="122"/>
      <c r="D176" s="122"/>
      <c r="E176" s="122"/>
      <c r="F176" s="122"/>
      <c r="G176" s="618"/>
      <c r="H176" s="618"/>
      <c r="I176" s="618"/>
      <c r="J176" s="122"/>
      <c r="K176" s="108"/>
    </row>
    <row r="177" spans="1:11" ht="45" customHeight="1" x14ac:dyDescent="0.25">
      <c r="A177" s="36">
        <v>1</v>
      </c>
      <c r="B177" s="204" t="s">
        <v>121</v>
      </c>
      <c r="C177" s="117">
        <f>SUM(C178:C179)</f>
        <v>192</v>
      </c>
      <c r="D177" s="117">
        <f>SUM(D178:D179)</f>
        <v>96</v>
      </c>
      <c r="E177" s="117">
        <f>SUM(E178:E179)</f>
        <v>195</v>
      </c>
      <c r="F177" s="117">
        <f t="shared" ref="F177:F183" si="51">E177/D177*100</f>
        <v>203.125</v>
      </c>
      <c r="G177" s="618">
        <f>SUM(G178:G179)</f>
        <v>1049.9596799999999</v>
      </c>
      <c r="H177" s="618">
        <f>SUM(H178:H179)</f>
        <v>525</v>
      </c>
      <c r="I177" s="618">
        <f>SUM(I178:I179)</f>
        <v>1066.3652999999999</v>
      </c>
      <c r="J177" s="117">
        <f t="shared" ref="J177:J184" si="52">I177/H177*100</f>
        <v>203.11719999999997</v>
      </c>
      <c r="K177" s="108"/>
    </row>
    <row r="178" spans="1:11" ht="30" x14ac:dyDescent="0.25">
      <c r="A178" s="36">
        <v>1</v>
      </c>
      <c r="B178" s="72" t="s">
        <v>115</v>
      </c>
      <c r="C178" s="117">
        <v>122</v>
      </c>
      <c r="D178" s="110">
        <f>ROUND(C178/12*$B$3,0)</f>
        <v>61</v>
      </c>
      <c r="E178" s="110">
        <v>120</v>
      </c>
      <c r="F178" s="117">
        <f t="shared" si="51"/>
        <v>196.72131147540983</v>
      </c>
      <c r="G178" s="618">
        <v>667.16188</v>
      </c>
      <c r="H178" s="618">
        <f t="shared" ref="H178:H183" si="53">ROUND(G178/12*$B$3,0)</f>
        <v>334</v>
      </c>
      <c r="I178" s="618">
        <v>656.22480000000007</v>
      </c>
      <c r="J178" s="117">
        <f t="shared" si="52"/>
        <v>196.47449101796411</v>
      </c>
      <c r="K178" s="108"/>
    </row>
    <row r="179" spans="1:11" ht="35.1" customHeight="1" x14ac:dyDescent="0.25">
      <c r="A179" s="36">
        <v>1</v>
      </c>
      <c r="B179" s="72" t="s">
        <v>116</v>
      </c>
      <c r="C179" s="117">
        <v>70</v>
      </c>
      <c r="D179" s="110">
        <f>ROUND(C179/12*$B$3,0)</f>
        <v>35</v>
      </c>
      <c r="E179" s="117">
        <v>75</v>
      </c>
      <c r="F179" s="117">
        <f t="shared" si="51"/>
        <v>214.28571428571428</v>
      </c>
      <c r="G179" s="618">
        <v>382.7978</v>
      </c>
      <c r="H179" s="618">
        <f t="shared" si="53"/>
        <v>191</v>
      </c>
      <c r="I179" s="618">
        <v>410.14049999999997</v>
      </c>
      <c r="J179" s="117">
        <f t="shared" si="52"/>
        <v>214.73324607329843</v>
      </c>
      <c r="K179" s="108"/>
    </row>
    <row r="180" spans="1:11" ht="39.75" customHeight="1" x14ac:dyDescent="0.25">
      <c r="A180" s="36">
        <v>1</v>
      </c>
      <c r="B180" s="204" t="s">
        <v>113</v>
      </c>
      <c r="C180" s="117">
        <f>SUM(C181:C182)</f>
        <v>19917</v>
      </c>
      <c r="D180" s="117">
        <f>SUM(D181:D182)</f>
        <v>9959</v>
      </c>
      <c r="E180" s="117">
        <f>SUM(E181:E182)</f>
        <v>6868</v>
      </c>
      <c r="F180" s="117">
        <f t="shared" si="51"/>
        <v>68.962747263781495</v>
      </c>
      <c r="G180" s="618">
        <f>SUM(G181:G182)</f>
        <v>27957.893259999997</v>
      </c>
      <c r="H180" s="618">
        <f>SUM(H181:H182)</f>
        <v>13979</v>
      </c>
      <c r="I180" s="618">
        <f>SUM(I181:I182)</f>
        <v>13439.420859999998</v>
      </c>
      <c r="J180" s="117">
        <f t="shared" si="52"/>
        <v>96.140073395807988</v>
      </c>
      <c r="K180" s="108"/>
    </row>
    <row r="181" spans="1:11" ht="61.5" customHeight="1" x14ac:dyDescent="0.25">
      <c r="A181" s="36">
        <v>1</v>
      </c>
      <c r="B181" s="72" t="s">
        <v>119</v>
      </c>
      <c r="C181" s="117">
        <v>13267</v>
      </c>
      <c r="D181" s="110">
        <f>ROUND(C181/12*$B$3,0)</f>
        <v>6634</v>
      </c>
      <c r="E181" s="110">
        <v>4738</v>
      </c>
      <c r="F181" s="117">
        <f t="shared" si="51"/>
        <v>71.419957793186612</v>
      </c>
      <c r="G181" s="618">
        <v>22365.243259999999</v>
      </c>
      <c r="H181" s="618">
        <f t="shared" si="53"/>
        <v>11183</v>
      </c>
      <c r="I181" s="618">
        <v>11257.004649999999</v>
      </c>
      <c r="J181" s="117">
        <f t="shared" si="52"/>
        <v>100.6617602611106</v>
      </c>
      <c r="K181" s="108"/>
    </row>
    <row r="182" spans="1:11" ht="45" x14ac:dyDescent="0.25">
      <c r="A182" s="36">
        <v>1</v>
      </c>
      <c r="B182" s="72" t="s">
        <v>110</v>
      </c>
      <c r="C182" s="117">
        <v>6650</v>
      </c>
      <c r="D182" s="110">
        <f>ROUND(C182/12*$B$3,0)</f>
        <v>3325</v>
      </c>
      <c r="E182" s="110">
        <v>2130</v>
      </c>
      <c r="F182" s="117">
        <f t="shared" si="51"/>
        <v>64.060150375939855</v>
      </c>
      <c r="G182" s="618">
        <v>5592.65</v>
      </c>
      <c r="H182" s="618">
        <f t="shared" si="53"/>
        <v>2796</v>
      </c>
      <c r="I182" s="618">
        <v>2182.4162099999999</v>
      </c>
      <c r="J182" s="117">
        <f t="shared" si="52"/>
        <v>78.054943133047203</v>
      </c>
      <c r="K182" s="108"/>
    </row>
    <row r="183" spans="1:11" s="109" customFormat="1" ht="31.5" customHeight="1" thickBot="1" x14ac:dyDescent="0.3">
      <c r="A183" s="36">
        <v>1</v>
      </c>
      <c r="B183" s="120" t="s">
        <v>124</v>
      </c>
      <c r="C183" s="117">
        <v>10269</v>
      </c>
      <c r="D183" s="110">
        <f>ROUND(C183/12*$B$3,0)</f>
        <v>5135</v>
      </c>
      <c r="E183" s="117">
        <v>5132</v>
      </c>
      <c r="F183" s="117">
        <f t="shared" si="51"/>
        <v>99.941577409931838</v>
      </c>
      <c r="G183" s="618">
        <v>6923.7705600000008</v>
      </c>
      <c r="H183" s="618">
        <f t="shared" si="53"/>
        <v>3462</v>
      </c>
      <c r="I183" s="618">
        <v>3460.1996799999997</v>
      </c>
      <c r="J183" s="117">
        <f t="shared" si="52"/>
        <v>99.947997689196981</v>
      </c>
      <c r="K183" s="108"/>
    </row>
    <row r="184" spans="1:11" ht="15.75" thickBot="1" x14ac:dyDescent="0.3">
      <c r="A184" s="36">
        <v>1</v>
      </c>
      <c r="B184" s="310" t="s">
        <v>3</v>
      </c>
      <c r="C184" s="632"/>
      <c r="D184" s="632"/>
      <c r="E184" s="632"/>
      <c r="F184" s="655"/>
      <c r="G184" s="650">
        <f>G180+G177+G183</f>
        <v>35931.623500000002</v>
      </c>
      <c r="H184" s="650">
        <f>H180+H177+H183</f>
        <v>17966</v>
      </c>
      <c r="I184" s="650">
        <f>I180+I177+I183</f>
        <v>17965.985839999998</v>
      </c>
      <c r="J184" s="442">
        <f t="shared" si="52"/>
        <v>99.999921184459524</v>
      </c>
      <c r="K184" s="108"/>
    </row>
    <row r="185" spans="1:11" ht="15" customHeight="1" x14ac:dyDescent="0.25">
      <c r="A185" s="36">
        <v>1</v>
      </c>
      <c r="B185" s="79"/>
      <c r="C185" s="107"/>
      <c r="D185" s="107"/>
      <c r="E185" s="107"/>
      <c r="F185" s="446"/>
      <c r="G185" s="372"/>
      <c r="H185" s="372"/>
      <c r="I185" s="372"/>
      <c r="J185" s="656"/>
      <c r="K185" s="108"/>
    </row>
    <row r="186" spans="1:11" ht="43.5" x14ac:dyDescent="0.25">
      <c r="A186" s="36">
        <v>1</v>
      </c>
      <c r="B186" s="307" t="s">
        <v>86</v>
      </c>
      <c r="C186" s="146"/>
      <c r="D186" s="146"/>
      <c r="E186" s="146"/>
      <c r="F186" s="146"/>
      <c r="G186" s="618"/>
      <c r="H186" s="618"/>
      <c r="I186" s="618"/>
      <c r="J186" s="657"/>
      <c r="K186" s="108"/>
    </row>
    <row r="187" spans="1:11" ht="30" customHeight="1" x14ac:dyDescent="0.25">
      <c r="A187" s="36">
        <v>1</v>
      </c>
      <c r="B187" s="233" t="s">
        <v>121</v>
      </c>
      <c r="C187" s="117">
        <f>SUM(C188:C189)</f>
        <v>555</v>
      </c>
      <c r="D187" s="117">
        <f>SUM(D188:D189)</f>
        <v>278</v>
      </c>
      <c r="E187" s="117">
        <f>SUM(E188:E189)</f>
        <v>169</v>
      </c>
      <c r="F187" s="117">
        <f t="shared" ref="F187:F193" si="54">E187/D187*100</f>
        <v>60.791366906474821</v>
      </c>
      <c r="G187" s="618">
        <f>SUM(G188:G189)</f>
        <v>1099.7923496296298</v>
      </c>
      <c r="H187" s="618">
        <f>SUM(H188:H189)</f>
        <v>550</v>
      </c>
      <c r="I187" s="618">
        <f>SUM(I188:I189)</f>
        <v>307.08059000000003</v>
      </c>
      <c r="J187" s="119">
        <f t="shared" ref="J187:J194" si="55">I187/H187*100</f>
        <v>55.832834545454546</v>
      </c>
      <c r="K187" s="108"/>
    </row>
    <row r="188" spans="1:11" ht="27" customHeight="1" x14ac:dyDescent="0.25">
      <c r="A188" s="36">
        <v>1</v>
      </c>
      <c r="B188" s="72" t="s">
        <v>79</v>
      </c>
      <c r="C188" s="117">
        <v>427</v>
      </c>
      <c r="D188" s="110">
        <f t="shared" ref="D188:D193" si="56">ROUND(C188/12*$B$3,0)</f>
        <v>214</v>
      </c>
      <c r="E188" s="117">
        <v>153</v>
      </c>
      <c r="F188" s="117">
        <f t="shared" si="54"/>
        <v>71.495327102803742</v>
      </c>
      <c r="G188" s="618">
        <v>915.75874962962973</v>
      </c>
      <c r="H188" s="618">
        <f t="shared" ref="H188:H193" si="57">ROUND(G188/12*$B$3,0)</f>
        <v>458</v>
      </c>
      <c r="I188" s="618">
        <v>284.28642000000002</v>
      </c>
      <c r="J188" s="119">
        <f t="shared" si="55"/>
        <v>62.071270742358088</v>
      </c>
      <c r="K188" s="108"/>
    </row>
    <row r="189" spans="1:11" ht="30" customHeight="1" x14ac:dyDescent="0.25">
      <c r="A189" s="36">
        <v>1</v>
      </c>
      <c r="B189" s="72" t="s">
        <v>80</v>
      </c>
      <c r="C189" s="180">
        <v>128</v>
      </c>
      <c r="D189" s="311">
        <f t="shared" si="56"/>
        <v>64</v>
      </c>
      <c r="E189" s="180">
        <v>16</v>
      </c>
      <c r="F189" s="180">
        <f t="shared" si="54"/>
        <v>25</v>
      </c>
      <c r="G189" s="618">
        <v>184.03360000000001</v>
      </c>
      <c r="H189" s="618">
        <f t="shared" si="57"/>
        <v>92</v>
      </c>
      <c r="I189" s="618">
        <v>22.794169999999998</v>
      </c>
      <c r="J189" s="119">
        <f t="shared" si="55"/>
        <v>24.776271739130433</v>
      </c>
      <c r="K189" s="108"/>
    </row>
    <row r="190" spans="1:11" ht="30" customHeight="1" x14ac:dyDescent="0.25">
      <c r="A190" s="36">
        <v>1</v>
      </c>
      <c r="B190" s="233" t="s">
        <v>113</v>
      </c>
      <c r="C190" s="117">
        <f>SUM(C191)</f>
        <v>400</v>
      </c>
      <c r="D190" s="117">
        <f t="shared" ref="D190:I190" si="58">SUM(D191)</f>
        <v>200</v>
      </c>
      <c r="E190" s="117">
        <f t="shared" si="58"/>
        <v>235</v>
      </c>
      <c r="F190" s="333">
        <f t="shared" si="54"/>
        <v>117.5</v>
      </c>
      <c r="G190" s="618">
        <f t="shared" si="58"/>
        <v>587.28</v>
      </c>
      <c r="H190" s="618">
        <f t="shared" si="58"/>
        <v>294</v>
      </c>
      <c r="I190" s="618">
        <f t="shared" si="58"/>
        <v>349.91154999999998</v>
      </c>
      <c r="J190" s="710">
        <f t="shared" si="55"/>
        <v>119.01753401360544</v>
      </c>
      <c r="K190" s="108"/>
    </row>
    <row r="191" spans="1:11" ht="30" customHeight="1" x14ac:dyDescent="0.25">
      <c r="A191" s="36">
        <v>1</v>
      </c>
      <c r="B191" s="296" t="s">
        <v>109</v>
      </c>
      <c r="C191" s="331">
        <v>400</v>
      </c>
      <c r="D191" s="643">
        <f t="shared" si="56"/>
        <v>200</v>
      </c>
      <c r="E191" s="331">
        <v>235</v>
      </c>
      <c r="F191" s="180">
        <f t="shared" si="54"/>
        <v>117.5</v>
      </c>
      <c r="G191" s="618">
        <v>587.28</v>
      </c>
      <c r="H191" s="618">
        <f t="shared" si="57"/>
        <v>294</v>
      </c>
      <c r="I191" s="618">
        <v>349.91154999999998</v>
      </c>
      <c r="J191" s="710">
        <f t="shared" si="55"/>
        <v>119.01753401360544</v>
      </c>
      <c r="K191" s="108"/>
    </row>
    <row r="192" spans="1:11" s="109" customFormat="1" ht="31.5" customHeight="1" x14ac:dyDescent="0.25">
      <c r="A192" s="36">
        <v>1</v>
      </c>
      <c r="B192" s="120" t="s">
        <v>124</v>
      </c>
      <c r="C192" s="117">
        <v>1086</v>
      </c>
      <c r="D192" s="110">
        <f t="shared" si="56"/>
        <v>543</v>
      </c>
      <c r="E192" s="117">
        <v>302</v>
      </c>
      <c r="F192" s="117">
        <f t="shared" si="54"/>
        <v>55.616942909760589</v>
      </c>
      <c r="G192" s="618">
        <v>732.22464000000002</v>
      </c>
      <c r="H192" s="618">
        <f t="shared" si="57"/>
        <v>366</v>
      </c>
      <c r="I192" s="618">
        <v>203.62047999999999</v>
      </c>
      <c r="J192" s="119">
        <f t="shared" si="55"/>
        <v>55.634010928961743</v>
      </c>
      <c r="K192" s="108"/>
    </row>
    <row r="193" spans="1:11" s="109" customFormat="1" ht="26.25" customHeight="1" thickBot="1" x14ac:dyDescent="0.3">
      <c r="A193" s="36">
        <v>1</v>
      </c>
      <c r="B193" s="120" t="s">
        <v>126</v>
      </c>
      <c r="C193" s="117">
        <v>786</v>
      </c>
      <c r="D193" s="110">
        <f t="shared" si="56"/>
        <v>393</v>
      </c>
      <c r="E193" s="117">
        <v>302</v>
      </c>
      <c r="F193" s="117">
        <f t="shared" si="54"/>
        <v>76.844783715012724</v>
      </c>
      <c r="G193" s="618"/>
      <c r="H193" s="618">
        <f t="shared" si="57"/>
        <v>0</v>
      </c>
      <c r="I193" s="618">
        <v>203.62047999999999</v>
      </c>
      <c r="J193" s="119"/>
      <c r="K193" s="108"/>
    </row>
    <row r="194" spans="1:11" ht="15.75" thickBot="1" x14ac:dyDescent="0.3">
      <c r="A194" s="36">
        <v>1</v>
      </c>
      <c r="B194" s="313" t="s">
        <v>3</v>
      </c>
      <c r="C194" s="632"/>
      <c r="D194" s="632"/>
      <c r="E194" s="632"/>
      <c r="F194" s="633"/>
      <c r="G194" s="634">
        <f>G190+G187+G192</f>
        <v>2419.2969896296299</v>
      </c>
      <c r="H194" s="634">
        <f>H190+H187+H192</f>
        <v>1210</v>
      </c>
      <c r="I194" s="634">
        <f>I190+I187+I192</f>
        <v>860.61262000000011</v>
      </c>
      <c r="J194" s="442">
        <f t="shared" si="55"/>
        <v>71.125009917355371</v>
      </c>
      <c r="K194" s="108"/>
    </row>
    <row r="195" spans="1:11" ht="15" customHeight="1" x14ac:dyDescent="0.25">
      <c r="A195" s="36">
        <v>1</v>
      </c>
      <c r="B195" s="8"/>
      <c r="C195" s="144"/>
      <c r="D195" s="144"/>
      <c r="E195" s="144"/>
      <c r="F195" s="144"/>
      <c r="G195" s="373"/>
      <c r="H195" s="373"/>
      <c r="I195" s="373"/>
      <c r="J195" s="143"/>
      <c r="K195" s="108"/>
    </row>
    <row r="196" spans="1:11" ht="43.5" customHeight="1" x14ac:dyDescent="0.25">
      <c r="A196" s="36">
        <v>1</v>
      </c>
      <c r="B196" s="74" t="s">
        <v>130</v>
      </c>
      <c r="C196" s="122"/>
      <c r="D196" s="122"/>
      <c r="E196" s="122"/>
      <c r="F196" s="122"/>
      <c r="G196" s="358"/>
      <c r="H196" s="358"/>
      <c r="I196" s="358"/>
      <c r="J196" s="158"/>
      <c r="K196" s="108"/>
    </row>
    <row r="197" spans="1:11" ht="26.25" customHeight="1" x14ac:dyDescent="0.25">
      <c r="A197" s="36">
        <v>1</v>
      </c>
      <c r="B197" s="233" t="s">
        <v>121</v>
      </c>
      <c r="C197" s="117">
        <f>SUM(C198:C199)</f>
        <v>695</v>
      </c>
      <c r="D197" s="117">
        <f>SUM(D198:D199)</f>
        <v>348</v>
      </c>
      <c r="E197" s="117">
        <f>SUM(E198:E199)</f>
        <v>365</v>
      </c>
      <c r="F197" s="117">
        <f t="shared" ref="F197:F202" si="59">E197/D197*100</f>
        <v>104.88505747126437</v>
      </c>
      <c r="G197" s="618">
        <f>SUM(G198:G199)</f>
        <v>1377.4212296296294</v>
      </c>
      <c r="H197" s="618">
        <f>SUM(H198:H199)</f>
        <v>689</v>
      </c>
      <c r="I197" s="618">
        <f>SUM(I198:I199)</f>
        <v>660.54413</v>
      </c>
      <c r="J197" s="117">
        <f t="shared" ref="J197:J203" si="60">I197/H197*100</f>
        <v>95.869975326560237</v>
      </c>
      <c r="K197" s="108"/>
    </row>
    <row r="198" spans="1:11" ht="30.75" customHeight="1" x14ac:dyDescent="0.25">
      <c r="A198" s="36">
        <v>1</v>
      </c>
      <c r="B198" s="72" t="s">
        <v>79</v>
      </c>
      <c r="C198" s="117">
        <v>535</v>
      </c>
      <c r="D198" s="110">
        <f>ROUND(C198/12*$B$3,0)</f>
        <v>268</v>
      </c>
      <c r="E198" s="117">
        <v>256</v>
      </c>
      <c r="F198" s="117">
        <f t="shared" si="59"/>
        <v>95.522388059701484</v>
      </c>
      <c r="G198" s="618">
        <v>1147.3792296296294</v>
      </c>
      <c r="H198" s="618">
        <f>ROUND(G198/12*$B$3,0)</f>
        <v>574</v>
      </c>
      <c r="I198" s="618">
        <v>490.74872000000005</v>
      </c>
      <c r="J198" s="117">
        <f t="shared" si="60"/>
        <v>85.496292682926835</v>
      </c>
      <c r="K198" s="108"/>
    </row>
    <row r="199" spans="1:11" ht="33" customHeight="1" x14ac:dyDescent="0.25">
      <c r="A199" s="36">
        <v>1</v>
      </c>
      <c r="B199" s="72" t="s">
        <v>80</v>
      </c>
      <c r="C199" s="117">
        <v>160</v>
      </c>
      <c r="D199" s="110">
        <f>ROUND(C199/12*$B$3,0)</f>
        <v>80</v>
      </c>
      <c r="E199" s="117">
        <v>109</v>
      </c>
      <c r="F199" s="180">
        <f t="shared" si="59"/>
        <v>136.25</v>
      </c>
      <c r="G199" s="618">
        <v>230.042</v>
      </c>
      <c r="H199" s="618">
        <f>ROUND(G199/12*$B$3,0)</f>
        <v>115</v>
      </c>
      <c r="I199" s="618">
        <v>169.79541</v>
      </c>
      <c r="J199" s="117">
        <f t="shared" si="60"/>
        <v>147.64818260869566</v>
      </c>
      <c r="K199" s="108"/>
    </row>
    <row r="200" spans="1:11" ht="30" x14ac:dyDescent="0.25">
      <c r="A200" s="36">
        <v>1</v>
      </c>
      <c r="B200" s="233" t="s">
        <v>113</v>
      </c>
      <c r="C200" s="180">
        <f>SUM(C201)</f>
        <v>300</v>
      </c>
      <c r="D200" s="180">
        <f t="shared" ref="D200:I200" si="61">SUM(D201)</f>
        <v>150</v>
      </c>
      <c r="E200" s="180">
        <f t="shared" si="61"/>
        <v>128</v>
      </c>
      <c r="F200" s="180">
        <f t="shared" si="59"/>
        <v>85.333333333333343</v>
      </c>
      <c r="G200" s="618">
        <f>SUM(G201)</f>
        <v>440.46</v>
      </c>
      <c r="H200" s="618">
        <f t="shared" si="61"/>
        <v>220</v>
      </c>
      <c r="I200" s="618">
        <f t="shared" si="61"/>
        <v>178.12895999999998</v>
      </c>
      <c r="J200" s="117">
        <f t="shared" si="60"/>
        <v>80.967709090909082</v>
      </c>
      <c r="K200" s="108"/>
    </row>
    <row r="201" spans="1:11" ht="33" customHeight="1" x14ac:dyDescent="0.25">
      <c r="A201" s="36">
        <v>1</v>
      </c>
      <c r="B201" s="296" t="s">
        <v>109</v>
      </c>
      <c r="C201" s="180">
        <v>300</v>
      </c>
      <c r="D201" s="311">
        <f>ROUND(C201/12*$B$3,0)</f>
        <v>150</v>
      </c>
      <c r="E201" s="333">
        <v>128</v>
      </c>
      <c r="F201" s="180">
        <f t="shared" si="59"/>
        <v>85.333333333333343</v>
      </c>
      <c r="G201" s="618">
        <v>440.46</v>
      </c>
      <c r="H201" s="618">
        <f>ROUND(G201/12*$B$3,0)</f>
        <v>220</v>
      </c>
      <c r="I201" s="618">
        <v>178.12895999999998</v>
      </c>
      <c r="J201" s="180">
        <f t="shared" si="60"/>
        <v>80.967709090909082</v>
      </c>
      <c r="K201" s="108"/>
    </row>
    <row r="202" spans="1:11" s="109" customFormat="1" ht="31.5" customHeight="1" thickBot="1" x14ac:dyDescent="0.3">
      <c r="A202" s="36">
        <v>1</v>
      </c>
      <c r="B202" s="120" t="s">
        <v>124</v>
      </c>
      <c r="C202" s="117">
        <v>849</v>
      </c>
      <c r="D202" s="110">
        <f>ROUND(C202/12*$B$3,0)</f>
        <v>425</v>
      </c>
      <c r="E202" s="117">
        <v>225</v>
      </c>
      <c r="F202" s="117">
        <f t="shared" si="59"/>
        <v>52.941176470588239</v>
      </c>
      <c r="G202" s="618">
        <v>572.42975999999999</v>
      </c>
      <c r="H202" s="618">
        <f>ROUND(G202/12*$B$3,0)</f>
        <v>286</v>
      </c>
      <c r="I202" s="618">
        <v>150.25675000000001</v>
      </c>
      <c r="J202" s="117">
        <f t="shared" si="60"/>
        <v>52.537325174825177</v>
      </c>
      <c r="K202" s="108"/>
    </row>
    <row r="203" spans="1:11" ht="15.75" thickBot="1" x14ac:dyDescent="0.3">
      <c r="A203" s="36">
        <v>1</v>
      </c>
      <c r="B203" s="123" t="s">
        <v>3</v>
      </c>
      <c r="C203" s="442"/>
      <c r="D203" s="442"/>
      <c r="E203" s="442"/>
      <c r="F203" s="633"/>
      <c r="G203" s="646">
        <f>G200+G197+G202</f>
        <v>2390.3109896296291</v>
      </c>
      <c r="H203" s="646">
        <f>H200+H197+H202</f>
        <v>1195</v>
      </c>
      <c r="I203" s="646">
        <f>I200+I197+I202</f>
        <v>988.92984000000001</v>
      </c>
      <c r="J203" s="442">
        <f t="shared" si="60"/>
        <v>82.755635146443524</v>
      </c>
      <c r="K203" s="108"/>
    </row>
    <row r="204" spans="1:11" ht="15" customHeight="1" x14ac:dyDescent="0.25">
      <c r="A204" s="36">
        <v>1</v>
      </c>
      <c r="B204" s="82"/>
      <c r="C204" s="147"/>
      <c r="D204" s="147"/>
      <c r="E204" s="147"/>
      <c r="F204" s="146"/>
      <c r="G204" s="368"/>
      <c r="H204" s="368"/>
      <c r="I204" s="368"/>
      <c r="J204" s="147"/>
      <c r="K204" s="108"/>
    </row>
    <row r="205" spans="1:11" ht="29.25" customHeight="1" x14ac:dyDescent="0.25">
      <c r="A205" s="36">
        <v>1</v>
      </c>
      <c r="B205" s="711" t="s">
        <v>88</v>
      </c>
      <c r="C205" s="712"/>
      <c r="D205" s="712"/>
      <c r="E205" s="712"/>
      <c r="F205" s="713"/>
      <c r="G205" s="463"/>
      <c r="H205" s="463"/>
      <c r="I205" s="463"/>
      <c r="J205" s="148"/>
      <c r="K205" s="108"/>
    </row>
    <row r="206" spans="1:11" ht="30.75" customHeight="1" x14ac:dyDescent="0.25">
      <c r="A206" s="36">
        <v>1</v>
      </c>
      <c r="B206" s="233" t="s">
        <v>121</v>
      </c>
      <c r="C206" s="117">
        <f>SUM(C207:C210)</f>
        <v>7420</v>
      </c>
      <c r="D206" s="117">
        <f>SUM(D207:D210)</f>
        <v>3710</v>
      </c>
      <c r="E206" s="117">
        <f>SUM(E207:E210)</f>
        <v>4044</v>
      </c>
      <c r="F206" s="117">
        <f>E206/D206*100</f>
        <v>109.00269541778975</v>
      </c>
      <c r="G206" s="618">
        <f>SUM(G207:G210)</f>
        <v>14884.34626185185</v>
      </c>
      <c r="H206" s="618">
        <f>SUM(H207:H210)</f>
        <v>7442</v>
      </c>
      <c r="I206" s="618">
        <f>SUM(I207:I210)</f>
        <v>7234.1081100000001</v>
      </c>
      <c r="J206" s="117">
        <f t="shared" ref="J206:J216" si="62">I206/H206*100</f>
        <v>97.206505106154268</v>
      </c>
      <c r="K206" s="108"/>
    </row>
    <row r="207" spans="1:11" ht="38.1" customHeight="1" x14ac:dyDescent="0.25">
      <c r="A207" s="36">
        <v>1</v>
      </c>
      <c r="B207" s="72" t="s">
        <v>79</v>
      </c>
      <c r="C207" s="117">
        <v>5668</v>
      </c>
      <c r="D207" s="110">
        <f t="shared" ref="D207:D215" si="63">ROUND(C207/12*$B$3,0)</f>
        <v>2834</v>
      </c>
      <c r="E207" s="117">
        <v>2834</v>
      </c>
      <c r="F207" s="117">
        <f>E207/D207*100</f>
        <v>100</v>
      </c>
      <c r="G207" s="618">
        <v>12155.785931851851</v>
      </c>
      <c r="H207" s="618">
        <f t="shared" ref="H207:H215" si="64">ROUND(G207/12*$B$3,0)</f>
        <v>6078</v>
      </c>
      <c r="I207" s="618">
        <v>5268.0460999999996</v>
      </c>
      <c r="J207" s="117">
        <f t="shared" si="62"/>
        <v>86.674006252056586</v>
      </c>
      <c r="K207" s="108"/>
    </row>
    <row r="208" spans="1:11" ht="38.1" customHeight="1" x14ac:dyDescent="0.25">
      <c r="A208" s="36">
        <v>1</v>
      </c>
      <c r="B208" s="72" t="s">
        <v>80</v>
      </c>
      <c r="C208" s="117">
        <v>1700</v>
      </c>
      <c r="D208" s="110">
        <f t="shared" si="63"/>
        <v>850</v>
      </c>
      <c r="E208" s="117">
        <v>1158</v>
      </c>
      <c r="F208" s="117">
        <f>E208/D208*100</f>
        <v>136.23529411764704</v>
      </c>
      <c r="G208" s="618">
        <v>2444.19625</v>
      </c>
      <c r="H208" s="618">
        <f t="shared" si="64"/>
        <v>1222</v>
      </c>
      <c r="I208" s="618">
        <v>1681.6979299999998</v>
      </c>
      <c r="J208" s="117">
        <f t="shared" si="62"/>
        <v>137.61848854337151</v>
      </c>
      <c r="K208" s="108"/>
    </row>
    <row r="209" spans="1:11" ht="30" x14ac:dyDescent="0.25">
      <c r="A209" s="36">
        <v>1</v>
      </c>
      <c r="B209" s="72" t="s">
        <v>115</v>
      </c>
      <c r="C209" s="117"/>
      <c r="D209" s="110">
        <f t="shared" si="63"/>
        <v>0</v>
      </c>
      <c r="E209" s="117"/>
      <c r="F209" s="117"/>
      <c r="G209" s="618"/>
      <c r="H209" s="618">
        <f t="shared" si="64"/>
        <v>0</v>
      </c>
      <c r="I209" s="618"/>
      <c r="J209" s="117"/>
      <c r="K209" s="108"/>
    </row>
    <row r="210" spans="1:11" ht="30" x14ac:dyDescent="0.25">
      <c r="A210" s="36">
        <v>1</v>
      </c>
      <c r="B210" s="72" t="s">
        <v>116</v>
      </c>
      <c r="C210" s="117">
        <v>52</v>
      </c>
      <c r="D210" s="110">
        <f t="shared" si="63"/>
        <v>26</v>
      </c>
      <c r="E210" s="117">
        <v>52</v>
      </c>
      <c r="F210" s="117">
        <f t="shared" ref="F210:F215" si="65">E210/D210*100</f>
        <v>200</v>
      </c>
      <c r="G210" s="618">
        <v>284.36408</v>
      </c>
      <c r="H210" s="618">
        <f t="shared" si="64"/>
        <v>142</v>
      </c>
      <c r="I210" s="618">
        <v>284.36407999999994</v>
      </c>
      <c r="J210" s="117">
        <f t="shared" si="62"/>
        <v>200.25639436619716</v>
      </c>
      <c r="K210" s="108"/>
    </row>
    <row r="211" spans="1:11" ht="30" x14ac:dyDescent="0.25">
      <c r="A211" s="36">
        <v>1</v>
      </c>
      <c r="B211" s="233" t="s">
        <v>113</v>
      </c>
      <c r="C211" s="117">
        <f>SUM(C212:C214)</f>
        <v>10379</v>
      </c>
      <c r="D211" s="117">
        <f>SUM(D212:D214)</f>
        <v>5190</v>
      </c>
      <c r="E211" s="117">
        <f>SUM(E212:E214)</f>
        <v>4607</v>
      </c>
      <c r="F211" s="117">
        <f t="shared" si="65"/>
        <v>88.766859344894016</v>
      </c>
      <c r="G211" s="618">
        <f>SUM(G212:G214)</f>
        <v>14696.029</v>
      </c>
      <c r="H211" s="618">
        <f>SUM(H212:H214)</f>
        <v>7348</v>
      </c>
      <c r="I211" s="618">
        <f>SUM(I212:I214)</f>
        <v>7851.2181600000004</v>
      </c>
      <c r="J211" s="117">
        <f t="shared" si="62"/>
        <v>106.84836908002178</v>
      </c>
      <c r="K211" s="108"/>
    </row>
    <row r="212" spans="1:11" ht="30" x14ac:dyDescent="0.25">
      <c r="A212" s="36">
        <v>1</v>
      </c>
      <c r="B212" s="72" t="s">
        <v>109</v>
      </c>
      <c r="C212" s="117">
        <v>4800</v>
      </c>
      <c r="D212" s="110">
        <f t="shared" si="63"/>
        <v>2400</v>
      </c>
      <c r="E212" s="117">
        <v>2114</v>
      </c>
      <c r="F212" s="117">
        <f t="shared" si="65"/>
        <v>88.083333333333343</v>
      </c>
      <c r="G212" s="618">
        <v>7047.36</v>
      </c>
      <c r="H212" s="618">
        <f t="shared" si="64"/>
        <v>3524</v>
      </c>
      <c r="I212" s="618">
        <v>2997.5564099999997</v>
      </c>
      <c r="J212" s="117">
        <f t="shared" si="62"/>
        <v>85.061192111237219</v>
      </c>
      <c r="K212" s="108"/>
    </row>
    <row r="213" spans="1:11" ht="45" customHeight="1" x14ac:dyDescent="0.25">
      <c r="A213" s="36">
        <v>1</v>
      </c>
      <c r="B213" s="72" t="s">
        <v>119</v>
      </c>
      <c r="C213" s="117">
        <v>3500</v>
      </c>
      <c r="D213" s="110">
        <f t="shared" si="63"/>
        <v>1750</v>
      </c>
      <c r="E213" s="117">
        <v>1786</v>
      </c>
      <c r="F213" s="117">
        <f t="shared" si="65"/>
        <v>102.05714285714285</v>
      </c>
      <c r="G213" s="618">
        <v>5900.23</v>
      </c>
      <c r="H213" s="618">
        <f t="shared" si="64"/>
        <v>2950</v>
      </c>
      <c r="I213" s="618">
        <v>4234.6536000000006</v>
      </c>
      <c r="J213" s="117">
        <f t="shared" si="62"/>
        <v>143.54757966101695</v>
      </c>
      <c r="K213" s="108"/>
    </row>
    <row r="214" spans="1:11" ht="45" customHeight="1" x14ac:dyDescent="0.25">
      <c r="A214" s="36">
        <v>1</v>
      </c>
      <c r="B214" s="72" t="s">
        <v>110</v>
      </c>
      <c r="C214" s="117">
        <v>2079</v>
      </c>
      <c r="D214" s="110">
        <f t="shared" si="63"/>
        <v>1040</v>
      </c>
      <c r="E214" s="117">
        <v>707</v>
      </c>
      <c r="F214" s="117">
        <f t="shared" si="65"/>
        <v>67.980769230769226</v>
      </c>
      <c r="G214" s="618">
        <v>1748.4390000000001</v>
      </c>
      <c r="H214" s="618">
        <f t="shared" si="64"/>
        <v>874</v>
      </c>
      <c r="I214" s="618">
        <v>619.00814999999989</v>
      </c>
      <c r="J214" s="117">
        <f t="shared" si="62"/>
        <v>70.824731121281445</v>
      </c>
      <c r="K214" s="108"/>
    </row>
    <row r="215" spans="1:11" s="109" customFormat="1" ht="31.5" customHeight="1" thickBot="1" x14ac:dyDescent="0.3">
      <c r="A215" s="36">
        <v>1</v>
      </c>
      <c r="B215" s="120" t="s">
        <v>124</v>
      </c>
      <c r="C215" s="117">
        <v>16767</v>
      </c>
      <c r="D215" s="110">
        <f t="shared" si="63"/>
        <v>8384</v>
      </c>
      <c r="E215" s="117">
        <v>8757</v>
      </c>
      <c r="F215" s="117">
        <f t="shared" si="65"/>
        <v>104.44895038167938</v>
      </c>
      <c r="G215" s="618">
        <v>11304.98208</v>
      </c>
      <c r="H215" s="618">
        <f t="shared" si="64"/>
        <v>5652</v>
      </c>
      <c r="I215" s="618">
        <v>5901.4659199999996</v>
      </c>
      <c r="J215" s="117">
        <f t="shared" si="62"/>
        <v>104.41376362349611</v>
      </c>
      <c r="K215" s="108"/>
    </row>
    <row r="216" spans="1:11" ht="15.75" thickBot="1" x14ac:dyDescent="0.3">
      <c r="A216" s="36">
        <v>1</v>
      </c>
      <c r="B216" s="114" t="s">
        <v>3</v>
      </c>
      <c r="C216" s="442"/>
      <c r="D216" s="442"/>
      <c r="E216" s="442"/>
      <c r="F216" s="633"/>
      <c r="G216" s="673">
        <f>G211+G206+G215</f>
        <v>40885.35734185185</v>
      </c>
      <c r="H216" s="673">
        <f>H211+H206+H215</f>
        <v>20442</v>
      </c>
      <c r="I216" s="673">
        <f>I211+I206+I215</f>
        <v>20986.79219</v>
      </c>
      <c r="J216" s="442">
        <f t="shared" si="62"/>
        <v>102.6650630564524</v>
      </c>
      <c r="K216" s="108"/>
    </row>
    <row r="217" spans="1:11" ht="15" customHeight="1" x14ac:dyDescent="0.25">
      <c r="A217" s="36">
        <v>1</v>
      </c>
      <c r="B217" s="79"/>
      <c r="C217" s="107"/>
      <c r="D217" s="107"/>
      <c r="E217" s="107"/>
      <c r="F217" s="446"/>
      <c r="G217" s="359"/>
      <c r="H217" s="359"/>
      <c r="I217" s="359"/>
      <c r="J217" s="107"/>
      <c r="K217" s="108"/>
    </row>
    <row r="218" spans="1:11" ht="29.25" customHeight="1" x14ac:dyDescent="0.25">
      <c r="A218" s="36">
        <v>1</v>
      </c>
      <c r="B218" s="74" t="s">
        <v>89</v>
      </c>
      <c r="C218" s="122"/>
      <c r="D218" s="122"/>
      <c r="E218" s="122"/>
      <c r="F218" s="122"/>
      <c r="G218" s="358"/>
      <c r="H218" s="358"/>
      <c r="I218" s="358"/>
      <c r="J218" s="158"/>
      <c r="K218" s="108"/>
    </row>
    <row r="219" spans="1:11" ht="30" x14ac:dyDescent="0.25">
      <c r="A219" s="36">
        <v>1</v>
      </c>
      <c r="B219" s="233" t="s">
        <v>121</v>
      </c>
      <c r="C219" s="117">
        <f>SUM(C220:C221)</f>
        <v>1933</v>
      </c>
      <c r="D219" s="117">
        <f>SUM(D220:D221)</f>
        <v>967</v>
      </c>
      <c r="E219" s="117">
        <f>SUM(E220:E221)</f>
        <v>471</v>
      </c>
      <c r="F219" s="117">
        <f t="shared" ref="F219:F224" si="66">E219/D219*100</f>
        <v>48.707342295760078</v>
      </c>
      <c r="G219" s="358">
        <f>SUM(G220:G221)</f>
        <v>3830.312943148148</v>
      </c>
      <c r="H219" s="358">
        <f>SUM(H220:H221)</f>
        <v>1916</v>
      </c>
      <c r="I219" s="358">
        <f>SUM(I220:I221)</f>
        <v>772.28230999999982</v>
      </c>
      <c r="J219" s="117">
        <f t="shared" ref="J219:J225" si="67">I219/H219*100</f>
        <v>40.307009916492689</v>
      </c>
      <c r="K219" s="108"/>
    </row>
    <row r="220" spans="1:11" ht="30" x14ac:dyDescent="0.25">
      <c r="A220" s="36">
        <v>1</v>
      </c>
      <c r="B220" s="72" t="s">
        <v>79</v>
      </c>
      <c r="C220" s="117">
        <v>1487</v>
      </c>
      <c r="D220" s="110">
        <f>ROUND(C220/12*$B$3,0)</f>
        <v>744</v>
      </c>
      <c r="E220" s="117">
        <v>417</v>
      </c>
      <c r="F220" s="117">
        <f t="shared" si="66"/>
        <v>56.048387096774185</v>
      </c>
      <c r="G220" s="358">
        <v>3189.0708681481478</v>
      </c>
      <c r="H220" s="358">
        <f>ROUND(G220/12*$B$3,0)</f>
        <v>1595</v>
      </c>
      <c r="I220" s="358">
        <v>682.04989999999987</v>
      </c>
      <c r="J220" s="117">
        <f t="shared" si="67"/>
        <v>42.761749216300935</v>
      </c>
      <c r="K220" s="108"/>
    </row>
    <row r="221" spans="1:11" ht="30" x14ac:dyDescent="0.25">
      <c r="A221" s="36">
        <v>1</v>
      </c>
      <c r="B221" s="72" t="s">
        <v>80</v>
      </c>
      <c r="C221" s="117">
        <v>446</v>
      </c>
      <c r="D221" s="110">
        <f>ROUND(C221/12*$B$3,0)</f>
        <v>223</v>
      </c>
      <c r="E221" s="117">
        <v>54</v>
      </c>
      <c r="F221" s="117">
        <f t="shared" si="66"/>
        <v>24.215246636771301</v>
      </c>
      <c r="G221" s="374">
        <v>641.242075</v>
      </c>
      <c r="H221" s="358">
        <f>ROUND(G221/12*$B$3,0)</f>
        <v>321</v>
      </c>
      <c r="I221" s="374">
        <v>90.232410000000002</v>
      </c>
      <c r="J221" s="117">
        <f t="shared" si="67"/>
        <v>28.109785046728973</v>
      </c>
      <c r="K221" s="108"/>
    </row>
    <row r="222" spans="1:11" ht="30" x14ac:dyDescent="0.25">
      <c r="A222" s="36">
        <v>1</v>
      </c>
      <c r="B222" s="233" t="s">
        <v>113</v>
      </c>
      <c r="C222" s="180">
        <f>SUM(C223)</f>
        <v>60</v>
      </c>
      <c r="D222" s="180">
        <f t="shared" ref="D222:I222" si="68">SUM(D223)</f>
        <v>30</v>
      </c>
      <c r="E222" s="180">
        <f t="shared" si="68"/>
        <v>25</v>
      </c>
      <c r="F222" s="117">
        <f t="shared" si="66"/>
        <v>83.333333333333343</v>
      </c>
      <c r="G222" s="374">
        <f>SUM(G223)</f>
        <v>88.091999999999999</v>
      </c>
      <c r="H222" s="374">
        <f t="shared" si="68"/>
        <v>44</v>
      </c>
      <c r="I222" s="374">
        <f t="shared" si="68"/>
        <v>35.555120000000002</v>
      </c>
      <c r="J222" s="374">
        <f t="shared" si="67"/>
        <v>80.807090909090917</v>
      </c>
      <c r="K222" s="108"/>
    </row>
    <row r="223" spans="1:11" ht="30" x14ac:dyDescent="0.25">
      <c r="A223" s="36">
        <v>1</v>
      </c>
      <c r="B223" s="296" t="s">
        <v>109</v>
      </c>
      <c r="C223" s="180">
        <v>60</v>
      </c>
      <c r="D223" s="311">
        <f>ROUND(C223/12*$B$3,0)</f>
        <v>30</v>
      </c>
      <c r="E223" s="180">
        <v>25</v>
      </c>
      <c r="F223" s="180">
        <f t="shared" si="66"/>
        <v>83.333333333333343</v>
      </c>
      <c r="G223" s="374">
        <v>88.091999999999999</v>
      </c>
      <c r="H223" s="374">
        <f>ROUND(G223/12*$B$3,0)</f>
        <v>44</v>
      </c>
      <c r="I223" s="374">
        <v>35.555120000000002</v>
      </c>
      <c r="J223" s="374">
        <f t="shared" si="67"/>
        <v>80.807090909090917</v>
      </c>
      <c r="K223" s="108"/>
    </row>
    <row r="224" spans="1:11" s="109" customFormat="1" ht="31.5" customHeight="1" thickBot="1" x14ac:dyDescent="0.3">
      <c r="A224" s="36">
        <v>1</v>
      </c>
      <c r="B224" s="120" t="s">
        <v>124</v>
      </c>
      <c r="C224" s="117">
        <v>1542</v>
      </c>
      <c r="D224" s="110">
        <f>ROUND(C224/12*$B$3,0)</f>
        <v>771</v>
      </c>
      <c r="E224" s="117">
        <v>559</v>
      </c>
      <c r="F224" s="117">
        <f t="shared" si="66"/>
        <v>72.503242542153046</v>
      </c>
      <c r="G224" s="618">
        <v>1039.6780000000001</v>
      </c>
      <c r="H224" s="618">
        <f>ROUND(G224/12*$B$3,0)</f>
        <v>520</v>
      </c>
      <c r="I224" s="374">
        <v>376.58656000000002</v>
      </c>
      <c r="J224" s="119">
        <f t="shared" si="67"/>
        <v>72.420492307692314</v>
      </c>
      <c r="K224" s="108"/>
    </row>
    <row r="225" spans="1:11" ht="15.75" thickBot="1" x14ac:dyDescent="0.3">
      <c r="A225" s="36">
        <v>1</v>
      </c>
      <c r="B225" s="123" t="s">
        <v>3</v>
      </c>
      <c r="C225" s="442"/>
      <c r="D225" s="442"/>
      <c r="E225" s="442"/>
      <c r="F225" s="633"/>
      <c r="G225" s="646">
        <f>G219+G222+G224</f>
        <v>4958.0829431481479</v>
      </c>
      <c r="H225" s="646">
        <f>H219+H222+H224</f>
        <v>2480</v>
      </c>
      <c r="I225" s="646">
        <f>I219+I222+I224</f>
        <v>1184.4239899999998</v>
      </c>
      <c r="J225" s="442">
        <f t="shared" si="67"/>
        <v>47.759031854838703</v>
      </c>
      <c r="K225" s="108"/>
    </row>
    <row r="226" spans="1:11" ht="15" customHeight="1" x14ac:dyDescent="0.25">
      <c r="A226" s="36">
        <v>1</v>
      </c>
      <c r="B226" s="82"/>
      <c r="C226" s="118"/>
      <c r="D226" s="118"/>
      <c r="E226" s="118"/>
      <c r="F226" s="657"/>
      <c r="G226" s="371"/>
      <c r="H226" s="371"/>
      <c r="I226" s="371"/>
      <c r="J226" s="654"/>
      <c r="K226" s="108"/>
    </row>
    <row r="227" spans="1:11" ht="38.25" customHeight="1" x14ac:dyDescent="0.25">
      <c r="A227" s="36">
        <v>1</v>
      </c>
      <c r="B227" s="194" t="s">
        <v>90</v>
      </c>
      <c r="C227" s="117"/>
      <c r="D227" s="117"/>
      <c r="E227" s="117"/>
      <c r="F227" s="117"/>
      <c r="G227" s="362"/>
      <c r="H227" s="362"/>
      <c r="I227" s="362"/>
      <c r="J227" s="117"/>
      <c r="K227" s="108"/>
    </row>
    <row r="228" spans="1:11" ht="30" x14ac:dyDescent="0.25">
      <c r="A228" s="36">
        <v>1</v>
      </c>
      <c r="B228" s="233" t="s">
        <v>121</v>
      </c>
      <c r="C228" s="117">
        <f>SUM(C229:C230)</f>
        <v>1338</v>
      </c>
      <c r="D228" s="117">
        <f>SUM(D229:D230)</f>
        <v>670</v>
      </c>
      <c r="E228" s="117">
        <f>SUM(E229:E230)</f>
        <v>382</v>
      </c>
      <c r="F228" s="117">
        <f t="shared" ref="F228:F233" si="69">E228/D228*100</f>
        <v>57.014925373134332</v>
      </c>
      <c r="G228" s="618">
        <f>SUM(G229:G230)</f>
        <v>2651.0970747222223</v>
      </c>
      <c r="H228" s="618">
        <f>SUM(H229:H230)</f>
        <v>1325</v>
      </c>
      <c r="I228" s="618">
        <f>SUM(I229:I230)</f>
        <v>584.33586000000003</v>
      </c>
      <c r="J228" s="119">
        <f t="shared" ref="J228:J234" si="70">I228/H228*100</f>
        <v>44.100819622641509</v>
      </c>
      <c r="K228" s="108"/>
    </row>
    <row r="229" spans="1:11" ht="30" x14ac:dyDescent="0.25">
      <c r="A229" s="36">
        <v>1</v>
      </c>
      <c r="B229" s="72" t="s">
        <v>79</v>
      </c>
      <c r="C229" s="117">
        <v>1029</v>
      </c>
      <c r="D229" s="110">
        <f>ROUND(C229/12*$B$3,0)</f>
        <v>515</v>
      </c>
      <c r="E229" s="117">
        <v>376</v>
      </c>
      <c r="F229" s="117">
        <f t="shared" si="69"/>
        <v>73.009708737864074</v>
      </c>
      <c r="G229" s="618">
        <v>2206.8284622222222</v>
      </c>
      <c r="H229" s="618">
        <f>ROUND(G229/12*$B$3,0)</f>
        <v>1103</v>
      </c>
      <c r="I229" s="618">
        <v>577.00734</v>
      </c>
      <c r="J229" s="119">
        <f t="shared" si="70"/>
        <v>52.312542157751587</v>
      </c>
      <c r="K229" s="108"/>
    </row>
    <row r="230" spans="1:11" ht="30" x14ac:dyDescent="0.25">
      <c r="A230" s="36">
        <v>1</v>
      </c>
      <c r="B230" s="72" t="s">
        <v>80</v>
      </c>
      <c r="C230" s="117">
        <v>309</v>
      </c>
      <c r="D230" s="110">
        <f>ROUND(C230/12*$B$3,0)</f>
        <v>155</v>
      </c>
      <c r="E230" s="117">
        <v>6</v>
      </c>
      <c r="F230" s="117">
        <f t="shared" si="69"/>
        <v>3.870967741935484</v>
      </c>
      <c r="G230" s="618">
        <v>444.26861249999996</v>
      </c>
      <c r="H230" s="618">
        <f>ROUND(G230/12*$B$3,0)</f>
        <v>222</v>
      </c>
      <c r="I230" s="618">
        <v>7.3285200000000001</v>
      </c>
      <c r="J230" s="119">
        <f t="shared" si="70"/>
        <v>3.301135135135135</v>
      </c>
      <c r="K230" s="108"/>
    </row>
    <row r="231" spans="1:11" ht="30" x14ac:dyDescent="0.25">
      <c r="A231" s="36">
        <v>1</v>
      </c>
      <c r="B231" s="233" t="s">
        <v>113</v>
      </c>
      <c r="C231" s="180">
        <f>SUM(C232)</f>
        <v>400</v>
      </c>
      <c r="D231" s="180">
        <f t="shared" ref="D231:I231" si="71">SUM(D232)</f>
        <v>200</v>
      </c>
      <c r="E231" s="180">
        <f t="shared" si="71"/>
        <v>1</v>
      </c>
      <c r="F231" s="117">
        <f t="shared" si="69"/>
        <v>0.5</v>
      </c>
      <c r="G231" s="618">
        <f>SUM(G232)</f>
        <v>587.28</v>
      </c>
      <c r="H231" s="618">
        <f t="shared" si="71"/>
        <v>294</v>
      </c>
      <c r="I231" s="618">
        <f t="shared" si="71"/>
        <v>1.5444800000000001</v>
      </c>
      <c r="J231" s="119">
        <f t="shared" si="70"/>
        <v>0.52533333333333343</v>
      </c>
      <c r="K231" s="108"/>
    </row>
    <row r="232" spans="1:11" ht="30" x14ac:dyDescent="0.25">
      <c r="A232" s="36">
        <v>1</v>
      </c>
      <c r="B232" s="296" t="s">
        <v>109</v>
      </c>
      <c r="C232" s="180">
        <v>400</v>
      </c>
      <c r="D232" s="311">
        <f>ROUND(C232/12*$B$3,0)</f>
        <v>200</v>
      </c>
      <c r="E232" s="180">
        <v>1</v>
      </c>
      <c r="F232" s="180">
        <f t="shared" si="69"/>
        <v>0.5</v>
      </c>
      <c r="G232" s="618">
        <v>587.28</v>
      </c>
      <c r="H232" s="618">
        <f>ROUND(G232/12*$B$3,0)</f>
        <v>294</v>
      </c>
      <c r="I232" s="618">
        <v>1.5444800000000001</v>
      </c>
      <c r="J232" s="624">
        <f t="shared" si="70"/>
        <v>0.52533333333333343</v>
      </c>
      <c r="K232" s="108"/>
    </row>
    <row r="233" spans="1:11" s="109" customFormat="1" ht="31.5" customHeight="1" thickBot="1" x14ac:dyDescent="0.3">
      <c r="A233" s="36">
        <v>1</v>
      </c>
      <c r="B233" s="120" t="s">
        <v>124</v>
      </c>
      <c r="C233" s="117">
        <v>370</v>
      </c>
      <c r="D233" s="110">
        <f>ROUND(C233/12*$B$3,0)</f>
        <v>185</v>
      </c>
      <c r="E233" s="117">
        <v>172</v>
      </c>
      <c r="F233" s="117">
        <f t="shared" si="69"/>
        <v>92.972972972972983</v>
      </c>
      <c r="G233" s="618">
        <v>249.46880000000002</v>
      </c>
      <c r="H233" s="618">
        <f>ROUND(G233/12*$B$3,0)</f>
        <v>125</v>
      </c>
      <c r="I233" s="618">
        <v>115.65567999999998</v>
      </c>
      <c r="J233" s="119">
        <f t="shared" si="70"/>
        <v>92.524543999999977</v>
      </c>
      <c r="K233" s="108"/>
    </row>
    <row r="234" spans="1:11" ht="15.75" thickBot="1" x14ac:dyDescent="0.3">
      <c r="A234" s="36">
        <v>1</v>
      </c>
      <c r="B234" s="303" t="s">
        <v>3</v>
      </c>
      <c r="C234" s="353"/>
      <c r="D234" s="353"/>
      <c r="E234" s="353"/>
      <c r="F234" s="352"/>
      <c r="G234" s="403">
        <f>G228+G231+G233</f>
        <v>3487.8458747222226</v>
      </c>
      <c r="H234" s="403">
        <f>H228+H231+H233</f>
        <v>1744</v>
      </c>
      <c r="I234" s="403">
        <f>I228+I231+I233</f>
        <v>701.53602000000001</v>
      </c>
      <c r="J234" s="353">
        <f t="shared" si="70"/>
        <v>40.225689220183483</v>
      </c>
      <c r="K234" s="108"/>
    </row>
    <row r="235" spans="1:11" ht="15" customHeight="1" thickBot="1" x14ac:dyDescent="0.3">
      <c r="A235" s="36">
        <v>1</v>
      </c>
      <c r="B235" s="82"/>
      <c r="C235" s="84"/>
      <c r="D235" s="84"/>
      <c r="E235" s="118"/>
      <c r="F235" s="52"/>
      <c r="G235" s="405"/>
      <c r="H235" s="405"/>
      <c r="I235" s="371"/>
      <c r="J235" s="69"/>
      <c r="K235" s="108"/>
    </row>
    <row r="236" spans="1:11" ht="15" customHeight="1" x14ac:dyDescent="0.25">
      <c r="A236" s="36">
        <v>1</v>
      </c>
      <c r="B236" s="289" t="s">
        <v>34</v>
      </c>
      <c r="C236" s="290"/>
      <c r="D236" s="290"/>
      <c r="E236" s="291"/>
      <c r="F236" s="290"/>
      <c r="G236" s="406"/>
      <c r="H236" s="406"/>
      <c r="I236" s="375"/>
      <c r="J236" s="290"/>
      <c r="K236" s="108"/>
    </row>
    <row r="237" spans="1:11" s="109" customFormat="1" ht="33.75" customHeight="1" x14ac:dyDescent="0.25">
      <c r="A237" s="36">
        <v>1</v>
      </c>
      <c r="B237" s="475" t="s">
        <v>121</v>
      </c>
      <c r="C237" s="323">
        <f>SUM(C228,C219,C206,C197,C187,C177,C167,C157,C147,C138,C125,C115,C102,C89,C80,C71,C62,C51,C30,C41)</f>
        <v>137395</v>
      </c>
      <c r="D237" s="323">
        <f>SUM(D228,D219,D206,D197,D187,D177,D167,D157,D147,D138,D125,D115,D102,D89,D80,D71,D62,D51,D30,D41)</f>
        <v>68707</v>
      </c>
      <c r="E237" s="323">
        <f>SUM(E228,E219,E206,E197,E187,E177,E167,E157,E147,E138,E125,E115,E102,E89,E80,E71,E62,E51,E30,E41)</f>
        <v>69552</v>
      </c>
      <c r="F237" s="304">
        <f t="shared" ref="F237:F248" si="72">E237/D237*100</f>
        <v>101.22986013069992</v>
      </c>
      <c r="G237" s="469">
        <f>SUM(G228,G219,G206,G197,G187,G177,G167,G157,G147,G138,G125,G115,G102,G89,G80,G71,G62,G51,G41,G30)</f>
        <v>277400.38073916669</v>
      </c>
      <c r="H237" s="469">
        <f>SUM(H228,H219,H206,H197,H187,H177,H167,H157,H147,H138,H125,H115,H102,H89,H80,H71,H62,H51,H41,H30)</f>
        <v>138699</v>
      </c>
      <c r="I237" s="469">
        <f>SUM(I228,I219,I206,I197,I187,I177,I167,I157,I147,I138,I125,I115,I102,I89,I80,I71,I62,I51,I41,I30)</f>
        <v>141386.27113000001</v>
      </c>
      <c r="J237" s="469">
        <f t="shared" ref="J237:J249" si="73">I237/H237*100</f>
        <v>101.93748414191883</v>
      </c>
      <c r="K237" s="108"/>
    </row>
    <row r="238" spans="1:11" s="109" customFormat="1" ht="30" customHeight="1" x14ac:dyDescent="0.25">
      <c r="A238" s="36">
        <v>1</v>
      </c>
      <c r="B238" s="305" t="s">
        <v>79</v>
      </c>
      <c r="C238" s="323">
        <f t="shared" ref="C238:E239" si="74">SUM(C229,C220,C207,C198,C188,C139,C126,C116,C103,C90,C81,C72,C63,C31)</f>
        <v>104553</v>
      </c>
      <c r="D238" s="323">
        <f t="shared" si="74"/>
        <v>52280</v>
      </c>
      <c r="E238" s="323">
        <f t="shared" si="74"/>
        <v>52539</v>
      </c>
      <c r="F238" s="304">
        <f t="shared" si="72"/>
        <v>100.49540933435348</v>
      </c>
      <c r="G238" s="469">
        <f t="shared" ref="G238:I238" si="75">SUM(G229,G220,G207,G198,G188,G139,G126,G116,G103,G90,G81,G72,G63,G31)</f>
        <v>224227.9263466667</v>
      </c>
      <c r="H238" s="469">
        <f t="shared" si="75"/>
        <v>112115</v>
      </c>
      <c r="I238" s="469">
        <f t="shared" si="75"/>
        <v>109658.85381999999</v>
      </c>
      <c r="J238" s="469">
        <f t="shared" si="73"/>
        <v>97.809261758016305</v>
      </c>
      <c r="K238" s="108"/>
    </row>
    <row r="239" spans="1:11" s="109" customFormat="1" ht="30" customHeight="1" x14ac:dyDescent="0.25">
      <c r="A239" s="36">
        <v>1</v>
      </c>
      <c r="B239" s="305" t="s">
        <v>80</v>
      </c>
      <c r="C239" s="323">
        <f t="shared" si="74"/>
        <v>31365</v>
      </c>
      <c r="D239" s="323">
        <f t="shared" si="74"/>
        <v>15685</v>
      </c>
      <c r="E239" s="323">
        <f t="shared" si="74"/>
        <v>15512</v>
      </c>
      <c r="F239" s="304">
        <f t="shared" si="72"/>
        <v>98.897035384124962</v>
      </c>
      <c r="G239" s="469">
        <f>SUM(G230,G221,G208,G199,G189,G140,G127,G117,G104,G91,G82,G73,G64,G32)</f>
        <v>45095.420812500008</v>
      </c>
      <c r="H239" s="469">
        <f>SUM(H230,H221,H208,H199,H189,H140,H127,H117,H104,H91,H82,H73,H64,H32)</f>
        <v>22548</v>
      </c>
      <c r="I239" s="469">
        <f>SUM(I230,I221,I208,I199,I189,I140,I127,I117,I104,I91,I82,I73,I64,I32)</f>
        <v>23533.900359999996</v>
      </c>
      <c r="J239" s="469">
        <f t="shared" si="73"/>
        <v>104.37245148128436</v>
      </c>
      <c r="K239" s="108"/>
    </row>
    <row r="240" spans="1:11" s="109" customFormat="1" ht="44.25" customHeight="1" x14ac:dyDescent="0.25">
      <c r="A240" s="36">
        <v>1</v>
      </c>
      <c r="B240" s="305" t="s">
        <v>115</v>
      </c>
      <c r="C240" s="323">
        <f t="shared" ref="C240:E241" si="76">SUM(C209,C178,C168,C158,C148,C128,C105,C92,C52,C42)</f>
        <v>885</v>
      </c>
      <c r="D240" s="323">
        <f t="shared" si="76"/>
        <v>443</v>
      </c>
      <c r="E240" s="323">
        <f t="shared" si="76"/>
        <v>855</v>
      </c>
      <c r="F240" s="304">
        <f t="shared" si="72"/>
        <v>193.00225733634312</v>
      </c>
      <c r="G240" s="469">
        <f t="shared" ref="G240:I241" si="77">SUM(G209,G178,G168,G158,G148,G128,G105,G92,G52,G42)</f>
        <v>4839.6579000000002</v>
      </c>
      <c r="H240" s="469">
        <f t="shared" si="77"/>
        <v>2419</v>
      </c>
      <c r="I240" s="469">
        <f t="shared" si="77"/>
        <v>4664.6646600000004</v>
      </c>
      <c r="J240" s="469">
        <f t="shared" si="73"/>
        <v>192.83442166184375</v>
      </c>
      <c r="K240" s="108"/>
    </row>
    <row r="241" spans="1:11" s="109" customFormat="1" ht="30" customHeight="1" x14ac:dyDescent="0.25">
      <c r="A241" s="36">
        <v>1</v>
      </c>
      <c r="B241" s="305" t="s">
        <v>116</v>
      </c>
      <c r="C241" s="323">
        <f t="shared" si="76"/>
        <v>592</v>
      </c>
      <c r="D241" s="323">
        <f t="shared" si="76"/>
        <v>299</v>
      </c>
      <c r="E241" s="323">
        <f t="shared" si="76"/>
        <v>646</v>
      </c>
      <c r="F241" s="304">
        <f t="shared" si="72"/>
        <v>216.05351170568559</v>
      </c>
      <c r="G241" s="469">
        <f t="shared" si="77"/>
        <v>3237.3756800000001</v>
      </c>
      <c r="H241" s="469">
        <f t="shared" si="77"/>
        <v>1617</v>
      </c>
      <c r="I241" s="469">
        <f t="shared" si="77"/>
        <v>3528.8522899999998</v>
      </c>
      <c r="J241" s="469">
        <f t="shared" si="73"/>
        <v>218.23452628324054</v>
      </c>
      <c r="K241" s="108"/>
    </row>
    <row r="242" spans="1:11" s="109" customFormat="1" ht="45" customHeight="1" x14ac:dyDescent="0.25">
      <c r="A242" s="36">
        <v>1</v>
      </c>
      <c r="B242" s="475" t="s">
        <v>113</v>
      </c>
      <c r="C242" s="323">
        <f>SUM(C231,C222,C211,C200,C190,C180,C170,C160,C150,C141,C130,C118,C107,C94,C83,C74,C65,C54,C44,C33)</f>
        <v>150939</v>
      </c>
      <c r="D242" s="323">
        <f>SUM(D231,D222,D211,D200,D190,D180,D170,D160,D150,D141,D130,D118,D107,D94,D83,D74,D65,D54,D44,D33)</f>
        <v>75473</v>
      </c>
      <c r="E242" s="323">
        <f>SUM(E231,E222,E211,E200,E190,E180,E170,E160,E150,E141,E130,E118,E107,E94,E83,E74,E65,E54,E44,E33)</f>
        <v>63130</v>
      </c>
      <c r="F242" s="304">
        <f t="shared" si="72"/>
        <v>83.645807109827359</v>
      </c>
      <c r="G242" s="469">
        <f>SUM(G231,G222,G211,G200,G190,G180,G170,G160,G150,G141,G130,G118,G107,G94,G83,G74,G65,G54,G44,G33)</f>
        <v>228996.49244000003</v>
      </c>
      <c r="H242" s="469">
        <f>SUM(H231,H222,H211,H200,H190,H180,H170,H160,H150,H141,H130,H118,H107,H94,H83,H74,H65,H54,H44,H33)</f>
        <v>114499</v>
      </c>
      <c r="I242" s="469">
        <f>SUM(I231,I222,I211,I200,I190,I180,I170,I160,I150,I141,I130,I118,I107,I94,I83,I74,I65,I54,I44,I33)</f>
        <v>111122.27215000002</v>
      </c>
      <c r="J242" s="469">
        <f t="shared" si="73"/>
        <v>97.050866950803083</v>
      </c>
      <c r="K242" s="108"/>
    </row>
    <row r="243" spans="1:11" s="109" customFormat="1" ht="30" x14ac:dyDescent="0.25">
      <c r="A243" s="36">
        <v>1</v>
      </c>
      <c r="B243" s="305" t="s">
        <v>109</v>
      </c>
      <c r="C243" s="323">
        <f>SUM(C232,C223,C212,C201,C191,C142,C131,C119,C108,C95,C84,C75,C66,C34)</f>
        <v>22198</v>
      </c>
      <c r="D243" s="323">
        <f>SUM(D232,D223,D212,D201,D191,D142,D131,D119,D108,D95,D84,D75,D66,D34)</f>
        <v>11099</v>
      </c>
      <c r="E243" s="323">
        <f>SUM(E232,E223,E212,E201,E191,E142,E131,E119,E108,E95,E84,E75,E66,E34)</f>
        <v>10230</v>
      </c>
      <c r="F243" s="304">
        <f t="shared" si="72"/>
        <v>92.170465807730423</v>
      </c>
      <c r="G243" s="469">
        <f>SUM(G232,G223,G212,G201,G191,G142,G131,G119,G108,G95,G84,G75,G66,G34)</f>
        <v>32591.103600000006</v>
      </c>
      <c r="H243" s="469">
        <f>SUM(H232,H223,H212,H201,H191,H142,H131,H119,H108,H95,H84,H75,H66,H34)</f>
        <v>16296</v>
      </c>
      <c r="I243" s="469">
        <f>SUM(I232,I223,I212,I201,I191,I142,I131,I119,I108,I95,I84,I75,I66,I34)</f>
        <v>14899.965919999999</v>
      </c>
      <c r="J243" s="469">
        <f t="shared" si="73"/>
        <v>91.433271477663226</v>
      </c>
      <c r="K243" s="108"/>
    </row>
    <row r="244" spans="1:11" s="109" customFormat="1" ht="63.75" customHeight="1" x14ac:dyDescent="0.25">
      <c r="A244" s="36">
        <v>1</v>
      </c>
      <c r="B244" s="305" t="s">
        <v>120</v>
      </c>
      <c r="C244" s="323">
        <f t="shared" ref="C244:E245" si="78">SUM(C213,C181,C171,C161,C151,C132,C109,C96,C55,C45)</f>
        <v>104328</v>
      </c>
      <c r="D244" s="323">
        <f t="shared" si="78"/>
        <v>52165</v>
      </c>
      <c r="E244" s="323">
        <f t="shared" si="78"/>
        <v>40828</v>
      </c>
      <c r="F244" s="304">
        <f t="shared" si="72"/>
        <v>78.267037285536276</v>
      </c>
      <c r="G244" s="469">
        <f t="shared" ref="G244:I245" si="79">SUM(G213,G181,G171,G161,G151,G132,G109,G96,G55,G45)</f>
        <v>175874.05584000002</v>
      </c>
      <c r="H244" s="469">
        <f t="shared" si="79"/>
        <v>87938</v>
      </c>
      <c r="I244" s="469">
        <f t="shared" si="79"/>
        <v>85245.343969999987</v>
      </c>
      <c r="J244" s="469">
        <f t="shared" si="73"/>
        <v>96.938006288521436</v>
      </c>
      <c r="K244" s="108"/>
    </row>
    <row r="245" spans="1:11" s="109" customFormat="1" ht="45" x14ac:dyDescent="0.25">
      <c r="A245" s="36">
        <v>1</v>
      </c>
      <c r="B245" s="305" t="s">
        <v>110</v>
      </c>
      <c r="C245" s="323">
        <f t="shared" si="78"/>
        <v>24413</v>
      </c>
      <c r="D245" s="323">
        <f t="shared" si="78"/>
        <v>12209</v>
      </c>
      <c r="E245" s="323">
        <f t="shared" si="78"/>
        <v>12072</v>
      </c>
      <c r="F245" s="304">
        <f t="shared" si="72"/>
        <v>98.877876976001318</v>
      </c>
      <c r="G245" s="469">
        <f t="shared" si="79"/>
        <v>20531.332999999999</v>
      </c>
      <c r="H245" s="469">
        <f t="shared" si="79"/>
        <v>10265</v>
      </c>
      <c r="I245" s="469">
        <f t="shared" si="79"/>
        <v>10976.962260000002</v>
      </c>
      <c r="J245" s="469">
        <f t="shared" si="73"/>
        <v>106.9358232830005</v>
      </c>
      <c r="K245" s="108"/>
    </row>
    <row r="246" spans="1:11" s="109" customFormat="1" ht="38.25" customHeight="1" x14ac:dyDescent="0.25">
      <c r="A246" s="36">
        <v>1</v>
      </c>
      <c r="B246" s="410" t="s">
        <v>124</v>
      </c>
      <c r="C246" s="417">
        <f>SUM(C233,C224,C215,C202,C192,C183,C173,C163,C153,C143,C134,C120,C111,C98,C85,C76,C67,C57,C47,C35)</f>
        <v>297645</v>
      </c>
      <c r="D246" s="417">
        <f>SUM(D233,D224,D215,D202,D192,D183,D173,D163,D153,D143,D134,D120,D111,D98,D85,D76,D67,D57,D47,D35)</f>
        <v>148827</v>
      </c>
      <c r="E246" s="417">
        <f>SUM(E233,E224,E215,E202,E192,E183,E173,E163,E153,E143,E134,E120,E111,E98,E85,E76,E67,E57,E47,E35)</f>
        <v>146902</v>
      </c>
      <c r="F246" s="304">
        <f t="shared" si="72"/>
        <v>98.706551902544575</v>
      </c>
      <c r="G246" s="417">
        <f>SUM(G233,G224,G215,G202,G192,G183,G173,G163,G153,G143,G134,G120,G111,G98,G85,G76,G67,G57,G47,G35)</f>
        <v>200111.0606</v>
      </c>
      <c r="H246" s="417">
        <f>SUM(H233,H224,H215,H202,H192,H183,H173,H163,H153,H143,H134,H120,H111,H98,H85,H76,H67,H57,H47,H35)</f>
        <v>100053</v>
      </c>
      <c r="I246" s="417">
        <f>SUM(I233,I224,I215,I202,I192,I183,I173,I163,I153,I143,I134,I120,I111,I98,I85,I76,I67,I57,I47,I35)</f>
        <v>98860.63609</v>
      </c>
      <c r="J246" s="605">
        <f t="shared" si="73"/>
        <v>98.808267708114698</v>
      </c>
      <c r="K246" s="108"/>
    </row>
    <row r="247" spans="1:11" s="109" customFormat="1" ht="30.75" customHeight="1" x14ac:dyDescent="0.25">
      <c r="A247" s="36">
        <v>1</v>
      </c>
      <c r="B247" s="410" t="s">
        <v>125</v>
      </c>
      <c r="C247" s="417">
        <f>SUM(C121,C36)</f>
        <v>24930</v>
      </c>
      <c r="D247" s="417">
        <f>SUM(D121,D36)</f>
        <v>12465</v>
      </c>
      <c r="E247" s="417">
        <f>SUM(E121,E36)</f>
        <v>12899</v>
      </c>
      <c r="F247" s="304">
        <f t="shared" si="72"/>
        <v>103.48174889691136</v>
      </c>
      <c r="G247" s="417">
        <f>SUM(G121,G36)</f>
        <v>0</v>
      </c>
      <c r="H247" s="417">
        <f>SUM(H121,H36)</f>
        <v>0</v>
      </c>
      <c r="I247" s="417">
        <f>SUM(I121,I36)</f>
        <v>8695.5227400000003</v>
      </c>
      <c r="J247" s="605"/>
      <c r="K247" s="108"/>
    </row>
    <row r="248" spans="1:11" s="109" customFormat="1" ht="26.25" customHeight="1" thickBot="1" x14ac:dyDescent="0.3">
      <c r="A248" s="36">
        <v>1</v>
      </c>
      <c r="B248" s="410" t="s">
        <v>126</v>
      </c>
      <c r="C248" s="417">
        <f>SUM(C193,C58,C37)</f>
        <v>9436</v>
      </c>
      <c r="D248" s="417">
        <f>SUM(D193,D58,D37)</f>
        <v>4718</v>
      </c>
      <c r="E248" s="417">
        <f>SUM(E193,E58,E37)</f>
        <v>4954</v>
      </c>
      <c r="F248" s="304">
        <f t="shared" si="72"/>
        <v>105.00211954217889</v>
      </c>
      <c r="G248" s="417">
        <f>SUM(G193,G58,G37)</f>
        <v>0</v>
      </c>
      <c r="H248" s="417">
        <f>SUM(H193,H58,H37)</f>
        <v>0</v>
      </c>
      <c r="I248" s="417">
        <f>SUM(I193,I58,I37)</f>
        <v>3327.3273600000007</v>
      </c>
      <c r="J248" s="605"/>
      <c r="K248" s="108"/>
    </row>
    <row r="249" spans="1:11" s="109" customFormat="1" ht="15" customHeight="1" thickBot="1" x14ac:dyDescent="0.3">
      <c r="A249" s="36">
        <v>1</v>
      </c>
      <c r="B249" s="411" t="s">
        <v>117</v>
      </c>
      <c r="C249" s="418">
        <f>SUM(C234,C225,C216,C203,C194,C184,C174,C164,C154,C144,C135,C122,C112,C99,C86,C77,C68,C59,C48,C38)</f>
        <v>0</v>
      </c>
      <c r="D249" s="418">
        <f>SUM(D234,D225,D216,D203,D194,D184,D174,D164,D154,D144,D135,D122,D112,D99,D86,D77,D68,D59,D48,D38)</f>
        <v>0</v>
      </c>
      <c r="E249" s="418">
        <f>SUM(E234,E225,E216,E203,E194,E184,E174,E164,E154,E144,E135,E122,E112,E99,E86,E77,E68,E59,E48,E38)</f>
        <v>0</v>
      </c>
      <c r="F249" s="448">
        <f>SUM(F216,F184,F174,F135,F112,F99,F59,F48)</f>
        <v>0</v>
      </c>
      <c r="G249" s="420">
        <f>SUM(G234,G225,G216,G203,G194,G184,G174,G164,G154,G144,G135,G122,G112,G99,G86,G77,G68,G59,G48,G38)</f>
        <v>706507.93377916678</v>
      </c>
      <c r="H249" s="420">
        <f>SUM(H234,H225,H216,H203,H194,H184,H174,H164,H154,H144,H135,H122,H112,H99,H86,H77,H68,H59,H48,H38)</f>
        <v>353251</v>
      </c>
      <c r="I249" s="420">
        <f>SUM(I234,I225,I216,I203,I194,I184,I174,I164,I154,I144,I135,I122,I112,I99,I86,I77,I68,I59,I48,I38)</f>
        <v>351369.17936999997</v>
      </c>
      <c r="J249" s="419">
        <f t="shared" si="73"/>
        <v>99.467285123042814</v>
      </c>
      <c r="K249" s="108"/>
    </row>
    <row r="250" spans="1:11" ht="15" customHeight="1" x14ac:dyDescent="0.25">
      <c r="A250" s="36">
        <v>1</v>
      </c>
      <c r="B250" s="6"/>
      <c r="C250" s="314"/>
      <c r="D250" s="314"/>
      <c r="E250" s="314"/>
      <c r="F250" s="69"/>
      <c r="G250" s="376"/>
      <c r="H250" s="376"/>
      <c r="I250" s="376"/>
      <c r="J250" s="32"/>
      <c r="K250" s="108"/>
    </row>
    <row r="251" spans="1:11" ht="15" customHeight="1" thickBot="1" x14ac:dyDescent="0.3">
      <c r="A251" s="36">
        <v>1</v>
      </c>
      <c r="B251" s="207" t="s">
        <v>91</v>
      </c>
      <c r="C251" s="149"/>
      <c r="D251" s="149"/>
      <c r="E251" s="149"/>
      <c r="F251" s="149"/>
      <c r="G251" s="377"/>
      <c r="H251" s="377"/>
      <c r="I251" s="377"/>
      <c r="J251" s="674"/>
      <c r="K251" s="108"/>
    </row>
    <row r="252" spans="1:11" ht="29.25" customHeight="1" x14ac:dyDescent="0.25">
      <c r="A252" s="36">
        <v>1</v>
      </c>
      <c r="B252" s="121" t="s">
        <v>36</v>
      </c>
      <c r="C252" s="127"/>
      <c r="D252" s="127"/>
      <c r="E252" s="127"/>
      <c r="F252" s="127"/>
      <c r="G252" s="675"/>
      <c r="H252" s="675"/>
      <c r="I252" s="369"/>
      <c r="J252" s="127"/>
      <c r="K252" s="108"/>
    </row>
    <row r="253" spans="1:11" ht="30.75" customHeight="1" x14ac:dyDescent="0.25">
      <c r="A253" s="36">
        <v>1</v>
      </c>
      <c r="B253" s="233" t="s">
        <v>121</v>
      </c>
      <c r="C253" s="117">
        <f>SUM(C254:C257)</f>
        <v>3007</v>
      </c>
      <c r="D253" s="117">
        <f>SUM(D254:D257)</f>
        <v>1504</v>
      </c>
      <c r="E253" s="117">
        <f>SUM(E254:E257)</f>
        <v>1556</v>
      </c>
      <c r="F253" s="117">
        <f t="shared" ref="F253:F263" si="80">E253/D253*100</f>
        <v>103.45744680851064</v>
      </c>
      <c r="G253" s="618">
        <f>SUM(G254:G257)</f>
        <v>6830.3208211111114</v>
      </c>
      <c r="H253" s="618">
        <f>SUM(H254:H257)</f>
        <v>3414</v>
      </c>
      <c r="I253" s="618">
        <f>SUM(I254:I257)</f>
        <v>3436.7348200000001</v>
      </c>
      <c r="J253" s="119">
        <f t="shared" ref="J253:J264" si="81">I253/H253*100</f>
        <v>100.66592911540715</v>
      </c>
      <c r="K253" s="108"/>
    </row>
    <row r="254" spans="1:11" ht="31.5" customHeight="1" x14ac:dyDescent="0.25">
      <c r="A254" s="36">
        <v>1</v>
      </c>
      <c r="B254" s="72" t="s">
        <v>79</v>
      </c>
      <c r="C254" s="117">
        <v>2121</v>
      </c>
      <c r="D254" s="110">
        <f t="shared" ref="D254:D263" si="82">ROUND(C254/12*$B$3,0)</f>
        <v>1061</v>
      </c>
      <c r="E254" s="117">
        <v>1071</v>
      </c>
      <c r="F254" s="117">
        <f t="shared" si="80"/>
        <v>100.94250706880301</v>
      </c>
      <c r="G254" s="618">
        <v>4548.7688711111114</v>
      </c>
      <c r="H254" s="618">
        <f>ROUND(G254/12*$B$3,0)</f>
        <v>2274</v>
      </c>
      <c r="I254" s="618">
        <v>2150.3321100000003</v>
      </c>
      <c r="J254" s="119">
        <f t="shared" si="81"/>
        <v>94.561658311345667</v>
      </c>
      <c r="K254" s="108"/>
    </row>
    <row r="255" spans="1:11" ht="30" customHeight="1" x14ac:dyDescent="0.25">
      <c r="A255" s="36">
        <v>1</v>
      </c>
      <c r="B255" s="72" t="s">
        <v>80</v>
      </c>
      <c r="C255" s="117">
        <v>636</v>
      </c>
      <c r="D255" s="110">
        <f t="shared" si="82"/>
        <v>318</v>
      </c>
      <c r="E255" s="117">
        <v>288</v>
      </c>
      <c r="F255" s="117">
        <f t="shared" si="80"/>
        <v>90.566037735849065</v>
      </c>
      <c r="G255" s="618">
        <v>914.41694999999993</v>
      </c>
      <c r="H255" s="618">
        <f t="shared" ref="H255:H262" si="83">ROUND(G255/12*$B$3,0)</f>
        <v>457</v>
      </c>
      <c r="I255" s="618">
        <v>297.74104999999997</v>
      </c>
      <c r="J255" s="119">
        <f t="shared" si="81"/>
        <v>65.151214442013128</v>
      </c>
      <c r="K255" s="108"/>
    </row>
    <row r="256" spans="1:11" ht="28.5" customHeight="1" x14ac:dyDescent="0.25">
      <c r="A256" s="36">
        <v>1</v>
      </c>
      <c r="B256" s="72" t="s">
        <v>115</v>
      </c>
      <c r="C256" s="117">
        <v>160</v>
      </c>
      <c r="D256" s="110">
        <f t="shared" si="82"/>
        <v>80</v>
      </c>
      <c r="E256" s="117">
        <v>162</v>
      </c>
      <c r="F256" s="117">
        <f t="shared" si="80"/>
        <v>202.5</v>
      </c>
      <c r="G256" s="618">
        <v>874.96640000000002</v>
      </c>
      <c r="H256" s="618">
        <f t="shared" si="83"/>
        <v>437</v>
      </c>
      <c r="I256" s="618">
        <v>875.47516000000007</v>
      </c>
      <c r="J256" s="119">
        <f t="shared" si="81"/>
        <v>200.33756521739133</v>
      </c>
      <c r="K256" s="108"/>
    </row>
    <row r="257" spans="1:11" ht="33.75" customHeight="1" x14ac:dyDescent="0.25">
      <c r="A257" s="36">
        <v>1</v>
      </c>
      <c r="B257" s="72" t="s">
        <v>116</v>
      </c>
      <c r="C257" s="117">
        <v>90</v>
      </c>
      <c r="D257" s="110">
        <f t="shared" si="82"/>
        <v>45</v>
      </c>
      <c r="E257" s="117">
        <v>35</v>
      </c>
      <c r="F257" s="117">
        <f t="shared" si="80"/>
        <v>77.777777777777786</v>
      </c>
      <c r="G257" s="618">
        <v>492.16859999999997</v>
      </c>
      <c r="H257" s="618">
        <f t="shared" si="83"/>
        <v>246</v>
      </c>
      <c r="I257" s="618">
        <v>113.18649999999998</v>
      </c>
      <c r="J257" s="119">
        <f t="shared" si="81"/>
        <v>46.010772357723567</v>
      </c>
      <c r="K257" s="108"/>
    </row>
    <row r="258" spans="1:11" ht="30" x14ac:dyDescent="0.25">
      <c r="A258" s="36">
        <v>1</v>
      </c>
      <c r="B258" s="233" t="s">
        <v>113</v>
      </c>
      <c r="C258" s="117">
        <f>SUM(C259:C261)</f>
        <v>6470</v>
      </c>
      <c r="D258" s="117">
        <f>SUM(D259:D261)</f>
        <v>3235</v>
      </c>
      <c r="E258" s="117">
        <f>SUM(E259:E261)</f>
        <v>2168</v>
      </c>
      <c r="F258" s="117">
        <f t="shared" si="80"/>
        <v>67.017001545595051</v>
      </c>
      <c r="G258" s="618">
        <f>SUM(G259:G261)</f>
        <v>9440.93</v>
      </c>
      <c r="H258" s="618">
        <f>SUM(H259:H261)</f>
        <v>4721</v>
      </c>
      <c r="I258" s="618">
        <f>SUM(I259:I261)</f>
        <v>3349.6068799999994</v>
      </c>
      <c r="J258" s="119">
        <f t="shared" si="81"/>
        <v>70.95121542046175</v>
      </c>
      <c r="K258" s="108"/>
    </row>
    <row r="259" spans="1:11" ht="30" x14ac:dyDescent="0.25">
      <c r="A259" s="36">
        <v>1</v>
      </c>
      <c r="B259" s="72" t="s">
        <v>109</v>
      </c>
      <c r="C259" s="117">
        <v>720</v>
      </c>
      <c r="D259" s="110">
        <f t="shared" si="82"/>
        <v>360</v>
      </c>
      <c r="E259" s="117">
        <v>336</v>
      </c>
      <c r="F259" s="117">
        <f t="shared" si="80"/>
        <v>93.333333333333329</v>
      </c>
      <c r="G259" s="618">
        <v>1057.104</v>
      </c>
      <c r="H259" s="618">
        <f t="shared" si="83"/>
        <v>529</v>
      </c>
      <c r="I259" s="618">
        <v>489.09686999999997</v>
      </c>
      <c r="J259" s="119">
        <f t="shared" si="81"/>
        <v>92.456875236294891</v>
      </c>
      <c r="K259" s="108"/>
    </row>
    <row r="260" spans="1:11" ht="43.5" customHeight="1" x14ac:dyDescent="0.25">
      <c r="A260" s="36">
        <v>1</v>
      </c>
      <c r="B260" s="72" t="s">
        <v>119</v>
      </c>
      <c r="C260" s="117">
        <v>4200</v>
      </c>
      <c r="D260" s="110">
        <f t="shared" si="82"/>
        <v>2100</v>
      </c>
      <c r="E260" s="117">
        <v>1518</v>
      </c>
      <c r="F260" s="117">
        <f t="shared" si="80"/>
        <v>72.285714285714292</v>
      </c>
      <c r="G260" s="618">
        <v>7080.2759999999998</v>
      </c>
      <c r="H260" s="618">
        <f t="shared" si="83"/>
        <v>3540</v>
      </c>
      <c r="I260" s="618">
        <v>2634.0497099999998</v>
      </c>
      <c r="J260" s="119">
        <f t="shared" si="81"/>
        <v>74.408183898305083</v>
      </c>
      <c r="K260" s="108"/>
    </row>
    <row r="261" spans="1:11" ht="28.5" customHeight="1" x14ac:dyDescent="0.25">
      <c r="A261" s="36">
        <v>1</v>
      </c>
      <c r="B261" s="72" t="s">
        <v>110</v>
      </c>
      <c r="C261" s="117">
        <v>1550</v>
      </c>
      <c r="D261" s="110">
        <f t="shared" si="82"/>
        <v>775</v>
      </c>
      <c r="E261" s="117">
        <v>314</v>
      </c>
      <c r="F261" s="117">
        <f t="shared" si="80"/>
        <v>40.516129032258064</v>
      </c>
      <c r="G261" s="618">
        <v>1303.55</v>
      </c>
      <c r="H261" s="618">
        <f t="shared" si="83"/>
        <v>652</v>
      </c>
      <c r="I261" s="618">
        <v>226.46029999999996</v>
      </c>
      <c r="J261" s="119">
        <f t="shared" si="81"/>
        <v>34.733174846625758</v>
      </c>
      <c r="K261" s="108"/>
    </row>
    <row r="262" spans="1:11" s="109" customFormat="1" ht="33" customHeight="1" x14ac:dyDescent="0.25">
      <c r="A262" s="36">
        <v>1</v>
      </c>
      <c r="B262" s="120" t="s">
        <v>124</v>
      </c>
      <c r="C262" s="117">
        <v>10781</v>
      </c>
      <c r="D262" s="110">
        <f t="shared" si="82"/>
        <v>5391</v>
      </c>
      <c r="E262" s="117">
        <v>5060</v>
      </c>
      <c r="F262" s="117">
        <f t="shared" si="80"/>
        <v>93.860137265813393</v>
      </c>
      <c r="G262" s="618">
        <v>7268.9814400000005</v>
      </c>
      <c r="H262" s="618">
        <f t="shared" si="83"/>
        <v>3634</v>
      </c>
      <c r="I262" s="618">
        <v>3399.3187000000007</v>
      </c>
      <c r="J262" s="119">
        <f t="shared" si="81"/>
        <v>93.542066593285654</v>
      </c>
      <c r="K262" s="108"/>
    </row>
    <row r="263" spans="1:11" s="109" customFormat="1" ht="23.25" customHeight="1" thickBot="1" x14ac:dyDescent="0.3">
      <c r="A263" s="36"/>
      <c r="B263" s="692" t="s">
        <v>126</v>
      </c>
      <c r="C263" s="644">
        <v>1000</v>
      </c>
      <c r="D263" s="643">
        <f t="shared" si="82"/>
        <v>500</v>
      </c>
      <c r="E263" s="644">
        <v>522</v>
      </c>
      <c r="F263" s="644">
        <f t="shared" si="80"/>
        <v>104.4</v>
      </c>
      <c r="G263" s="680"/>
      <c r="H263" s="680"/>
      <c r="I263" s="680">
        <v>351.95327999999995</v>
      </c>
      <c r="J263" s="624"/>
      <c r="K263" s="108"/>
    </row>
    <row r="264" spans="1:11" s="13" customFormat="1" ht="15.75" thickBot="1" x14ac:dyDescent="0.3">
      <c r="A264" s="36">
        <v>1</v>
      </c>
      <c r="B264" s="210" t="s">
        <v>3</v>
      </c>
      <c r="C264" s="353"/>
      <c r="D264" s="353"/>
      <c r="E264" s="353"/>
      <c r="F264" s="352"/>
      <c r="G264" s="404">
        <f>G258+G253+G262</f>
        <v>23540.232261111112</v>
      </c>
      <c r="H264" s="404">
        <f>H258+H253+H262</f>
        <v>11769</v>
      </c>
      <c r="I264" s="404">
        <f>I258+I253+I262</f>
        <v>10185.660400000001</v>
      </c>
      <c r="J264" s="353">
        <f t="shared" si="81"/>
        <v>86.546523918769651</v>
      </c>
      <c r="K264" s="758"/>
    </row>
    <row r="265" spans="1:11" ht="15" customHeight="1" thickBot="1" x14ac:dyDescent="0.3">
      <c r="A265" s="36">
        <v>1</v>
      </c>
      <c r="B265" s="36"/>
      <c r="C265" s="211"/>
      <c r="D265" s="211"/>
      <c r="E265" s="211"/>
      <c r="F265" s="449"/>
      <c r="G265" s="407"/>
      <c r="H265" s="407"/>
      <c r="I265" s="378"/>
      <c r="J265" s="212"/>
      <c r="K265" s="108"/>
    </row>
    <row r="266" spans="1:11" ht="15" customHeight="1" x14ac:dyDescent="0.25">
      <c r="A266" s="36">
        <v>1</v>
      </c>
      <c r="B266" s="297" t="s">
        <v>38</v>
      </c>
      <c r="C266" s="298"/>
      <c r="D266" s="298"/>
      <c r="E266" s="298"/>
      <c r="F266" s="298"/>
      <c r="G266" s="379"/>
      <c r="H266" s="379"/>
      <c r="I266" s="379"/>
      <c r="J266" s="299"/>
      <c r="K266" s="108"/>
    </row>
    <row r="267" spans="1:11" ht="45.75" customHeight="1" x14ac:dyDescent="0.25">
      <c r="A267" s="36">
        <v>1</v>
      </c>
      <c r="B267" s="214" t="s">
        <v>121</v>
      </c>
      <c r="C267" s="215">
        <f t="shared" ref="C267:I275" si="84">C253</f>
        <v>3007</v>
      </c>
      <c r="D267" s="215">
        <f t="shared" si="84"/>
        <v>1504</v>
      </c>
      <c r="E267" s="215">
        <f t="shared" si="84"/>
        <v>1556</v>
      </c>
      <c r="F267" s="450">
        <f t="shared" si="84"/>
        <v>103.45744680851064</v>
      </c>
      <c r="G267" s="468">
        <f t="shared" si="84"/>
        <v>6830.3208211111114</v>
      </c>
      <c r="H267" s="468">
        <f t="shared" si="84"/>
        <v>3414</v>
      </c>
      <c r="I267" s="468">
        <f t="shared" si="84"/>
        <v>3436.7348200000001</v>
      </c>
      <c r="J267" s="215">
        <f t="shared" ref="J267:J274" si="85">I267/H267*100</f>
        <v>100.66592911540715</v>
      </c>
      <c r="K267" s="108"/>
    </row>
    <row r="268" spans="1:11" ht="32.25" customHeight="1" x14ac:dyDescent="0.25">
      <c r="A268" s="36">
        <v>1</v>
      </c>
      <c r="B268" s="213" t="s">
        <v>79</v>
      </c>
      <c r="C268" s="215">
        <f t="shared" si="84"/>
        <v>2121</v>
      </c>
      <c r="D268" s="215">
        <f t="shared" si="84"/>
        <v>1061</v>
      </c>
      <c r="E268" s="215">
        <f t="shared" si="84"/>
        <v>1071</v>
      </c>
      <c r="F268" s="450">
        <f t="shared" si="84"/>
        <v>100.94250706880301</v>
      </c>
      <c r="G268" s="468">
        <f t="shared" si="84"/>
        <v>4548.7688711111114</v>
      </c>
      <c r="H268" s="468">
        <f t="shared" si="84"/>
        <v>2274</v>
      </c>
      <c r="I268" s="468">
        <f t="shared" si="84"/>
        <v>2150.3321100000003</v>
      </c>
      <c r="J268" s="468">
        <f t="shared" si="85"/>
        <v>94.561658311345667</v>
      </c>
      <c r="K268" s="108"/>
    </row>
    <row r="269" spans="1:11" ht="38.25" customHeight="1" x14ac:dyDescent="0.25">
      <c r="A269" s="36">
        <v>1</v>
      </c>
      <c r="B269" s="213" t="s">
        <v>80</v>
      </c>
      <c r="C269" s="215">
        <f t="shared" si="84"/>
        <v>636</v>
      </c>
      <c r="D269" s="215">
        <f t="shared" si="84"/>
        <v>318</v>
      </c>
      <c r="E269" s="215">
        <f t="shared" si="84"/>
        <v>288</v>
      </c>
      <c r="F269" s="450">
        <f t="shared" si="84"/>
        <v>90.566037735849065</v>
      </c>
      <c r="G269" s="468">
        <f t="shared" si="84"/>
        <v>914.41694999999993</v>
      </c>
      <c r="H269" s="468">
        <f t="shared" si="84"/>
        <v>457</v>
      </c>
      <c r="I269" s="468">
        <f t="shared" si="84"/>
        <v>297.74104999999997</v>
      </c>
      <c r="J269" s="215">
        <f t="shared" si="85"/>
        <v>65.151214442013128</v>
      </c>
      <c r="K269" s="108"/>
    </row>
    <row r="270" spans="1:11" ht="51" customHeight="1" x14ac:dyDescent="0.25">
      <c r="A270" s="36">
        <v>1</v>
      </c>
      <c r="B270" s="213" t="s">
        <v>115</v>
      </c>
      <c r="C270" s="215">
        <f t="shared" si="84"/>
        <v>160</v>
      </c>
      <c r="D270" s="215">
        <f t="shared" si="84"/>
        <v>80</v>
      </c>
      <c r="E270" s="215">
        <f t="shared" si="84"/>
        <v>162</v>
      </c>
      <c r="F270" s="450">
        <f t="shared" si="84"/>
        <v>202.5</v>
      </c>
      <c r="G270" s="468">
        <f t="shared" si="84"/>
        <v>874.96640000000002</v>
      </c>
      <c r="H270" s="468">
        <f t="shared" si="84"/>
        <v>437</v>
      </c>
      <c r="I270" s="468">
        <f t="shared" si="84"/>
        <v>875.47516000000007</v>
      </c>
      <c r="J270" s="215">
        <f t="shared" si="85"/>
        <v>200.33756521739133</v>
      </c>
      <c r="K270" s="108"/>
    </row>
    <row r="271" spans="1:11" ht="38.25" customHeight="1" x14ac:dyDescent="0.25">
      <c r="A271" s="36">
        <v>1</v>
      </c>
      <c r="B271" s="213" t="s">
        <v>116</v>
      </c>
      <c r="C271" s="215">
        <f t="shared" si="84"/>
        <v>90</v>
      </c>
      <c r="D271" s="215">
        <f t="shared" si="84"/>
        <v>45</v>
      </c>
      <c r="E271" s="215">
        <f t="shared" si="84"/>
        <v>35</v>
      </c>
      <c r="F271" s="450">
        <f t="shared" si="84"/>
        <v>77.777777777777786</v>
      </c>
      <c r="G271" s="468">
        <f t="shared" si="84"/>
        <v>492.16859999999997</v>
      </c>
      <c r="H271" s="468">
        <f t="shared" si="84"/>
        <v>246</v>
      </c>
      <c r="I271" s="468">
        <f t="shared" si="84"/>
        <v>113.18649999999998</v>
      </c>
      <c r="J271" s="215">
        <f t="shared" si="85"/>
        <v>46.010772357723567</v>
      </c>
      <c r="K271" s="108"/>
    </row>
    <row r="272" spans="1:11" ht="30" x14ac:dyDescent="0.25">
      <c r="A272" s="36">
        <v>1</v>
      </c>
      <c r="B272" s="214" t="s">
        <v>113</v>
      </c>
      <c r="C272" s="215">
        <f t="shared" si="84"/>
        <v>6470</v>
      </c>
      <c r="D272" s="215">
        <f t="shared" si="84"/>
        <v>3235</v>
      </c>
      <c r="E272" s="215">
        <f t="shared" si="84"/>
        <v>2168</v>
      </c>
      <c r="F272" s="450">
        <f t="shared" si="84"/>
        <v>67.017001545595051</v>
      </c>
      <c r="G272" s="468">
        <f t="shared" si="84"/>
        <v>9440.93</v>
      </c>
      <c r="H272" s="468">
        <f t="shared" si="84"/>
        <v>4721</v>
      </c>
      <c r="I272" s="468">
        <f t="shared" si="84"/>
        <v>3349.6068799999994</v>
      </c>
      <c r="J272" s="215">
        <f t="shared" si="85"/>
        <v>70.95121542046175</v>
      </c>
      <c r="K272" s="108"/>
    </row>
    <row r="273" spans="1:11" ht="30" x14ac:dyDescent="0.25">
      <c r="A273" s="36">
        <v>1</v>
      </c>
      <c r="B273" s="213" t="s">
        <v>109</v>
      </c>
      <c r="C273" s="215">
        <f t="shared" si="84"/>
        <v>720</v>
      </c>
      <c r="D273" s="215">
        <f t="shared" si="84"/>
        <v>360</v>
      </c>
      <c r="E273" s="215">
        <f t="shared" si="84"/>
        <v>336</v>
      </c>
      <c r="F273" s="450">
        <f t="shared" si="84"/>
        <v>93.333333333333329</v>
      </c>
      <c r="G273" s="468">
        <f t="shared" si="84"/>
        <v>1057.104</v>
      </c>
      <c r="H273" s="468">
        <f t="shared" si="84"/>
        <v>529</v>
      </c>
      <c r="I273" s="468">
        <f t="shared" si="84"/>
        <v>489.09686999999997</v>
      </c>
      <c r="J273" s="215">
        <f>J259</f>
        <v>92.456875236294891</v>
      </c>
      <c r="K273" s="108"/>
    </row>
    <row r="274" spans="1:11" ht="44.25" customHeight="1" x14ac:dyDescent="0.25">
      <c r="A274" s="36">
        <v>1</v>
      </c>
      <c r="B274" s="213" t="s">
        <v>81</v>
      </c>
      <c r="C274" s="215">
        <f t="shared" si="84"/>
        <v>4200</v>
      </c>
      <c r="D274" s="215">
        <f t="shared" si="84"/>
        <v>2100</v>
      </c>
      <c r="E274" s="215">
        <f t="shared" si="84"/>
        <v>1518</v>
      </c>
      <c r="F274" s="450">
        <f t="shared" si="84"/>
        <v>72.285714285714292</v>
      </c>
      <c r="G274" s="468">
        <f t="shared" si="84"/>
        <v>7080.2759999999998</v>
      </c>
      <c r="H274" s="468">
        <f t="shared" si="84"/>
        <v>3540</v>
      </c>
      <c r="I274" s="468">
        <f t="shared" si="84"/>
        <v>2634.0497099999998</v>
      </c>
      <c r="J274" s="215">
        <f t="shared" si="85"/>
        <v>74.408183898305083</v>
      </c>
      <c r="K274" s="108"/>
    </row>
    <row r="275" spans="1:11" ht="44.25" customHeight="1" x14ac:dyDescent="0.25">
      <c r="A275" s="36">
        <v>1</v>
      </c>
      <c r="B275" s="213" t="s">
        <v>110</v>
      </c>
      <c r="C275" s="215">
        <f t="shared" si="84"/>
        <v>1550</v>
      </c>
      <c r="D275" s="215">
        <f t="shared" si="84"/>
        <v>775</v>
      </c>
      <c r="E275" s="215">
        <f t="shared" si="84"/>
        <v>314</v>
      </c>
      <c r="F275" s="450">
        <f t="shared" si="84"/>
        <v>40.516129032258064</v>
      </c>
      <c r="G275" s="468">
        <f t="shared" si="84"/>
        <v>1303.55</v>
      </c>
      <c r="H275" s="468">
        <f t="shared" si="84"/>
        <v>652</v>
      </c>
      <c r="I275" s="468">
        <f t="shared" si="84"/>
        <v>226.46029999999996</v>
      </c>
      <c r="J275" s="215">
        <f>J261</f>
        <v>34.733174846625758</v>
      </c>
      <c r="K275" s="108"/>
    </row>
    <row r="276" spans="1:11" ht="38.25" customHeight="1" x14ac:dyDescent="0.25">
      <c r="B276" s="213" t="s">
        <v>124</v>
      </c>
      <c r="C276" s="694">
        <f t="shared" ref="C276:J276" si="86">SUM(C262)</f>
        <v>10781</v>
      </c>
      <c r="D276" s="694">
        <f t="shared" si="86"/>
        <v>5391</v>
      </c>
      <c r="E276" s="694">
        <f t="shared" si="86"/>
        <v>5060</v>
      </c>
      <c r="F276" s="694">
        <f t="shared" si="86"/>
        <v>93.860137265813393</v>
      </c>
      <c r="G276" s="694">
        <f t="shared" si="86"/>
        <v>7268.9814400000005</v>
      </c>
      <c r="H276" s="694">
        <f t="shared" si="86"/>
        <v>3634</v>
      </c>
      <c r="I276" s="694">
        <f t="shared" si="86"/>
        <v>3399.3187000000007</v>
      </c>
      <c r="J276" s="694">
        <f t="shared" si="86"/>
        <v>93.542066593285654</v>
      </c>
      <c r="K276" s="108"/>
    </row>
    <row r="277" spans="1:11" ht="28.5" customHeight="1" thickBot="1" x14ac:dyDescent="0.3">
      <c r="B277" s="693" t="s">
        <v>126</v>
      </c>
      <c r="C277" s="694"/>
      <c r="D277" s="694"/>
      <c r="E277" s="694"/>
      <c r="F277" s="694"/>
      <c r="G277" s="694"/>
      <c r="H277" s="694"/>
      <c r="I277" s="694"/>
      <c r="J277" s="694"/>
      <c r="K277" s="108"/>
    </row>
    <row r="278" spans="1:11" s="34" customFormat="1" ht="17.25" customHeight="1" thickBot="1" x14ac:dyDescent="0.3">
      <c r="A278" s="36">
        <v>1</v>
      </c>
      <c r="B278" s="413" t="s">
        <v>118</v>
      </c>
      <c r="C278" s="414"/>
      <c r="D278" s="414"/>
      <c r="E278" s="414"/>
      <c r="F278" s="415"/>
      <c r="G278" s="416">
        <f>G264</f>
        <v>23540.232261111112</v>
      </c>
      <c r="H278" s="416">
        <f>H264</f>
        <v>11769</v>
      </c>
      <c r="I278" s="416">
        <f>I264</f>
        <v>10185.660400000001</v>
      </c>
      <c r="J278" s="416">
        <f>J264</f>
        <v>86.546523918769651</v>
      </c>
      <c r="K278" s="757"/>
    </row>
    <row r="279" spans="1:11" s="34" customFormat="1" ht="17.25" customHeight="1" x14ac:dyDescent="0.25">
      <c r="A279" s="36">
        <v>1</v>
      </c>
      <c r="B279" s="209"/>
      <c r="C279" s="315"/>
      <c r="D279" s="315"/>
      <c r="E279" s="315"/>
      <c r="F279" s="69"/>
      <c r="G279" s="380"/>
      <c r="H279" s="380"/>
      <c r="I279" s="380"/>
      <c r="J279" s="41"/>
      <c r="K279" s="757"/>
    </row>
    <row r="280" spans="1:11" ht="29.25" x14ac:dyDescent="0.25">
      <c r="A280" s="36">
        <v>1</v>
      </c>
      <c r="B280" s="316" t="s">
        <v>39</v>
      </c>
      <c r="C280" s="620"/>
      <c r="D280" s="146"/>
      <c r="E280" s="146"/>
      <c r="F280" s="146"/>
      <c r="G280" s="381"/>
      <c r="H280" s="381"/>
      <c r="I280" s="381"/>
      <c r="J280" s="151"/>
      <c r="K280" s="108"/>
    </row>
    <row r="281" spans="1:11" ht="36" customHeight="1" x14ac:dyDescent="0.25">
      <c r="A281" s="36">
        <v>1</v>
      </c>
      <c r="B281" s="476" t="s">
        <v>121</v>
      </c>
      <c r="C281" s="117">
        <f>SUM(C282:C285)</f>
        <v>4043</v>
      </c>
      <c r="D281" s="117">
        <f>SUM(D282:D285)</f>
        <v>2023</v>
      </c>
      <c r="E281" s="117">
        <f>SUM(E282:E285)</f>
        <v>2306</v>
      </c>
      <c r="F281" s="122">
        <f t="shared" ref="F281:F289" si="87">E281/D281*100</f>
        <v>113.98912506178942</v>
      </c>
      <c r="G281" s="618">
        <f>SUM(G282:G285)</f>
        <v>9468.4967310185184</v>
      </c>
      <c r="H281" s="618">
        <f>SUM(H282:H285)</f>
        <v>4735</v>
      </c>
      <c r="I281" s="618">
        <f>SUM(I282:I285)</f>
        <v>5991.7064700000001</v>
      </c>
      <c r="J281" s="119">
        <f t="shared" ref="J281:J292" si="88">I281/H281*100</f>
        <v>126.5407913410771</v>
      </c>
      <c r="K281" s="108"/>
    </row>
    <row r="282" spans="1:11" ht="31.5" customHeight="1" x14ac:dyDescent="0.25">
      <c r="A282" s="36">
        <v>1</v>
      </c>
      <c r="B282" s="72" t="s">
        <v>79</v>
      </c>
      <c r="C282" s="117">
        <v>2788</v>
      </c>
      <c r="D282" s="110">
        <f t="shared" ref="D282:D289" si="89">ROUND(C282/12*$B$3,0)</f>
        <v>1394</v>
      </c>
      <c r="E282" s="117">
        <v>1610</v>
      </c>
      <c r="F282" s="122">
        <f t="shared" si="87"/>
        <v>115.49497847919656</v>
      </c>
      <c r="G282" s="618">
        <v>5979.2397985185171</v>
      </c>
      <c r="H282" s="618">
        <f t="shared" ref="H282:H289" si="90">ROUND(G282/12*$B$3,0)</f>
        <v>2990</v>
      </c>
      <c r="I282" s="618">
        <v>3640.7401799999998</v>
      </c>
      <c r="J282" s="119">
        <f t="shared" si="88"/>
        <v>121.76388561872909</v>
      </c>
      <c r="K282" s="108"/>
    </row>
    <row r="283" spans="1:11" ht="33" customHeight="1" x14ac:dyDescent="0.25">
      <c r="A283" s="36">
        <v>1</v>
      </c>
      <c r="B283" s="72" t="s">
        <v>80</v>
      </c>
      <c r="C283" s="117">
        <v>837</v>
      </c>
      <c r="D283" s="110">
        <f t="shared" si="89"/>
        <v>419</v>
      </c>
      <c r="E283" s="117">
        <v>368</v>
      </c>
      <c r="F283" s="122">
        <f t="shared" si="87"/>
        <v>87.828162291169448</v>
      </c>
      <c r="G283" s="618">
        <v>1203.4072125000002</v>
      </c>
      <c r="H283" s="618">
        <f t="shared" si="90"/>
        <v>602</v>
      </c>
      <c r="I283" s="618">
        <v>557.28467000000001</v>
      </c>
      <c r="J283" s="119">
        <f t="shared" si="88"/>
        <v>92.572204318936883</v>
      </c>
      <c r="K283" s="108"/>
    </row>
    <row r="284" spans="1:11" ht="30" x14ac:dyDescent="0.25">
      <c r="A284" s="36">
        <v>1</v>
      </c>
      <c r="B284" s="72" t="s">
        <v>115</v>
      </c>
      <c r="C284" s="117">
        <v>171</v>
      </c>
      <c r="D284" s="110">
        <f t="shared" si="89"/>
        <v>86</v>
      </c>
      <c r="E284" s="117">
        <v>144</v>
      </c>
      <c r="F284" s="122">
        <f t="shared" si="87"/>
        <v>167.44186046511629</v>
      </c>
      <c r="G284" s="618">
        <v>935.12033999999994</v>
      </c>
      <c r="H284" s="618">
        <f t="shared" si="90"/>
        <v>468</v>
      </c>
      <c r="I284" s="618">
        <v>787.46976000000006</v>
      </c>
      <c r="J284" s="119">
        <f t="shared" si="88"/>
        <v>168.26276923076924</v>
      </c>
      <c r="K284" s="108"/>
    </row>
    <row r="285" spans="1:11" ht="34.5" customHeight="1" x14ac:dyDescent="0.25">
      <c r="A285" s="36">
        <v>1</v>
      </c>
      <c r="B285" s="72" t="s">
        <v>116</v>
      </c>
      <c r="C285" s="117">
        <v>247</v>
      </c>
      <c r="D285" s="110">
        <f t="shared" si="89"/>
        <v>124</v>
      </c>
      <c r="E285" s="117">
        <v>184</v>
      </c>
      <c r="F285" s="122">
        <f t="shared" si="87"/>
        <v>148.38709677419354</v>
      </c>
      <c r="G285" s="618">
        <v>1350.72938</v>
      </c>
      <c r="H285" s="618">
        <f t="shared" si="90"/>
        <v>675</v>
      </c>
      <c r="I285" s="618">
        <v>1006.21186</v>
      </c>
      <c r="J285" s="119">
        <f t="shared" si="88"/>
        <v>149.0684237037037</v>
      </c>
      <c r="K285" s="108"/>
    </row>
    <row r="286" spans="1:11" ht="44.25" customHeight="1" x14ac:dyDescent="0.25">
      <c r="A286" s="36">
        <v>1</v>
      </c>
      <c r="B286" s="233" t="s">
        <v>113</v>
      </c>
      <c r="C286" s="117">
        <f>SUM(C287:C289)</f>
        <v>5859</v>
      </c>
      <c r="D286" s="117">
        <f>SUM(D287:D289)</f>
        <v>2930</v>
      </c>
      <c r="E286" s="117">
        <f>SUM(E287:E289)</f>
        <v>2768</v>
      </c>
      <c r="F286" s="122">
        <f t="shared" si="87"/>
        <v>94.470989761092156</v>
      </c>
      <c r="G286" s="618">
        <f>SUM(G287:G289)</f>
        <v>9271.6509999999998</v>
      </c>
      <c r="H286" s="618">
        <f>SUM(H287:H289)</f>
        <v>4636</v>
      </c>
      <c r="I286" s="618">
        <f>SUM(I287:I289)</f>
        <v>5941.6695199999995</v>
      </c>
      <c r="J286" s="117">
        <f t="shared" si="88"/>
        <v>128.16370836928385</v>
      </c>
      <c r="K286" s="108"/>
    </row>
    <row r="287" spans="1:11" ht="30" x14ac:dyDescent="0.25">
      <c r="A287" s="36">
        <v>1</v>
      </c>
      <c r="B287" s="72" t="s">
        <v>109</v>
      </c>
      <c r="C287" s="117">
        <v>1000</v>
      </c>
      <c r="D287" s="110">
        <f t="shared" si="89"/>
        <v>500</v>
      </c>
      <c r="E287" s="117">
        <v>113</v>
      </c>
      <c r="F287" s="122">
        <f t="shared" si="87"/>
        <v>22.6</v>
      </c>
      <c r="G287" s="618">
        <v>1468.2</v>
      </c>
      <c r="H287" s="618">
        <f t="shared" si="90"/>
        <v>734</v>
      </c>
      <c r="I287" s="618">
        <v>170.04369000000003</v>
      </c>
      <c r="J287" s="117">
        <f t="shared" si="88"/>
        <v>23.166715258855589</v>
      </c>
      <c r="K287" s="108"/>
    </row>
    <row r="288" spans="1:11" ht="45" customHeight="1" x14ac:dyDescent="0.25">
      <c r="A288" s="36">
        <v>1</v>
      </c>
      <c r="B288" s="72" t="s">
        <v>119</v>
      </c>
      <c r="C288" s="117">
        <v>4400</v>
      </c>
      <c r="D288" s="110">
        <f t="shared" si="89"/>
        <v>2200</v>
      </c>
      <c r="E288" s="117">
        <v>2553</v>
      </c>
      <c r="F288" s="122">
        <f t="shared" si="87"/>
        <v>116.04545454545455</v>
      </c>
      <c r="G288" s="618">
        <v>7417.4319999999998</v>
      </c>
      <c r="H288" s="618">
        <f t="shared" si="90"/>
        <v>3709</v>
      </c>
      <c r="I288" s="618">
        <v>5706.9670099999994</v>
      </c>
      <c r="J288" s="117">
        <f t="shared" si="88"/>
        <v>153.86807791857643</v>
      </c>
      <c r="K288" s="108"/>
    </row>
    <row r="289" spans="1:11" ht="45" customHeight="1" x14ac:dyDescent="0.25">
      <c r="A289" s="36">
        <v>1</v>
      </c>
      <c r="B289" s="72" t="s">
        <v>110</v>
      </c>
      <c r="C289" s="117">
        <v>459</v>
      </c>
      <c r="D289" s="110">
        <f t="shared" si="89"/>
        <v>230</v>
      </c>
      <c r="E289" s="117">
        <v>102</v>
      </c>
      <c r="F289" s="122">
        <f t="shared" si="87"/>
        <v>44.347826086956523</v>
      </c>
      <c r="G289" s="618">
        <v>386.01900000000001</v>
      </c>
      <c r="H289" s="618">
        <f t="shared" si="90"/>
        <v>193</v>
      </c>
      <c r="I289" s="618">
        <v>64.658820000000006</v>
      </c>
      <c r="J289" s="117">
        <f t="shared" si="88"/>
        <v>33.501979274611401</v>
      </c>
      <c r="K289" s="108"/>
    </row>
    <row r="290" spans="1:11" s="109" customFormat="1" ht="30" x14ac:dyDescent="0.25">
      <c r="B290" s="120" t="s">
        <v>124</v>
      </c>
      <c r="C290" s="117">
        <v>12363</v>
      </c>
      <c r="D290" s="110">
        <f>ROUND(C290/12*$B$3,0)</f>
        <v>6182</v>
      </c>
      <c r="E290" s="117">
        <v>3649</v>
      </c>
      <c r="F290" s="122">
        <f>E290/D290*100</f>
        <v>59.02620511161436</v>
      </c>
      <c r="G290" s="618">
        <v>8335.6291199999996</v>
      </c>
      <c r="H290" s="618">
        <f>ROUND(G290/12*$B$3,0)</f>
        <v>4168</v>
      </c>
      <c r="I290" s="618">
        <v>2457.1657599999999</v>
      </c>
      <c r="J290" s="117">
        <f>I290/H290*100</f>
        <v>58.95311324376199</v>
      </c>
      <c r="K290" s="108"/>
    </row>
    <row r="291" spans="1:11" s="109" customFormat="1" ht="15.75" thickBot="1" x14ac:dyDescent="0.3">
      <c r="B291" s="692" t="s">
        <v>126</v>
      </c>
      <c r="C291" s="644">
        <v>6500</v>
      </c>
      <c r="D291" s="110">
        <f>ROUND(C291/12*$B$3,0)</f>
        <v>3250</v>
      </c>
      <c r="E291" s="644">
        <v>708</v>
      </c>
      <c r="F291" s="144">
        <f>E291/D291*100</f>
        <v>21.784615384615385</v>
      </c>
      <c r="G291" s="680"/>
      <c r="H291" s="680"/>
      <c r="I291" s="680">
        <v>475.43327999999997</v>
      </c>
      <c r="J291" s="644"/>
      <c r="K291" s="108"/>
    </row>
    <row r="292" spans="1:11" s="13" customFormat="1" ht="15.75" thickBot="1" x14ac:dyDescent="0.3">
      <c r="A292" s="36">
        <v>1</v>
      </c>
      <c r="B292" s="114" t="s">
        <v>3</v>
      </c>
      <c r="C292" s="353"/>
      <c r="D292" s="353"/>
      <c r="E292" s="353"/>
      <c r="F292" s="395"/>
      <c r="G292" s="404">
        <f>G286+G281+G290</f>
        <v>27075.77685101852</v>
      </c>
      <c r="H292" s="404">
        <f>H286+H281+H290</f>
        <v>13539</v>
      </c>
      <c r="I292" s="404">
        <f>I286+I281+I290</f>
        <v>14390.54175</v>
      </c>
      <c r="J292" s="353">
        <f t="shared" si="88"/>
        <v>106.28954686461334</v>
      </c>
      <c r="K292" s="758"/>
    </row>
    <row r="293" spans="1:11" ht="35.25" customHeight="1" x14ac:dyDescent="0.25">
      <c r="A293" s="36">
        <v>1</v>
      </c>
      <c r="B293" s="421" t="s">
        <v>37</v>
      </c>
      <c r="C293" s="422"/>
      <c r="D293" s="422"/>
      <c r="E293" s="422"/>
      <c r="F293" s="451"/>
      <c r="G293" s="423"/>
      <c r="H293" s="423"/>
      <c r="I293" s="423"/>
      <c r="J293" s="424"/>
      <c r="K293" s="108"/>
    </row>
    <row r="294" spans="1:11" ht="30" x14ac:dyDescent="0.25">
      <c r="A294" s="36">
        <v>1</v>
      </c>
      <c r="B294" s="229" t="s">
        <v>121</v>
      </c>
      <c r="C294" s="221">
        <f t="shared" ref="C294:J303" si="91">C281</f>
        <v>4043</v>
      </c>
      <c r="D294" s="221">
        <f t="shared" si="91"/>
        <v>2023</v>
      </c>
      <c r="E294" s="221">
        <f t="shared" si="91"/>
        <v>2306</v>
      </c>
      <c r="F294" s="452">
        <f t="shared" si="91"/>
        <v>113.98912506178942</v>
      </c>
      <c r="G294" s="467">
        <f t="shared" si="91"/>
        <v>9468.4967310185184</v>
      </c>
      <c r="H294" s="467">
        <f t="shared" si="91"/>
        <v>4735</v>
      </c>
      <c r="I294" s="467">
        <f t="shared" si="91"/>
        <v>5991.7064700000001</v>
      </c>
      <c r="J294" s="220">
        <f t="shared" si="91"/>
        <v>126.5407913410771</v>
      </c>
      <c r="K294" s="108"/>
    </row>
    <row r="295" spans="1:11" ht="27" customHeight="1" x14ac:dyDescent="0.25">
      <c r="A295" s="36">
        <v>1</v>
      </c>
      <c r="B295" s="217" t="s">
        <v>79</v>
      </c>
      <c r="C295" s="221">
        <f t="shared" si="91"/>
        <v>2788</v>
      </c>
      <c r="D295" s="221">
        <f t="shared" si="91"/>
        <v>1394</v>
      </c>
      <c r="E295" s="221">
        <f t="shared" si="91"/>
        <v>1610</v>
      </c>
      <c r="F295" s="452">
        <f t="shared" si="91"/>
        <v>115.49497847919656</v>
      </c>
      <c r="G295" s="467">
        <f t="shared" si="91"/>
        <v>5979.2397985185171</v>
      </c>
      <c r="H295" s="467">
        <f t="shared" si="91"/>
        <v>2990</v>
      </c>
      <c r="I295" s="467">
        <f t="shared" si="91"/>
        <v>3640.7401799999998</v>
      </c>
      <c r="J295" s="220">
        <f t="shared" si="91"/>
        <v>121.76388561872909</v>
      </c>
      <c r="K295" s="108"/>
    </row>
    <row r="296" spans="1:11" ht="27" customHeight="1" x14ac:dyDescent="0.25">
      <c r="A296" s="36">
        <v>1</v>
      </c>
      <c r="B296" s="217" t="s">
        <v>80</v>
      </c>
      <c r="C296" s="221">
        <f t="shared" si="91"/>
        <v>837</v>
      </c>
      <c r="D296" s="221">
        <f t="shared" si="91"/>
        <v>419</v>
      </c>
      <c r="E296" s="221">
        <f t="shared" si="91"/>
        <v>368</v>
      </c>
      <c r="F296" s="452">
        <f t="shared" si="91"/>
        <v>87.828162291169448</v>
      </c>
      <c r="G296" s="467">
        <f t="shared" si="91"/>
        <v>1203.4072125000002</v>
      </c>
      <c r="H296" s="467">
        <f t="shared" si="91"/>
        <v>602</v>
      </c>
      <c r="I296" s="467">
        <f t="shared" si="91"/>
        <v>557.28467000000001</v>
      </c>
      <c r="J296" s="220">
        <f t="shared" si="91"/>
        <v>92.572204318936883</v>
      </c>
      <c r="K296" s="108"/>
    </row>
    <row r="297" spans="1:11" ht="27" customHeight="1" x14ac:dyDescent="0.25">
      <c r="A297" s="36">
        <v>1</v>
      </c>
      <c r="B297" s="217" t="s">
        <v>115</v>
      </c>
      <c r="C297" s="221">
        <f t="shared" si="91"/>
        <v>171</v>
      </c>
      <c r="D297" s="221">
        <f t="shared" si="91"/>
        <v>86</v>
      </c>
      <c r="E297" s="221">
        <f t="shared" si="91"/>
        <v>144</v>
      </c>
      <c r="F297" s="452">
        <f t="shared" si="91"/>
        <v>167.44186046511629</v>
      </c>
      <c r="G297" s="467">
        <f t="shared" si="91"/>
        <v>935.12033999999994</v>
      </c>
      <c r="H297" s="467">
        <f t="shared" si="91"/>
        <v>468</v>
      </c>
      <c r="I297" s="467">
        <f t="shared" si="91"/>
        <v>787.46976000000006</v>
      </c>
      <c r="J297" s="220">
        <f t="shared" si="91"/>
        <v>168.26276923076924</v>
      </c>
      <c r="K297" s="108"/>
    </row>
    <row r="298" spans="1:11" ht="27" customHeight="1" x14ac:dyDescent="0.25">
      <c r="A298" s="36">
        <v>1</v>
      </c>
      <c r="B298" s="217" t="s">
        <v>116</v>
      </c>
      <c r="C298" s="221">
        <f t="shared" si="91"/>
        <v>247</v>
      </c>
      <c r="D298" s="221">
        <f t="shared" si="91"/>
        <v>124</v>
      </c>
      <c r="E298" s="221">
        <f t="shared" si="91"/>
        <v>184</v>
      </c>
      <c r="F298" s="452">
        <f t="shared" si="91"/>
        <v>148.38709677419354</v>
      </c>
      <c r="G298" s="467">
        <f t="shared" si="91"/>
        <v>1350.72938</v>
      </c>
      <c r="H298" s="467">
        <f t="shared" si="91"/>
        <v>675</v>
      </c>
      <c r="I298" s="467">
        <f t="shared" si="91"/>
        <v>1006.21186</v>
      </c>
      <c r="J298" s="220">
        <f t="shared" si="91"/>
        <v>149.0684237037037</v>
      </c>
      <c r="K298" s="108"/>
    </row>
    <row r="299" spans="1:11" ht="41.25" customHeight="1" x14ac:dyDescent="0.25">
      <c r="A299" s="36">
        <v>1</v>
      </c>
      <c r="B299" s="229" t="s">
        <v>113</v>
      </c>
      <c r="C299" s="221">
        <f t="shared" si="91"/>
        <v>5859</v>
      </c>
      <c r="D299" s="221">
        <f t="shared" si="91"/>
        <v>2930</v>
      </c>
      <c r="E299" s="221">
        <f t="shared" si="91"/>
        <v>2768</v>
      </c>
      <c r="F299" s="452">
        <f t="shared" si="91"/>
        <v>94.470989761092156</v>
      </c>
      <c r="G299" s="467">
        <f t="shared" si="91"/>
        <v>9271.6509999999998</v>
      </c>
      <c r="H299" s="467">
        <f t="shared" si="91"/>
        <v>4636</v>
      </c>
      <c r="I299" s="467">
        <f t="shared" si="91"/>
        <v>5941.6695199999995</v>
      </c>
      <c r="J299" s="220">
        <f t="shared" si="91"/>
        <v>128.16370836928385</v>
      </c>
      <c r="K299" s="108"/>
    </row>
    <row r="300" spans="1:11" ht="30" x14ac:dyDescent="0.25">
      <c r="A300" s="36">
        <v>1</v>
      </c>
      <c r="B300" s="217" t="s">
        <v>109</v>
      </c>
      <c r="C300" s="221">
        <f t="shared" si="91"/>
        <v>1000</v>
      </c>
      <c r="D300" s="221">
        <f t="shared" si="91"/>
        <v>500</v>
      </c>
      <c r="E300" s="221">
        <f t="shared" si="91"/>
        <v>113</v>
      </c>
      <c r="F300" s="452">
        <f t="shared" si="91"/>
        <v>22.6</v>
      </c>
      <c r="G300" s="467">
        <f t="shared" si="91"/>
        <v>1468.2</v>
      </c>
      <c r="H300" s="467">
        <f t="shared" si="91"/>
        <v>734</v>
      </c>
      <c r="I300" s="467">
        <f t="shared" si="91"/>
        <v>170.04369000000003</v>
      </c>
      <c r="J300" s="221">
        <f t="shared" si="91"/>
        <v>23.166715258855589</v>
      </c>
      <c r="K300" s="108"/>
    </row>
    <row r="301" spans="1:11" ht="42.75" customHeight="1" x14ac:dyDescent="0.25">
      <c r="A301" s="36">
        <v>1</v>
      </c>
      <c r="B301" s="217" t="s">
        <v>81</v>
      </c>
      <c r="C301" s="221">
        <f t="shared" si="91"/>
        <v>4400</v>
      </c>
      <c r="D301" s="221">
        <f t="shared" si="91"/>
        <v>2200</v>
      </c>
      <c r="E301" s="221">
        <f t="shared" si="91"/>
        <v>2553</v>
      </c>
      <c r="F301" s="452">
        <f t="shared" si="91"/>
        <v>116.04545454545455</v>
      </c>
      <c r="G301" s="467">
        <f t="shared" si="91"/>
        <v>7417.4319999999998</v>
      </c>
      <c r="H301" s="467">
        <f t="shared" si="91"/>
        <v>3709</v>
      </c>
      <c r="I301" s="467">
        <f t="shared" si="91"/>
        <v>5706.9670099999994</v>
      </c>
      <c r="J301" s="220">
        <f t="shared" si="91"/>
        <v>153.86807791857643</v>
      </c>
      <c r="K301" s="108"/>
    </row>
    <row r="302" spans="1:11" ht="42.75" customHeight="1" x14ac:dyDescent="0.25">
      <c r="A302" s="36">
        <v>1</v>
      </c>
      <c r="B302" s="217" t="s">
        <v>110</v>
      </c>
      <c r="C302" s="221">
        <f t="shared" si="91"/>
        <v>459</v>
      </c>
      <c r="D302" s="221">
        <f t="shared" si="91"/>
        <v>230</v>
      </c>
      <c r="E302" s="221">
        <f t="shared" si="91"/>
        <v>102</v>
      </c>
      <c r="F302" s="452">
        <f t="shared" si="91"/>
        <v>44.347826086956523</v>
      </c>
      <c r="G302" s="467">
        <f t="shared" si="91"/>
        <v>386.01900000000001</v>
      </c>
      <c r="H302" s="467">
        <f t="shared" si="91"/>
        <v>193</v>
      </c>
      <c r="I302" s="467">
        <f t="shared" si="91"/>
        <v>64.658820000000006</v>
      </c>
      <c r="J302" s="467">
        <f t="shared" si="91"/>
        <v>33.501979274611401</v>
      </c>
      <c r="K302" s="108"/>
    </row>
    <row r="303" spans="1:11" ht="27" customHeight="1" thickBot="1" x14ac:dyDescent="0.3">
      <c r="A303" s="36">
        <v>1</v>
      </c>
      <c r="B303" s="120" t="s">
        <v>124</v>
      </c>
      <c r="C303" s="425">
        <f t="shared" si="91"/>
        <v>12363</v>
      </c>
      <c r="D303" s="425">
        <f t="shared" si="91"/>
        <v>6182</v>
      </c>
      <c r="E303" s="425">
        <f t="shared" si="91"/>
        <v>3649</v>
      </c>
      <c r="F303" s="453">
        <f t="shared" si="91"/>
        <v>59.02620511161436</v>
      </c>
      <c r="G303" s="467">
        <f t="shared" si="91"/>
        <v>8335.6291199999996</v>
      </c>
      <c r="H303" s="467">
        <f t="shared" si="91"/>
        <v>4168</v>
      </c>
      <c r="I303" s="467">
        <f t="shared" si="91"/>
        <v>2457.1657599999999</v>
      </c>
      <c r="J303" s="426">
        <f t="shared" si="91"/>
        <v>58.95311324376199</v>
      </c>
      <c r="K303" s="108"/>
    </row>
    <row r="304" spans="1:11" s="13" customFormat="1" ht="15" customHeight="1" thickBot="1" x14ac:dyDescent="0.3">
      <c r="A304" s="36">
        <v>1</v>
      </c>
      <c r="B304" s="427" t="s">
        <v>118</v>
      </c>
      <c r="C304" s="428">
        <f t="shared" ref="C304:J304" si="92">C292</f>
        <v>0</v>
      </c>
      <c r="D304" s="428">
        <f t="shared" si="92"/>
        <v>0</v>
      </c>
      <c r="E304" s="428">
        <f t="shared" si="92"/>
        <v>0</v>
      </c>
      <c r="F304" s="454">
        <f t="shared" si="92"/>
        <v>0</v>
      </c>
      <c r="G304" s="429">
        <f t="shared" si="92"/>
        <v>27075.77685101852</v>
      </c>
      <c r="H304" s="429">
        <f t="shared" si="92"/>
        <v>13539</v>
      </c>
      <c r="I304" s="429">
        <f t="shared" si="92"/>
        <v>14390.54175</v>
      </c>
      <c r="J304" s="428">
        <f t="shared" si="92"/>
        <v>106.28954686461334</v>
      </c>
      <c r="K304" s="758"/>
    </row>
    <row r="305" spans="1:11" x14ac:dyDescent="0.25">
      <c r="A305" s="36">
        <v>1</v>
      </c>
      <c r="B305" s="219"/>
      <c r="C305" s="219"/>
      <c r="D305" s="219"/>
      <c r="E305" s="219"/>
      <c r="F305" s="219"/>
      <c r="G305" s="382"/>
      <c r="H305" s="382"/>
      <c r="I305" s="382"/>
      <c r="J305" s="219"/>
      <c r="K305" s="108"/>
    </row>
    <row r="306" spans="1:11" ht="29.25" customHeight="1" x14ac:dyDescent="0.25">
      <c r="A306" s="36">
        <v>1</v>
      </c>
      <c r="B306" s="324" t="s">
        <v>41</v>
      </c>
      <c r="C306" s="622"/>
      <c r="D306" s="622"/>
      <c r="E306" s="622"/>
      <c r="F306" s="622"/>
      <c r="G306" s="623"/>
      <c r="H306" s="623"/>
      <c r="I306" s="623"/>
      <c r="J306" s="622"/>
      <c r="K306" s="108"/>
    </row>
    <row r="307" spans="1:11" ht="36.75" customHeight="1" x14ac:dyDescent="0.25">
      <c r="A307" s="36">
        <v>1</v>
      </c>
      <c r="B307" s="204" t="s">
        <v>121</v>
      </c>
      <c r="C307" s="117">
        <f>SUM(C308:C311)</f>
        <v>8109</v>
      </c>
      <c r="D307" s="117">
        <f>SUM(D308:D311)</f>
        <v>4056</v>
      </c>
      <c r="E307" s="117">
        <f>SUM(E308:E311)</f>
        <v>4604</v>
      </c>
      <c r="F307" s="117">
        <f t="shared" ref="F307:F315" si="93">E307/D307*100</f>
        <v>113.51084812623273</v>
      </c>
      <c r="G307" s="618">
        <f>SUM(G308:G311)</f>
        <v>17131.553309166666</v>
      </c>
      <c r="H307" s="618">
        <f>SUM(H308:H311)</f>
        <v>8566</v>
      </c>
      <c r="I307" s="618">
        <f>SUM(I308:I311)</f>
        <v>9574.52592</v>
      </c>
      <c r="J307" s="117">
        <f t="shared" ref="J307:J319" si="94">I307/H307*100</f>
        <v>111.77359234181648</v>
      </c>
      <c r="K307" s="108"/>
    </row>
    <row r="308" spans="1:11" ht="38.25" customHeight="1" x14ac:dyDescent="0.25">
      <c r="A308" s="36">
        <v>1</v>
      </c>
      <c r="B308" s="73" t="s">
        <v>79</v>
      </c>
      <c r="C308" s="117">
        <v>6003</v>
      </c>
      <c r="D308" s="110">
        <f t="shared" ref="D308:D316" si="95">ROUND(C308/12*$B$3,0)</f>
        <v>3002</v>
      </c>
      <c r="E308" s="117">
        <v>3385</v>
      </c>
      <c r="F308" s="117">
        <f t="shared" si="93"/>
        <v>112.75816122584943</v>
      </c>
      <c r="G308" s="618">
        <v>12874.238346666667</v>
      </c>
      <c r="H308" s="618">
        <f t="shared" ref="H308:H315" si="96">ROUND(G308/12*$B$3,0)</f>
        <v>6437</v>
      </c>
      <c r="I308" s="618">
        <v>6668.2956900000008</v>
      </c>
      <c r="J308" s="117">
        <f t="shared" si="94"/>
        <v>103.59322184247321</v>
      </c>
      <c r="K308" s="108"/>
    </row>
    <row r="309" spans="1:11" ht="32.25" customHeight="1" x14ac:dyDescent="0.25">
      <c r="A309" s="36">
        <v>1</v>
      </c>
      <c r="B309" s="73" t="s">
        <v>80</v>
      </c>
      <c r="C309" s="117">
        <v>1801</v>
      </c>
      <c r="D309" s="110">
        <f t="shared" si="95"/>
        <v>901</v>
      </c>
      <c r="E309" s="117">
        <v>958</v>
      </c>
      <c r="F309" s="117">
        <f t="shared" si="93"/>
        <v>106.32630410654829</v>
      </c>
      <c r="G309" s="618">
        <v>2589.4102625</v>
      </c>
      <c r="H309" s="618">
        <f t="shared" si="96"/>
        <v>1295</v>
      </c>
      <c r="I309" s="618">
        <v>1478.9412900000002</v>
      </c>
      <c r="J309" s="117">
        <f t="shared" si="94"/>
        <v>114.20396061776063</v>
      </c>
      <c r="K309" s="108"/>
    </row>
    <row r="310" spans="1:11" ht="30" x14ac:dyDescent="0.25">
      <c r="A310" s="36">
        <v>1</v>
      </c>
      <c r="B310" s="73" t="s">
        <v>115</v>
      </c>
      <c r="C310" s="117">
        <v>155</v>
      </c>
      <c r="D310" s="110">
        <f t="shared" si="95"/>
        <v>78</v>
      </c>
      <c r="E310" s="117">
        <v>150</v>
      </c>
      <c r="F310" s="117">
        <f t="shared" si="93"/>
        <v>192.30769230769232</v>
      </c>
      <c r="G310" s="618">
        <v>847.62369999999999</v>
      </c>
      <c r="H310" s="618">
        <f t="shared" si="96"/>
        <v>424</v>
      </c>
      <c r="I310" s="618">
        <v>820.28099999999995</v>
      </c>
      <c r="J310" s="117">
        <f t="shared" si="94"/>
        <v>193.46249999999998</v>
      </c>
      <c r="K310" s="108"/>
    </row>
    <row r="311" spans="1:11" ht="30" x14ac:dyDescent="0.25">
      <c r="A311" s="36">
        <v>1</v>
      </c>
      <c r="B311" s="73" t="s">
        <v>116</v>
      </c>
      <c r="C311" s="117">
        <v>150</v>
      </c>
      <c r="D311" s="110">
        <f t="shared" si="95"/>
        <v>75</v>
      </c>
      <c r="E311" s="117">
        <v>111</v>
      </c>
      <c r="F311" s="117">
        <f t="shared" si="93"/>
        <v>148</v>
      </c>
      <c r="G311" s="618">
        <v>820.28099999999995</v>
      </c>
      <c r="H311" s="618">
        <f t="shared" si="96"/>
        <v>410</v>
      </c>
      <c r="I311" s="618">
        <v>607.00794000000008</v>
      </c>
      <c r="J311" s="117">
        <f t="shared" si="94"/>
        <v>148.05071707317074</v>
      </c>
      <c r="K311" s="108"/>
    </row>
    <row r="312" spans="1:11" ht="30" x14ac:dyDescent="0.25">
      <c r="A312" s="36">
        <v>1</v>
      </c>
      <c r="B312" s="204" t="s">
        <v>113</v>
      </c>
      <c r="C312" s="117">
        <f>SUM(C313:C315)</f>
        <v>14192</v>
      </c>
      <c r="D312" s="117">
        <f>SUM(D313:D315)</f>
        <v>7096</v>
      </c>
      <c r="E312" s="117">
        <f>SUM(E313:E315)</f>
        <v>7238</v>
      </c>
      <c r="F312" s="117">
        <f t="shared" si="93"/>
        <v>102.0011273957159</v>
      </c>
      <c r="G312" s="618">
        <f>SUM(G313:G315)</f>
        <v>21420.092000000004</v>
      </c>
      <c r="H312" s="618">
        <f>SUM(H313:H315)</f>
        <v>10710</v>
      </c>
      <c r="I312" s="618">
        <f>SUM(I313:I315)</f>
        <v>10718.9923</v>
      </c>
      <c r="J312" s="117">
        <f t="shared" si="94"/>
        <v>100.08396171802055</v>
      </c>
      <c r="K312" s="108"/>
    </row>
    <row r="313" spans="1:11" ht="30" x14ac:dyDescent="0.25">
      <c r="A313" s="36">
        <v>1</v>
      </c>
      <c r="B313" s="73" t="s">
        <v>109</v>
      </c>
      <c r="C313" s="117">
        <v>3000</v>
      </c>
      <c r="D313" s="110">
        <f t="shared" si="95"/>
        <v>1500</v>
      </c>
      <c r="E313" s="117">
        <v>1649</v>
      </c>
      <c r="F313" s="117">
        <f t="shared" si="93"/>
        <v>109.93333333333332</v>
      </c>
      <c r="G313" s="618">
        <v>4404.6000000000004</v>
      </c>
      <c r="H313" s="618">
        <f t="shared" si="96"/>
        <v>2202</v>
      </c>
      <c r="I313" s="618">
        <v>2427.4323000000004</v>
      </c>
      <c r="J313" s="117">
        <f t="shared" si="94"/>
        <v>110.23761580381472</v>
      </c>
      <c r="K313" s="108"/>
    </row>
    <row r="314" spans="1:11" ht="65.25" customHeight="1" x14ac:dyDescent="0.25">
      <c r="A314" s="36">
        <v>1</v>
      </c>
      <c r="B314" s="72" t="s">
        <v>119</v>
      </c>
      <c r="C314" s="117">
        <v>9000</v>
      </c>
      <c r="D314" s="110">
        <f t="shared" si="95"/>
        <v>4500</v>
      </c>
      <c r="E314" s="117">
        <v>3440</v>
      </c>
      <c r="F314" s="117">
        <f t="shared" si="93"/>
        <v>76.444444444444443</v>
      </c>
      <c r="G314" s="618">
        <v>15172.02</v>
      </c>
      <c r="H314" s="618">
        <f t="shared" si="96"/>
        <v>7586</v>
      </c>
      <c r="I314" s="618">
        <v>6510.8186899999992</v>
      </c>
      <c r="J314" s="117">
        <f t="shared" si="94"/>
        <v>85.826768916424982</v>
      </c>
      <c r="K314" s="108"/>
    </row>
    <row r="315" spans="1:11" ht="45" x14ac:dyDescent="0.25">
      <c r="A315" s="36">
        <v>1</v>
      </c>
      <c r="B315" s="73" t="s">
        <v>110</v>
      </c>
      <c r="C315" s="117">
        <v>2192</v>
      </c>
      <c r="D315" s="110">
        <f t="shared" si="95"/>
        <v>1096</v>
      </c>
      <c r="E315" s="117">
        <v>2149</v>
      </c>
      <c r="F315" s="117">
        <f t="shared" si="93"/>
        <v>196.07664233576642</v>
      </c>
      <c r="G315" s="618">
        <v>1843.472</v>
      </c>
      <c r="H315" s="618">
        <f t="shared" si="96"/>
        <v>922</v>
      </c>
      <c r="I315" s="618">
        <v>1780.7413100000001</v>
      </c>
      <c r="J315" s="117">
        <f t="shared" si="94"/>
        <v>193.13897071583514</v>
      </c>
      <c r="K315" s="108"/>
    </row>
    <row r="316" spans="1:11" s="109" customFormat="1" ht="30" x14ac:dyDescent="0.25">
      <c r="A316" s="109">
        <v>1</v>
      </c>
      <c r="B316" s="120" t="s">
        <v>124</v>
      </c>
      <c r="C316" s="117">
        <v>33650</v>
      </c>
      <c r="D316" s="110">
        <f t="shared" si="95"/>
        <v>16825</v>
      </c>
      <c r="E316" s="117">
        <v>16955</v>
      </c>
      <c r="F316" s="117">
        <f>E316/D316*100</f>
        <v>100.77265973254086</v>
      </c>
      <c r="G316" s="618">
        <v>22688.175999999999</v>
      </c>
      <c r="H316" s="618">
        <f>ROUND(G316/12*$B$3,0)</f>
        <v>11344</v>
      </c>
      <c r="I316" s="618">
        <v>11418.804779999999</v>
      </c>
      <c r="J316" s="117">
        <f>I316/H316*100</f>
        <v>100.65942154442875</v>
      </c>
      <c r="K316" s="108"/>
    </row>
    <row r="317" spans="1:11" s="109" customFormat="1" ht="30" x14ac:dyDescent="0.25">
      <c r="A317" s="109">
        <v>1</v>
      </c>
      <c r="B317" s="120" t="s">
        <v>125</v>
      </c>
      <c r="C317" s="117">
        <v>670</v>
      </c>
      <c r="D317" s="110">
        <f>ROUND(C317/12*$B$3,0)</f>
        <v>335</v>
      </c>
      <c r="E317" s="117">
        <v>648</v>
      </c>
      <c r="F317" s="117">
        <f>E317/D317*100</f>
        <v>193.43283582089552</v>
      </c>
      <c r="G317" s="618"/>
      <c r="H317" s="618">
        <f>ROUND(G317/12*$B$3,0)</f>
        <v>0</v>
      </c>
      <c r="I317" s="618">
        <v>436.81343999999996</v>
      </c>
      <c r="J317" s="117"/>
      <c r="K317" s="108"/>
    </row>
    <row r="318" spans="1:11" s="109" customFormat="1" ht="15.75" thickBot="1" x14ac:dyDescent="0.3">
      <c r="A318" s="109">
        <v>1</v>
      </c>
      <c r="B318" s="120" t="s">
        <v>126</v>
      </c>
      <c r="C318" s="117">
        <v>400</v>
      </c>
      <c r="D318" s="110">
        <f>ROUND(C318/12*$B$3,0)</f>
        <v>200</v>
      </c>
      <c r="E318" s="117">
        <v>573</v>
      </c>
      <c r="F318" s="117">
        <f>E318/D318*100</f>
        <v>286.5</v>
      </c>
      <c r="G318" s="618"/>
      <c r="H318" s="618">
        <f>ROUND(G318/12*$B$3,0)</f>
        <v>0</v>
      </c>
      <c r="I318" s="618">
        <v>377.85663999999997</v>
      </c>
      <c r="J318" s="117"/>
      <c r="K318" s="108"/>
    </row>
    <row r="319" spans="1:11" s="13" customFormat="1" ht="18.75" customHeight="1" thickBot="1" x14ac:dyDescent="0.3">
      <c r="A319" s="36">
        <v>1</v>
      </c>
      <c r="B319" s="114" t="s">
        <v>3</v>
      </c>
      <c r="C319" s="353"/>
      <c r="D319" s="353"/>
      <c r="E319" s="353"/>
      <c r="F319" s="352"/>
      <c r="G319" s="403">
        <f>G312+G307+G316</f>
        <v>61239.821309166669</v>
      </c>
      <c r="H319" s="403">
        <f>H312+H307+H316</f>
        <v>30620</v>
      </c>
      <c r="I319" s="403">
        <f>I312+I307+I316</f>
        <v>31712.322999999997</v>
      </c>
      <c r="J319" s="353">
        <f t="shared" si="94"/>
        <v>103.5673514043109</v>
      </c>
      <c r="K319" s="758"/>
    </row>
    <row r="320" spans="1:11" ht="15" customHeight="1" x14ac:dyDescent="0.25">
      <c r="A320" s="36">
        <v>1</v>
      </c>
      <c r="B320" s="225" t="s">
        <v>40</v>
      </c>
      <c r="C320" s="300"/>
      <c r="D320" s="300"/>
      <c r="E320" s="300"/>
      <c r="F320" s="455"/>
      <c r="G320" s="383"/>
      <c r="H320" s="383"/>
      <c r="I320" s="383"/>
      <c r="J320" s="300"/>
      <c r="K320" s="108"/>
    </row>
    <row r="321" spans="1:11" ht="41.25" customHeight="1" x14ac:dyDescent="0.25">
      <c r="A321" s="36">
        <v>1</v>
      </c>
      <c r="B321" s="230" t="s">
        <v>121</v>
      </c>
      <c r="C321" s="226">
        <f t="shared" ref="C321:J332" si="97">C307</f>
        <v>8109</v>
      </c>
      <c r="D321" s="226">
        <f t="shared" si="97"/>
        <v>4056</v>
      </c>
      <c r="E321" s="226">
        <f t="shared" si="97"/>
        <v>4604</v>
      </c>
      <c r="F321" s="456">
        <f t="shared" si="97"/>
        <v>113.51084812623273</v>
      </c>
      <c r="G321" s="466">
        <f t="shared" si="97"/>
        <v>17131.553309166666</v>
      </c>
      <c r="H321" s="466">
        <f t="shared" si="97"/>
        <v>8566</v>
      </c>
      <c r="I321" s="466">
        <f t="shared" si="97"/>
        <v>9574.52592</v>
      </c>
      <c r="J321" s="224">
        <f t="shared" si="97"/>
        <v>111.77359234181648</v>
      </c>
      <c r="K321" s="108"/>
    </row>
    <row r="322" spans="1:11" ht="33.75" customHeight="1" x14ac:dyDescent="0.25">
      <c r="A322" s="36">
        <v>1</v>
      </c>
      <c r="B322" s="223" t="s">
        <v>79</v>
      </c>
      <c r="C322" s="226">
        <f t="shared" si="97"/>
        <v>6003</v>
      </c>
      <c r="D322" s="226">
        <f t="shared" si="97"/>
        <v>3002</v>
      </c>
      <c r="E322" s="226">
        <f t="shared" si="97"/>
        <v>3385</v>
      </c>
      <c r="F322" s="456">
        <f t="shared" si="97"/>
        <v>112.75816122584943</v>
      </c>
      <c r="G322" s="466">
        <f t="shared" si="97"/>
        <v>12874.238346666667</v>
      </c>
      <c r="H322" s="466">
        <f t="shared" si="97"/>
        <v>6437</v>
      </c>
      <c r="I322" s="466">
        <f t="shared" si="97"/>
        <v>6668.2956900000008</v>
      </c>
      <c r="J322" s="224">
        <f t="shared" si="97"/>
        <v>103.59322184247321</v>
      </c>
      <c r="K322" s="108"/>
    </row>
    <row r="323" spans="1:11" ht="33.75" customHeight="1" x14ac:dyDescent="0.25">
      <c r="A323" s="36">
        <v>1</v>
      </c>
      <c r="B323" s="223" t="s">
        <v>80</v>
      </c>
      <c r="C323" s="226">
        <f t="shared" si="97"/>
        <v>1801</v>
      </c>
      <c r="D323" s="226">
        <f t="shared" si="97"/>
        <v>901</v>
      </c>
      <c r="E323" s="226">
        <f t="shared" si="97"/>
        <v>958</v>
      </c>
      <c r="F323" s="456">
        <f t="shared" si="97"/>
        <v>106.32630410654829</v>
      </c>
      <c r="G323" s="466">
        <f t="shared" si="97"/>
        <v>2589.4102625</v>
      </c>
      <c r="H323" s="466">
        <f t="shared" si="97"/>
        <v>1295</v>
      </c>
      <c r="I323" s="466">
        <f t="shared" si="97"/>
        <v>1478.9412900000002</v>
      </c>
      <c r="J323" s="224">
        <f t="shared" si="97"/>
        <v>114.20396061776063</v>
      </c>
      <c r="K323" s="108"/>
    </row>
    <row r="324" spans="1:11" ht="47.25" customHeight="1" x14ac:dyDescent="0.25">
      <c r="A324" s="36">
        <v>1</v>
      </c>
      <c r="B324" s="223" t="s">
        <v>115</v>
      </c>
      <c r="C324" s="226">
        <f t="shared" si="97"/>
        <v>155</v>
      </c>
      <c r="D324" s="226">
        <f t="shared" si="97"/>
        <v>78</v>
      </c>
      <c r="E324" s="226">
        <f t="shared" si="97"/>
        <v>150</v>
      </c>
      <c r="F324" s="456">
        <f t="shared" si="97"/>
        <v>192.30769230769232</v>
      </c>
      <c r="G324" s="466">
        <f t="shared" si="97"/>
        <v>847.62369999999999</v>
      </c>
      <c r="H324" s="466">
        <f t="shared" si="97"/>
        <v>424</v>
      </c>
      <c r="I324" s="466">
        <f t="shared" si="97"/>
        <v>820.28099999999995</v>
      </c>
      <c r="J324" s="224">
        <f t="shared" si="97"/>
        <v>193.46249999999998</v>
      </c>
      <c r="K324" s="108"/>
    </row>
    <row r="325" spans="1:11" ht="33.75" customHeight="1" x14ac:dyDescent="0.25">
      <c r="A325" s="36">
        <v>1</v>
      </c>
      <c r="B325" s="223" t="s">
        <v>116</v>
      </c>
      <c r="C325" s="226">
        <f t="shared" si="97"/>
        <v>150</v>
      </c>
      <c r="D325" s="226">
        <f t="shared" si="97"/>
        <v>75</v>
      </c>
      <c r="E325" s="226">
        <f t="shared" si="97"/>
        <v>111</v>
      </c>
      <c r="F325" s="456">
        <f t="shared" si="97"/>
        <v>148</v>
      </c>
      <c r="G325" s="466">
        <f t="shared" si="97"/>
        <v>820.28099999999995</v>
      </c>
      <c r="H325" s="466">
        <f t="shared" si="97"/>
        <v>410</v>
      </c>
      <c r="I325" s="466">
        <f t="shared" si="97"/>
        <v>607.00794000000008</v>
      </c>
      <c r="J325" s="224">
        <f t="shared" si="97"/>
        <v>148.05071707317074</v>
      </c>
      <c r="K325" s="108"/>
    </row>
    <row r="326" spans="1:11" ht="28.5" customHeight="1" x14ac:dyDescent="0.25">
      <c r="A326" s="36">
        <v>1</v>
      </c>
      <c r="B326" s="230" t="s">
        <v>113</v>
      </c>
      <c r="C326" s="226">
        <f t="shared" si="97"/>
        <v>14192</v>
      </c>
      <c r="D326" s="226">
        <f t="shared" si="97"/>
        <v>7096</v>
      </c>
      <c r="E326" s="226">
        <f t="shared" si="97"/>
        <v>7238</v>
      </c>
      <c r="F326" s="456">
        <f t="shared" si="97"/>
        <v>102.0011273957159</v>
      </c>
      <c r="G326" s="466">
        <f t="shared" si="97"/>
        <v>21420.092000000004</v>
      </c>
      <c r="H326" s="466">
        <f t="shared" si="97"/>
        <v>10710</v>
      </c>
      <c r="I326" s="466">
        <f t="shared" si="97"/>
        <v>10718.9923</v>
      </c>
      <c r="J326" s="224">
        <f t="shared" si="97"/>
        <v>100.08396171802055</v>
      </c>
      <c r="K326" s="108"/>
    </row>
    <row r="327" spans="1:11" ht="30" x14ac:dyDescent="0.25">
      <c r="A327" s="36">
        <v>1</v>
      </c>
      <c r="B327" s="223" t="s">
        <v>109</v>
      </c>
      <c r="C327" s="226">
        <f t="shared" si="97"/>
        <v>3000</v>
      </c>
      <c r="D327" s="226">
        <f t="shared" si="97"/>
        <v>1500</v>
      </c>
      <c r="E327" s="226">
        <f t="shared" si="97"/>
        <v>1649</v>
      </c>
      <c r="F327" s="456">
        <f t="shared" si="97"/>
        <v>109.93333333333332</v>
      </c>
      <c r="G327" s="466">
        <f t="shared" si="97"/>
        <v>4404.6000000000004</v>
      </c>
      <c r="H327" s="466">
        <f t="shared" si="97"/>
        <v>2202</v>
      </c>
      <c r="I327" s="466">
        <f t="shared" si="97"/>
        <v>2427.4323000000004</v>
      </c>
      <c r="J327" s="226">
        <f t="shared" si="97"/>
        <v>110.23761580381472</v>
      </c>
      <c r="K327" s="108"/>
    </row>
    <row r="328" spans="1:11" ht="42" customHeight="1" x14ac:dyDescent="0.25">
      <c r="A328" s="36">
        <v>1</v>
      </c>
      <c r="B328" s="223" t="s">
        <v>81</v>
      </c>
      <c r="C328" s="226">
        <f t="shared" si="97"/>
        <v>9000</v>
      </c>
      <c r="D328" s="226">
        <f t="shared" si="97"/>
        <v>4500</v>
      </c>
      <c r="E328" s="226">
        <f t="shared" si="97"/>
        <v>3440</v>
      </c>
      <c r="F328" s="456">
        <f t="shared" si="97"/>
        <v>76.444444444444443</v>
      </c>
      <c r="G328" s="466">
        <f t="shared" si="97"/>
        <v>15172.02</v>
      </c>
      <c r="H328" s="466">
        <f t="shared" si="97"/>
        <v>7586</v>
      </c>
      <c r="I328" s="466">
        <f t="shared" si="97"/>
        <v>6510.8186899999992</v>
      </c>
      <c r="J328" s="224">
        <f t="shared" si="97"/>
        <v>85.826768916424982</v>
      </c>
      <c r="K328" s="108"/>
    </row>
    <row r="329" spans="1:11" ht="42" customHeight="1" x14ac:dyDescent="0.25">
      <c r="A329" s="36">
        <v>1</v>
      </c>
      <c r="B329" s="223" t="s">
        <v>110</v>
      </c>
      <c r="C329" s="226">
        <f t="shared" si="97"/>
        <v>2192</v>
      </c>
      <c r="D329" s="226">
        <f t="shared" si="97"/>
        <v>1096</v>
      </c>
      <c r="E329" s="226">
        <f t="shared" si="97"/>
        <v>2149</v>
      </c>
      <c r="F329" s="456">
        <f t="shared" si="97"/>
        <v>196.07664233576642</v>
      </c>
      <c r="G329" s="466">
        <f t="shared" si="97"/>
        <v>1843.472</v>
      </c>
      <c r="H329" s="466">
        <f t="shared" si="97"/>
        <v>922</v>
      </c>
      <c r="I329" s="466">
        <f t="shared" si="97"/>
        <v>1780.7413100000001</v>
      </c>
      <c r="J329" s="226">
        <f t="shared" si="97"/>
        <v>193.13897071583514</v>
      </c>
      <c r="K329" s="108"/>
    </row>
    <row r="330" spans="1:11" s="109" customFormat="1" ht="30" x14ac:dyDescent="0.25">
      <c r="A330" s="109">
        <v>1</v>
      </c>
      <c r="B330" s="223" t="s">
        <v>124</v>
      </c>
      <c r="C330" s="226">
        <f t="shared" si="97"/>
        <v>33650</v>
      </c>
      <c r="D330" s="226">
        <f t="shared" si="97"/>
        <v>16825</v>
      </c>
      <c r="E330" s="226">
        <f t="shared" si="97"/>
        <v>16955</v>
      </c>
      <c r="F330" s="226">
        <f t="shared" si="97"/>
        <v>100.77265973254086</v>
      </c>
      <c r="G330" s="226">
        <f t="shared" si="97"/>
        <v>22688.175999999999</v>
      </c>
      <c r="H330" s="226">
        <f t="shared" si="97"/>
        <v>11344</v>
      </c>
      <c r="I330" s="226">
        <f t="shared" si="97"/>
        <v>11418.804779999999</v>
      </c>
      <c r="J330" s="226">
        <f t="shared" si="97"/>
        <v>100.65942154442875</v>
      </c>
      <c r="K330" s="108"/>
    </row>
    <row r="331" spans="1:11" s="109" customFormat="1" ht="30" x14ac:dyDescent="0.25">
      <c r="A331" s="109">
        <v>1</v>
      </c>
      <c r="B331" s="223" t="s">
        <v>125</v>
      </c>
      <c r="C331" s="226">
        <f t="shared" si="97"/>
        <v>670</v>
      </c>
      <c r="D331" s="226">
        <f t="shared" si="97"/>
        <v>335</v>
      </c>
      <c r="E331" s="226">
        <f t="shared" si="97"/>
        <v>648</v>
      </c>
      <c r="F331" s="226">
        <f t="shared" si="97"/>
        <v>193.43283582089552</v>
      </c>
      <c r="G331" s="226">
        <f t="shared" si="97"/>
        <v>0</v>
      </c>
      <c r="H331" s="226">
        <f t="shared" si="97"/>
        <v>0</v>
      </c>
      <c r="I331" s="226">
        <f t="shared" si="97"/>
        <v>436.81343999999996</v>
      </c>
      <c r="J331" s="226">
        <f t="shared" si="97"/>
        <v>0</v>
      </c>
      <c r="K331" s="108"/>
    </row>
    <row r="332" spans="1:11" s="109" customFormat="1" ht="15.75" thickBot="1" x14ac:dyDescent="0.3">
      <c r="A332" s="109">
        <v>1</v>
      </c>
      <c r="B332" s="223" t="s">
        <v>126</v>
      </c>
      <c r="C332" s="226">
        <f t="shared" si="97"/>
        <v>400</v>
      </c>
      <c r="D332" s="226">
        <f t="shared" si="97"/>
        <v>200</v>
      </c>
      <c r="E332" s="226">
        <f t="shared" si="97"/>
        <v>573</v>
      </c>
      <c r="F332" s="226">
        <f t="shared" si="97"/>
        <v>286.5</v>
      </c>
      <c r="G332" s="226">
        <f t="shared" si="97"/>
        <v>0</v>
      </c>
      <c r="H332" s="226">
        <f t="shared" si="97"/>
        <v>0</v>
      </c>
      <c r="I332" s="226">
        <f t="shared" si="97"/>
        <v>377.85663999999997</v>
      </c>
      <c r="J332" s="226">
        <f t="shared" si="97"/>
        <v>0</v>
      </c>
      <c r="K332" s="108"/>
    </row>
    <row r="333" spans="1:11" s="13" customFormat="1" ht="15" customHeight="1" thickBot="1" x14ac:dyDescent="0.3">
      <c r="A333" s="36">
        <v>1</v>
      </c>
      <c r="B333" s="430" t="s">
        <v>118</v>
      </c>
      <c r="C333" s="431"/>
      <c r="D333" s="431"/>
      <c r="E333" s="431"/>
      <c r="F333" s="432"/>
      <c r="G333" s="433">
        <f>G326+G321</f>
        <v>38551.64530916667</v>
      </c>
      <c r="H333" s="433">
        <f>H326+H321</f>
        <v>19276</v>
      </c>
      <c r="I333" s="433">
        <f>I326+I321</f>
        <v>20293.518219999998</v>
      </c>
      <c r="J333" s="434">
        <f>J319</f>
        <v>103.5673514043109</v>
      </c>
      <c r="K333" s="758"/>
    </row>
    <row r="334" spans="1:11" ht="37.5" customHeight="1" x14ac:dyDescent="0.25">
      <c r="A334" s="36">
        <v>1</v>
      </c>
      <c r="B334" s="222" t="s">
        <v>49</v>
      </c>
      <c r="C334" s="151"/>
      <c r="D334" s="151"/>
      <c r="E334" s="151"/>
      <c r="F334" s="151"/>
      <c r="G334" s="381"/>
      <c r="H334" s="381"/>
      <c r="I334" s="368"/>
      <c r="J334" s="676"/>
      <c r="K334" s="108"/>
    </row>
    <row r="335" spans="1:11" ht="30.75" customHeight="1" x14ac:dyDescent="0.25">
      <c r="A335" s="36">
        <v>1</v>
      </c>
      <c r="B335" s="204" t="s">
        <v>121</v>
      </c>
      <c r="C335" s="117">
        <f>SUM(C336:C339)</f>
        <v>3350</v>
      </c>
      <c r="D335" s="117">
        <f>SUM(D336:D339)</f>
        <v>1675</v>
      </c>
      <c r="E335" s="117">
        <f>SUM(E336:E339)</f>
        <v>1861</v>
      </c>
      <c r="F335" s="117">
        <f t="shared" ref="F335:F344" si="98">E335/D335*100</f>
        <v>111.10447761194028</v>
      </c>
      <c r="G335" s="618">
        <f>SUM(G336:G339)</f>
        <v>7314.7593918518523</v>
      </c>
      <c r="H335" s="618">
        <f>SUM(H336:H339)</f>
        <v>3657</v>
      </c>
      <c r="I335" s="618">
        <f>SUM(I336:I339)</f>
        <v>4238.2349199999999</v>
      </c>
      <c r="J335" s="117">
        <f t="shared" ref="J335:J344" si="99">I335/H335*100</f>
        <v>115.89376319387476</v>
      </c>
      <c r="K335" s="108"/>
    </row>
    <row r="336" spans="1:11" ht="28.5" customHeight="1" x14ac:dyDescent="0.25">
      <c r="A336" s="36">
        <v>1</v>
      </c>
      <c r="B336" s="73" t="s">
        <v>79</v>
      </c>
      <c r="C336" s="117">
        <v>2428</v>
      </c>
      <c r="D336" s="110">
        <f t="shared" ref="D336:D344" si="100">ROUND(C336/12*$B$3,0)</f>
        <v>1214</v>
      </c>
      <c r="E336" s="117">
        <v>1285</v>
      </c>
      <c r="F336" s="117">
        <f t="shared" si="98"/>
        <v>105.84843492586491</v>
      </c>
      <c r="G336" s="618">
        <v>5207.1715318518527</v>
      </c>
      <c r="H336" s="618">
        <f t="shared" ref="H336:H344" si="101">ROUND(G336/12*$B$3,0)</f>
        <v>2604</v>
      </c>
      <c r="I336" s="618">
        <v>2754.4903399999998</v>
      </c>
      <c r="J336" s="117">
        <f t="shared" si="99"/>
        <v>105.77919892473118</v>
      </c>
      <c r="K336" s="108"/>
    </row>
    <row r="337" spans="1:11" ht="26.25" customHeight="1" x14ac:dyDescent="0.25">
      <c r="A337" s="36">
        <v>1</v>
      </c>
      <c r="B337" s="73" t="s">
        <v>80</v>
      </c>
      <c r="C337" s="117">
        <v>728</v>
      </c>
      <c r="D337" s="110">
        <f t="shared" si="100"/>
        <v>364</v>
      </c>
      <c r="E337" s="117">
        <v>419</v>
      </c>
      <c r="F337" s="117">
        <f t="shared" si="98"/>
        <v>115.1098901098901</v>
      </c>
      <c r="G337" s="618">
        <v>1046.6911</v>
      </c>
      <c r="H337" s="618">
        <f t="shared" si="101"/>
        <v>523</v>
      </c>
      <c r="I337" s="618">
        <v>625.18380000000002</v>
      </c>
      <c r="J337" s="117">
        <f t="shared" si="99"/>
        <v>119.53801147227534</v>
      </c>
      <c r="K337" s="108"/>
    </row>
    <row r="338" spans="1:11" ht="30" x14ac:dyDescent="0.25">
      <c r="A338" s="36">
        <v>1</v>
      </c>
      <c r="B338" s="73" t="s">
        <v>115</v>
      </c>
      <c r="C338" s="117">
        <v>36</v>
      </c>
      <c r="D338" s="110">
        <f t="shared" si="100"/>
        <v>18</v>
      </c>
      <c r="E338" s="117">
        <v>28</v>
      </c>
      <c r="F338" s="117">
        <f t="shared" si="98"/>
        <v>155.55555555555557</v>
      </c>
      <c r="G338" s="618">
        <v>196.86744000000002</v>
      </c>
      <c r="H338" s="618">
        <f t="shared" si="101"/>
        <v>98</v>
      </c>
      <c r="I338" s="618">
        <v>153.11912000000001</v>
      </c>
      <c r="J338" s="117">
        <f t="shared" si="99"/>
        <v>156.244</v>
      </c>
      <c r="K338" s="108"/>
    </row>
    <row r="339" spans="1:11" ht="30" x14ac:dyDescent="0.25">
      <c r="A339" s="36">
        <v>1</v>
      </c>
      <c r="B339" s="73" t="s">
        <v>116</v>
      </c>
      <c r="C339" s="117">
        <v>158</v>
      </c>
      <c r="D339" s="110">
        <f t="shared" si="100"/>
        <v>79</v>
      </c>
      <c r="E339" s="117">
        <v>129</v>
      </c>
      <c r="F339" s="117">
        <f t="shared" si="98"/>
        <v>163.29113924050634</v>
      </c>
      <c r="G339" s="618">
        <v>864.02931999999998</v>
      </c>
      <c r="H339" s="618">
        <f t="shared" si="101"/>
        <v>432</v>
      </c>
      <c r="I339" s="618">
        <v>705.44165999999996</v>
      </c>
      <c r="J339" s="117">
        <f t="shared" si="99"/>
        <v>163.29668055555555</v>
      </c>
      <c r="K339" s="108"/>
    </row>
    <row r="340" spans="1:11" ht="30" x14ac:dyDescent="0.25">
      <c r="A340" s="36">
        <v>1</v>
      </c>
      <c r="B340" s="204" t="s">
        <v>113</v>
      </c>
      <c r="C340" s="117">
        <f>SUM(C341:C343)</f>
        <v>5732</v>
      </c>
      <c r="D340" s="117">
        <f>SUM(D341:D343)</f>
        <v>2866</v>
      </c>
      <c r="E340" s="117">
        <f>SUM(E341:E343)</f>
        <v>2736</v>
      </c>
      <c r="F340" s="117">
        <f t="shared" si="98"/>
        <v>95.464061409630148</v>
      </c>
      <c r="G340" s="618">
        <f>SUM(G341:G343)</f>
        <v>8447.8124000000007</v>
      </c>
      <c r="H340" s="618">
        <f>SUM(H341:H343)</f>
        <v>4223</v>
      </c>
      <c r="I340" s="618">
        <f>SUM(I341:I343)</f>
        <v>4633.5763900000011</v>
      </c>
      <c r="J340" s="117">
        <f t="shared" si="99"/>
        <v>109.72238669192519</v>
      </c>
      <c r="K340" s="108"/>
    </row>
    <row r="341" spans="1:11" ht="30" x14ac:dyDescent="0.25">
      <c r="A341" s="36">
        <v>1</v>
      </c>
      <c r="B341" s="73" t="s">
        <v>109</v>
      </c>
      <c r="C341" s="117">
        <v>1500</v>
      </c>
      <c r="D341" s="110">
        <f t="shared" si="100"/>
        <v>750</v>
      </c>
      <c r="E341" s="117">
        <v>640</v>
      </c>
      <c r="F341" s="117">
        <f t="shared" si="98"/>
        <v>85.333333333333343</v>
      </c>
      <c r="G341" s="618">
        <v>2202.3000000000002</v>
      </c>
      <c r="H341" s="618">
        <f t="shared" si="101"/>
        <v>1101</v>
      </c>
      <c r="I341" s="618">
        <v>944.24742999999989</v>
      </c>
      <c r="J341" s="117">
        <f t="shared" si="99"/>
        <v>85.76270935513169</v>
      </c>
      <c r="K341" s="108"/>
    </row>
    <row r="342" spans="1:11" ht="64.5" customHeight="1" x14ac:dyDescent="0.25">
      <c r="A342" s="36">
        <v>1</v>
      </c>
      <c r="B342" s="72" t="s">
        <v>119</v>
      </c>
      <c r="C342" s="117">
        <v>3180</v>
      </c>
      <c r="D342" s="110">
        <f t="shared" si="100"/>
        <v>1590</v>
      </c>
      <c r="E342" s="117">
        <v>1474</v>
      </c>
      <c r="F342" s="117">
        <f t="shared" si="98"/>
        <v>92.704402515723274</v>
      </c>
      <c r="G342" s="618">
        <v>5360.7804000000006</v>
      </c>
      <c r="H342" s="618">
        <f t="shared" si="101"/>
        <v>2680</v>
      </c>
      <c r="I342" s="618">
        <v>3230.5518600000005</v>
      </c>
      <c r="J342" s="117">
        <f t="shared" si="99"/>
        <v>120.54297985074629</v>
      </c>
      <c r="K342" s="108"/>
    </row>
    <row r="343" spans="1:11" ht="30" customHeight="1" x14ac:dyDescent="0.25">
      <c r="A343" s="36">
        <v>1</v>
      </c>
      <c r="B343" s="73" t="s">
        <v>110</v>
      </c>
      <c r="C343" s="117">
        <v>1052</v>
      </c>
      <c r="D343" s="110">
        <f t="shared" si="100"/>
        <v>526</v>
      </c>
      <c r="E343" s="117">
        <v>622</v>
      </c>
      <c r="F343" s="117">
        <f t="shared" si="98"/>
        <v>118.25095057034221</v>
      </c>
      <c r="G343" s="618">
        <v>884.73199999999997</v>
      </c>
      <c r="H343" s="618">
        <f t="shared" si="101"/>
        <v>442</v>
      </c>
      <c r="I343" s="618">
        <v>458.77710000000008</v>
      </c>
      <c r="J343" s="117">
        <f t="shared" si="99"/>
        <v>103.79572398190047</v>
      </c>
      <c r="K343" s="108"/>
    </row>
    <row r="344" spans="1:11" s="109" customFormat="1" ht="30.75" thickBot="1" x14ac:dyDescent="0.3">
      <c r="A344" s="109">
        <v>1</v>
      </c>
      <c r="B344" s="120" t="s">
        <v>124</v>
      </c>
      <c r="C344" s="117">
        <v>7100</v>
      </c>
      <c r="D344" s="110">
        <f t="shared" si="100"/>
        <v>3550</v>
      </c>
      <c r="E344" s="117">
        <v>4051</v>
      </c>
      <c r="F344" s="117">
        <f t="shared" si="98"/>
        <v>114.11267605633803</v>
      </c>
      <c r="G344" s="618">
        <v>4787.1040000000003</v>
      </c>
      <c r="H344" s="618">
        <f t="shared" si="101"/>
        <v>2394</v>
      </c>
      <c r="I344" s="618">
        <v>2728.3027499999998</v>
      </c>
      <c r="J344" s="117">
        <f t="shared" si="99"/>
        <v>113.9641917293233</v>
      </c>
      <c r="K344" s="108"/>
    </row>
    <row r="345" spans="1:11" s="34" customFormat="1" ht="15" customHeight="1" thickBot="1" x14ac:dyDescent="0.3">
      <c r="A345" s="36">
        <v>1</v>
      </c>
      <c r="B345" s="114" t="s">
        <v>3</v>
      </c>
      <c r="C345" s="353"/>
      <c r="D345" s="353"/>
      <c r="E345" s="353"/>
      <c r="F345" s="352"/>
      <c r="G345" s="403">
        <f>G340+G335+G344</f>
        <v>20549.675791851852</v>
      </c>
      <c r="H345" s="403">
        <f>H340+H335+H344</f>
        <v>10274</v>
      </c>
      <c r="I345" s="403">
        <f>I340+I335+I344</f>
        <v>11600.11406</v>
      </c>
      <c r="J345" s="353">
        <f>I345/H345*100</f>
        <v>112.90747576406463</v>
      </c>
      <c r="K345" s="757"/>
    </row>
    <row r="346" spans="1:11" ht="15" customHeight="1" x14ac:dyDescent="0.25">
      <c r="A346" s="36">
        <v>1</v>
      </c>
      <c r="B346" s="301" t="s">
        <v>42</v>
      </c>
      <c r="C346" s="176"/>
      <c r="D346" s="176"/>
      <c r="E346" s="176"/>
      <c r="F346" s="457"/>
      <c r="G346" s="384"/>
      <c r="H346" s="384"/>
      <c r="I346" s="384"/>
      <c r="J346" s="302"/>
      <c r="K346" s="108"/>
    </row>
    <row r="347" spans="1:11" ht="42" customHeight="1" x14ac:dyDescent="0.25">
      <c r="A347" s="36">
        <v>1</v>
      </c>
      <c r="B347" s="231" t="s">
        <v>121</v>
      </c>
      <c r="C347" s="174">
        <f t="shared" ref="C347:J356" si="102">C335</f>
        <v>3350</v>
      </c>
      <c r="D347" s="174">
        <f t="shared" si="102"/>
        <v>1675</v>
      </c>
      <c r="E347" s="174">
        <f t="shared" si="102"/>
        <v>1861</v>
      </c>
      <c r="F347" s="458">
        <f t="shared" si="102"/>
        <v>111.10447761194028</v>
      </c>
      <c r="G347" s="465">
        <f t="shared" si="102"/>
        <v>7314.7593918518523</v>
      </c>
      <c r="H347" s="465">
        <f t="shared" si="102"/>
        <v>3657</v>
      </c>
      <c r="I347" s="465">
        <f t="shared" si="102"/>
        <v>4238.2349199999999</v>
      </c>
      <c r="J347" s="179">
        <f t="shared" si="102"/>
        <v>115.89376319387476</v>
      </c>
      <c r="K347" s="108"/>
    </row>
    <row r="348" spans="1:11" ht="30.75" customHeight="1" x14ac:dyDescent="0.25">
      <c r="A348" s="36">
        <v>1</v>
      </c>
      <c r="B348" s="96" t="s">
        <v>79</v>
      </c>
      <c r="C348" s="174">
        <f t="shared" si="102"/>
        <v>2428</v>
      </c>
      <c r="D348" s="174">
        <f t="shared" si="102"/>
        <v>1214</v>
      </c>
      <c r="E348" s="174">
        <f t="shared" si="102"/>
        <v>1285</v>
      </c>
      <c r="F348" s="458">
        <f t="shared" si="102"/>
        <v>105.84843492586491</v>
      </c>
      <c r="G348" s="465">
        <f t="shared" si="102"/>
        <v>5207.1715318518527</v>
      </c>
      <c r="H348" s="465">
        <f t="shared" si="102"/>
        <v>2604</v>
      </c>
      <c r="I348" s="465">
        <f t="shared" si="102"/>
        <v>2754.4903399999998</v>
      </c>
      <c r="J348" s="179">
        <f t="shared" si="102"/>
        <v>105.77919892473118</v>
      </c>
      <c r="K348" s="108"/>
    </row>
    <row r="349" spans="1:11" ht="30.75" customHeight="1" x14ac:dyDescent="0.25">
      <c r="A349" s="36">
        <v>1</v>
      </c>
      <c r="B349" s="96" t="s">
        <v>80</v>
      </c>
      <c r="C349" s="174">
        <f t="shared" si="102"/>
        <v>728</v>
      </c>
      <c r="D349" s="174">
        <f t="shared" si="102"/>
        <v>364</v>
      </c>
      <c r="E349" s="174">
        <f t="shared" si="102"/>
        <v>419</v>
      </c>
      <c r="F349" s="458">
        <f t="shared" si="102"/>
        <v>115.1098901098901</v>
      </c>
      <c r="G349" s="465">
        <f t="shared" si="102"/>
        <v>1046.6911</v>
      </c>
      <c r="H349" s="465">
        <f t="shared" si="102"/>
        <v>523</v>
      </c>
      <c r="I349" s="465">
        <f t="shared" si="102"/>
        <v>625.18380000000002</v>
      </c>
      <c r="J349" s="179">
        <f t="shared" si="102"/>
        <v>119.53801147227534</v>
      </c>
      <c r="K349" s="108"/>
    </row>
    <row r="350" spans="1:11" ht="44.25" customHeight="1" x14ac:dyDescent="0.25">
      <c r="A350" s="36">
        <v>1</v>
      </c>
      <c r="B350" s="96" t="s">
        <v>115</v>
      </c>
      <c r="C350" s="174">
        <f t="shared" si="102"/>
        <v>36</v>
      </c>
      <c r="D350" s="174">
        <f t="shared" si="102"/>
        <v>18</v>
      </c>
      <c r="E350" s="174">
        <f t="shared" si="102"/>
        <v>28</v>
      </c>
      <c r="F350" s="458">
        <f t="shared" si="102"/>
        <v>155.55555555555557</v>
      </c>
      <c r="G350" s="465">
        <f t="shared" si="102"/>
        <v>196.86744000000002</v>
      </c>
      <c r="H350" s="465">
        <f t="shared" si="102"/>
        <v>98</v>
      </c>
      <c r="I350" s="465">
        <f t="shared" si="102"/>
        <v>153.11912000000001</v>
      </c>
      <c r="J350" s="179">
        <f t="shared" si="102"/>
        <v>156.244</v>
      </c>
      <c r="K350" s="108"/>
    </row>
    <row r="351" spans="1:11" ht="30.75" customHeight="1" x14ac:dyDescent="0.25">
      <c r="A351" s="36">
        <v>1</v>
      </c>
      <c r="B351" s="96" t="s">
        <v>116</v>
      </c>
      <c r="C351" s="174">
        <f t="shared" si="102"/>
        <v>158</v>
      </c>
      <c r="D351" s="174">
        <f t="shared" si="102"/>
        <v>79</v>
      </c>
      <c r="E351" s="174">
        <f t="shared" si="102"/>
        <v>129</v>
      </c>
      <c r="F351" s="458">
        <f t="shared" si="102"/>
        <v>163.29113924050634</v>
      </c>
      <c r="G351" s="465">
        <f t="shared" si="102"/>
        <v>864.02931999999998</v>
      </c>
      <c r="H351" s="465">
        <f t="shared" si="102"/>
        <v>432</v>
      </c>
      <c r="I351" s="465">
        <f t="shared" si="102"/>
        <v>705.44165999999996</v>
      </c>
      <c r="J351" s="179">
        <f t="shared" si="102"/>
        <v>163.29668055555555</v>
      </c>
      <c r="K351" s="108"/>
    </row>
    <row r="352" spans="1:11" ht="42.75" customHeight="1" x14ac:dyDescent="0.25">
      <c r="A352" s="36">
        <v>1</v>
      </c>
      <c r="B352" s="231" t="s">
        <v>113</v>
      </c>
      <c r="C352" s="174">
        <f t="shared" si="102"/>
        <v>5732</v>
      </c>
      <c r="D352" s="174">
        <f t="shared" si="102"/>
        <v>2866</v>
      </c>
      <c r="E352" s="174">
        <f t="shared" si="102"/>
        <v>2736</v>
      </c>
      <c r="F352" s="458">
        <f t="shared" si="102"/>
        <v>95.464061409630148</v>
      </c>
      <c r="G352" s="465">
        <f t="shared" si="102"/>
        <v>8447.8124000000007</v>
      </c>
      <c r="H352" s="465">
        <f t="shared" si="102"/>
        <v>4223</v>
      </c>
      <c r="I352" s="465">
        <f t="shared" si="102"/>
        <v>4633.5763900000011</v>
      </c>
      <c r="J352" s="179">
        <f t="shared" si="102"/>
        <v>109.72238669192519</v>
      </c>
      <c r="K352" s="108"/>
    </row>
    <row r="353" spans="1:11" ht="30" x14ac:dyDescent="0.25">
      <c r="A353" s="36">
        <v>1</v>
      </c>
      <c r="B353" s="96" t="s">
        <v>109</v>
      </c>
      <c r="C353" s="174">
        <f t="shared" si="102"/>
        <v>1500</v>
      </c>
      <c r="D353" s="174">
        <f t="shared" si="102"/>
        <v>750</v>
      </c>
      <c r="E353" s="174">
        <f t="shared" si="102"/>
        <v>640</v>
      </c>
      <c r="F353" s="458">
        <f t="shared" si="102"/>
        <v>85.333333333333343</v>
      </c>
      <c r="G353" s="465">
        <f t="shared" si="102"/>
        <v>2202.3000000000002</v>
      </c>
      <c r="H353" s="465">
        <f t="shared" si="102"/>
        <v>1101</v>
      </c>
      <c r="I353" s="465">
        <f t="shared" si="102"/>
        <v>944.24742999999989</v>
      </c>
      <c r="J353" s="174">
        <f t="shared" si="102"/>
        <v>85.76270935513169</v>
      </c>
      <c r="K353" s="108"/>
    </row>
    <row r="354" spans="1:11" ht="60" x14ac:dyDescent="0.25">
      <c r="A354" s="36">
        <v>1</v>
      </c>
      <c r="B354" s="96" t="s">
        <v>81</v>
      </c>
      <c r="C354" s="174">
        <f t="shared" si="102"/>
        <v>3180</v>
      </c>
      <c r="D354" s="174">
        <f t="shared" si="102"/>
        <v>1590</v>
      </c>
      <c r="E354" s="174">
        <f t="shared" si="102"/>
        <v>1474</v>
      </c>
      <c r="F354" s="458">
        <f t="shared" si="102"/>
        <v>92.704402515723274</v>
      </c>
      <c r="G354" s="465">
        <f t="shared" si="102"/>
        <v>5360.7804000000006</v>
      </c>
      <c r="H354" s="465">
        <f t="shared" si="102"/>
        <v>2680</v>
      </c>
      <c r="I354" s="465">
        <f t="shared" si="102"/>
        <v>3230.5518600000005</v>
      </c>
      <c r="J354" s="179">
        <f t="shared" si="102"/>
        <v>120.54297985074629</v>
      </c>
      <c r="K354" s="108"/>
    </row>
    <row r="355" spans="1:11" ht="45" x14ac:dyDescent="0.25">
      <c r="A355" s="36">
        <v>1</v>
      </c>
      <c r="B355" s="96" t="s">
        <v>110</v>
      </c>
      <c r="C355" s="174">
        <f t="shared" si="102"/>
        <v>1052</v>
      </c>
      <c r="D355" s="174">
        <f t="shared" si="102"/>
        <v>526</v>
      </c>
      <c r="E355" s="174">
        <f t="shared" si="102"/>
        <v>622</v>
      </c>
      <c r="F355" s="458">
        <f t="shared" si="102"/>
        <v>118.25095057034221</v>
      </c>
      <c r="G355" s="465">
        <f t="shared" si="102"/>
        <v>884.73199999999997</v>
      </c>
      <c r="H355" s="465">
        <f t="shared" si="102"/>
        <v>442</v>
      </c>
      <c r="I355" s="465">
        <f t="shared" si="102"/>
        <v>458.77710000000008</v>
      </c>
      <c r="J355" s="174">
        <f t="shared" si="102"/>
        <v>103.79572398190047</v>
      </c>
      <c r="K355" s="108"/>
    </row>
    <row r="356" spans="1:11" ht="30.75" customHeight="1" thickBot="1" x14ac:dyDescent="0.3">
      <c r="B356" s="695" t="s">
        <v>124</v>
      </c>
      <c r="C356" s="439">
        <f t="shared" si="102"/>
        <v>7100</v>
      </c>
      <c r="D356" s="439">
        <f t="shared" si="102"/>
        <v>3550</v>
      </c>
      <c r="E356" s="439">
        <f t="shared" si="102"/>
        <v>4051</v>
      </c>
      <c r="F356" s="459">
        <f t="shared" si="102"/>
        <v>114.11267605633803</v>
      </c>
      <c r="G356" s="465">
        <f t="shared" si="102"/>
        <v>4787.1040000000003</v>
      </c>
      <c r="H356" s="465">
        <f t="shared" si="102"/>
        <v>2394</v>
      </c>
      <c r="I356" s="465">
        <f t="shared" si="102"/>
        <v>2728.3027499999998</v>
      </c>
      <c r="J356" s="435">
        <f t="shared" si="102"/>
        <v>113.9641917293233</v>
      </c>
      <c r="K356" s="108"/>
    </row>
    <row r="357" spans="1:11" s="13" customFormat="1" ht="19.5" customHeight="1" thickBot="1" x14ac:dyDescent="0.3">
      <c r="A357" s="36">
        <v>1</v>
      </c>
      <c r="B357" s="436" t="s">
        <v>118</v>
      </c>
      <c r="C357" s="437">
        <f t="shared" ref="C357:J357" si="103">C345</f>
        <v>0</v>
      </c>
      <c r="D357" s="437">
        <f t="shared" si="103"/>
        <v>0</v>
      </c>
      <c r="E357" s="437">
        <f t="shared" si="103"/>
        <v>0</v>
      </c>
      <c r="F357" s="460">
        <f t="shared" si="103"/>
        <v>0</v>
      </c>
      <c r="G357" s="438">
        <f t="shared" si="103"/>
        <v>20549.675791851852</v>
      </c>
      <c r="H357" s="438">
        <f t="shared" si="103"/>
        <v>10274</v>
      </c>
      <c r="I357" s="438">
        <f t="shared" si="103"/>
        <v>11600.11406</v>
      </c>
      <c r="J357" s="437">
        <f t="shared" si="103"/>
        <v>112.90747576406463</v>
      </c>
      <c r="K357" s="758"/>
    </row>
    <row r="358" spans="1:11" ht="15.75" customHeight="1" x14ac:dyDescent="0.25">
      <c r="A358" s="36">
        <v>1</v>
      </c>
      <c r="B358" s="228"/>
      <c r="C358" s="2"/>
      <c r="D358" s="2"/>
      <c r="E358" s="144"/>
      <c r="F358" s="2"/>
      <c r="G358" s="402"/>
      <c r="H358" s="402"/>
      <c r="I358" s="361"/>
      <c r="J358" s="8"/>
      <c r="K358" s="108"/>
    </row>
    <row r="359" spans="1:11" ht="29.25" customHeight="1" x14ac:dyDescent="0.25">
      <c r="A359" s="36">
        <v>1</v>
      </c>
      <c r="B359" s="7" t="s">
        <v>43</v>
      </c>
      <c r="C359" s="152"/>
      <c r="D359" s="152"/>
      <c r="E359" s="152"/>
      <c r="F359" s="677"/>
      <c r="G359" s="385"/>
      <c r="H359" s="385"/>
      <c r="I359" s="385"/>
      <c r="J359" s="678"/>
      <c r="K359" s="108"/>
    </row>
    <row r="360" spans="1:11" ht="31.5" customHeight="1" x14ac:dyDescent="0.25">
      <c r="A360" s="36">
        <v>1</v>
      </c>
      <c r="B360" s="233" t="s">
        <v>121</v>
      </c>
      <c r="C360" s="117">
        <f>SUM(C361:C364)</f>
        <v>2524</v>
      </c>
      <c r="D360" s="117">
        <f>SUM(D361:D364)</f>
        <v>1263</v>
      </c>
      <c r="E360" s="117">
        <f>SUM(E361:E364)</f>
        <v>1413</v>
      </c>
      <c r="F360" s="133">
        <f>E360/D360*100</f>
        <v>111.87648456057006</v>
      </c>
      <c r="G360" s="618">
        <f>SUM(G361:G364)</f>
        <v>5220.9594222222231</v>
      </c>
      <c r="H360" s="618">
        <f>SUM(H361:H364)</f>
        <v>2610</v>
      </c>
      <c r="I360" s="618">
        <f>SUM(I361:I364)</f>
        <v>3024.3504199999998</v>
      </c>
      <c r="J360" s="117">
        <f>I360/H360*100</f>
        <v>115.87549501915709</v>
      </c>
      <c r="K360" s="108"/>
    </row>
    <row r="361" spans="1:11" ht="38.1" customHeight="1" x14ac:dyDescent="0.25">
      <c r="A361" s="36">
        <v>1</v>
      </c>
      <c r="B361" s="72" t="s">
        <v>79</v>
      </c>
      <c r="C361" s="117">
        <v>1893</v>
      </c>
      <c r="D361" s="110">
        <f t="shared" ref="D361:D369" si="104">ROUND(C361/12*$B$3,0)</f>
        <v>947</v>
      </c>
      <c r="E361" s="117">
        <v>1034</v>
      </c>
      <c r="F361" s="133">
        <f>E361/D361*100</f>
        <v>109.1869060190074</v>
      </c>
      <c r="G361" s="618">
        <v>4059.7923022222226</v>
      </c>
      <c r="H361" s="618">
        <f>ROUND(G361/12*$B$3,0)</f>
        <v>2030</v>
      </c>
      <c r="I361" s="618">
        <v>2162.8618199999996</v>
      </c>
      <c r="J361" s="117">
        <f>I361/H361*100</f>
        <v>106.5449172413793</v>
      </c>
      <c r="K361" s="108"/>
    </row>
    <row r="362" spans="1:11" ht="38.1" customHeight="1" x14ac:dyDescent="0.25">
      <c r="A362" s="36">
        <v>1</v>
      </c>
      <c r="B362" s="72" t="s">
        <v>80</v>
      </c>
      <c r="C362" s="117">
        <v>568</v>
      </c>
      <c r="D362" s="110">
        <f t="shared" si="104"/>
        <v>284</v>
      </c>
      <c r="E362" s="117">
        <v>308</v>
      </c>
      <c r="F362" s="133">
        <f>E362/D362*100</f>
        <v>108.45070422535213</v>
      </c>
      <c r="G362" s="618">
        <v>816.64909999999998</v>
      </c>
      <c r="H362" s="618">
        <f t="shared" ref="H362:H369" si="105">ROUND(G362/12*$B$3,0)</f>
        <v>408</v>
      </c>
      <c r="I362" s="618">
        <v>473.22226000000001</v>
      </c>
      <c r="J362" s="117">
        <f t="shared" ref="J362:J370" si="106">I362/H362*100</f>
        <v>115.98584803921568</v>
      </c>
      <c r="K362" s="108"/>
    </row>
    <row r="363" spans="1:11" ht="30" x14ac:dyDescent="0.25">
      <c r="A363" s="36">
        <v>1</v>
      </c>
      <c r="B363" s="72" t="s">
        <v>115</v>
      </c>
      <c r="C363" s="117"/>
      <c r="D363" s="110">
        <f t="shared" si="104"/>
        <v>0</v>
      </c>
      <c r="E363" s="117"/>
      <c r="F363" s="133"/>
      <c r="G363" s="618"/>
      <c r="H363" s="618">
        <f t="shared" si="105"/>
        <v>0</v>
      </c>
      <c r="I363" s="618"/>
      <c r="J363" s="117"/>
      <c r="K363" s="108"/>
    </row>
    <row r="364" spans="1:11" ht="30" x14ac:dyDescent="0.25">
      <c r="A364" s="36">
        <v>1</v>
      </c>
      <c r="B364" s="72" t="s">
        <v>116</v>
      </c>
      <c r="C364" s="117">
        <v>63</v>
      </c>
      <c r="D364" s="110">
        <f t="shared" si="104"/>
        <v>32</v>
      </c>
      <c r="E364" s="117">
        <v>71</v>
      </c>
      <c r="F364" s="133">
        <f t="shared" ref="F364:F369" si="107">E364/D364*100</f>
        <v>221.875</v>
      </c>
      <c r="G364" s="618">
        <v>344.51802000000004</v>
      </c>
      <c r="H364" s="618">
        <f t="shared" si="105"/>
        <v>172</v>
      </c>
      <c r="I364" s="618">
        <v>388.26633999999996</v>
      </c>
      <c r="J364" s="117">
        <f t="shared" si="106"/>
        <v>225.73624418604646</v>
      </c>
      <c r="K364" s="108"/>
    </row>
    <row r="365" spans="1:11" ht="30" x14ac:dyDescent="0.25">
      <c r="A365" s="36">
        <v>1</v>
      </c>
      <c r="B365" s="233" t="s">
        <v>113</v>
      </c>
      <c r="C365" s="117">
        <f>SUM(C366:C368)</f>
        <v>4550</v>
      </c>
      <c r="D365" s="117">
        <f>SUM(D366:D368)</f>
        <v>2275</v>
      </c>
      <c r="E365" s="117">
        <f>SUM(E366:E368)</f>
        <v>2333</v>
      </c>
      <c r="F365" s="133">
        <f t="shared" si="107"/>
        <v>102.54945054945055</v>
      </c>
      <c r="G365" s="618">
        <f>SUM(G366:G368)</f>
        <v>6686.6460000000006</v>
      </c>
      <c r="H365" s="618">
        <f>SUM(H366:H368)</f>
        <v>3344</v>
      </c>
      <c r="I365" s="618">
        <f>SUM(I366:I368)</f>
        <v>2937.7988500000001</v>
      </c>
      <c r="J365" s="117">
        <f t="shared" si="106"/>
        <v>87.852836423444984</v>
      </c>
      <c r="K365" s="108"/>
    </row>
    <row r="366" spans="1:11" ht="30" x14ac:dyDescent="0.25">
      <c r="A366" s="36">
        <v>1</v>
      </c>
      <c r="B366" s="72" t="s">
        <v>109</v>
      </c>
      <c r="C366" s="117">
        <v>250</v>
      </c>
      <c r="D366" s="110">
        <f t="shared" si="104"/>
        <v>125</v>
      </c>
      <c r="E366" s="117">
        <v>138</v>
      </c>
      <c r="F366" s="133">
        <f t="shared" si="107"/>
        <v>110.4</v>
      </c>
      <c r="G366" s="618">
        <v>367.05</v>
      </c>
      <c r="H366" s="618">
        <f t="shared" si="105"/>
        <v>184</v>
      </c>
      <c r="I366" s="618">
        <v>207.63681000000003</v>
      </c>
      <c r="J366" s="117">
        <f t="shared" si="106"/>
        <v>112.84609239130437</v>
      </c>
      <c r="K366" s="108"/>
    </row>
    <row r="367" spans="1:11" ht="44.25" customHeight="1" x14ac:dyDescent="0.25">
      <c r="A367" s="36">
        <v>1</v>
      </c>
      <c r="B367" s="72" t="s">
        <v>119</v>
      </c>
      <c r="C367" s="117">
        <v>3200</v>
      </c>
      <c r="D367" s="110">
        <f t="shared" si="104"/>
        <v>1600</v>
      </c>
      <c r="E367" s="117">
        <v>1621</v>
      </c>
      <c r="F367" s="133">
        <f t="shared" si="107"/>
        <v>101.3125</v>
      </c>
      <c r="G367" s="618">
        <v>5394.4960000000001</v>
      </c>
      <c r="H367" s="618">
        <f t="shared" si="105"/>
        <v>2697</v>
      </c>
      <c r="I367" s="618">
        <v>2232.3382900000001</v>
      </c>
      <c r="J367" s="117">
        <f t="shared" si="106"/>
        <v>82.771163885799041</v>
      </c>
      <c r="K367" s="108"/>
    </row>
    <row r="368" spans="1:11" ht="44.25" customHeight="1" x14ac:dyDescent="0.25">
      <c r="A368" s="36">
        <v>1</v>
      </c>
      <c r="B368" s="72" t="s">
        <v>110</v>
      </c>
      <c r="C368" s="117">
        <v>1100</v>
      </c>
      <c r="D368" s="110">
        <f t="shared" si="104"/>
        <v>550</v>
      </c>
      <c r="E368" s="117">
        <v>574</v>
      </c>
      <c r="F368" s="133">
        <f t="shared" si="107"/>
        <v>104.36363636363637</v>
      </c>
      <c r="G368" s="618">
        <v>925.1</v>
      </c>
      <c r="H368" s="618">
        <f t="shared" si="105"/>
        <v>463</v>
      </c>
      <c r="I368" s="618">
        <v>497.82375000000002</v>
      </c>
      <c r="J368" s="117">
        <f t="shared" si="106"/>
        <v>107.5213282937365</v>
      </c>
      <c r="K368" s="108"/>
    </row>
    <row r="369" spans="1:11" s="109" customFormat="1" ht="30.75" thickBot="1" x14ac:dyDescent="0.3">
      <c r="A369" s="109">
        <v>1</v>
      </c>
      <c r="B369" s="120" t="s">
        <v>124</v>
      </c>
      <c r="C369" s="117">
        <v>9240</v>
      </c>
      <c r="D369" s="110">
        <f t="shared" si="104"/>
        <v>4620</v>
      </c>
      <c r="E369" s="117">
        <v>4594</v>
      </c>
      <c r="F369" s="117">
        <f t="shared" si="107"/>
        <v>99.437229437229433</v>
      </c>
      <c r="G369" s="618">
        <v>6229.9775999999993</v>
      </c>
      <c r="H369" s="618">
        <f t="shared" si="105"/>
        <v>3115</v>
      </c>
      <c r="I369" s="618">
        <v>3097.45856</v>
      </c>
      <c r="J369" s="117">
        <f t="shared" si="106"/>
        <v>99.436871910112359</v>
      </c>
      <c r="K369" s="108"/>
    </row>
    <row r="370" spans="1:11" s="13" customFormat="1" ht="15" customHeight="1" thickBot="1" x14ac:dyDescent="0.3">
      <c r="A370" s="36">
        <v>1</v>
      </c>
      <c r="B370" s="114" t="s">
        <v>3</v>
      </c>
      <c r="C370" s="442"/>
      <c r="D370" s="442"/>
      <c r="E370" s="442"/>
      <c r="F370" s="461"/>
      <c r="G370" s="650">
        <f>G365+G360+G369</f>
        <v>18137.583022222221</v>
      </c>
      <c r="H370" s="650">
        <f>H365+H360+H369</f>
        <v>9069</v>
      </c>
      <c r="I370" s="650">
        <f>I365+I360+I369</f>
        <v>9059.6078300000008</v>
      </c>
      <c r="J370" s="442">
        <f t="shared" si="106"/>
        <v>99.896436542066397</v>
      </c>
      <c r="K370" s="758"/>
    </row>
    <row r="371" spans="1:11" ht="29.25" customHeight="1" x14ac:dyDescent="0.25">
      <c r="A371" s="36">
        <v>1</v>
      </c>
      <c r="B371" s="81" t="s">
        <v>44</v>
      </c>
      <c r="C371" s="146"/>
      <c r="D371" s="146"/>
      <c r="E371" s="146"/>
      <c r="F371" s="146"/>
      <c r="G371" s="381"/>
      <c r="H371" s="381"/>
      <c r="I371" s="381"/>
      <c r="J371" s="146"/>
      <c r="K371" s="108"/>
    </row>
    <row r="372" spans="1:11" ht="30" x14ac:dyDescent="0.25">
      <c r="A372" s="36">
        <v>1</v>
      </c>
      <c r="B372" s="233" t="s">
        <v>121</v>
      </c>
      <c r="C372" s="117">
        <f>SUM(C373:C376)</f>
        <v>11144</v>
      </c>
      <c r="D372" s="117">
        <f>SUM(D373:D376)</f>
        <v>5572</v>
      </c>
      <c r="E372" s="117">
        <f>SUM(E373:E376)</f>
        <v>5682</v>
      </c>
      <c r="F372" s="133">
        <f t="shared" ref="F372:F381" si="108">E372/D372*100</f>
        <v>101.97415649676955</v>
      </c>
      <c r="G372" s="618">
        <f>SUM(G373:G376)</f>
        <v>22375.073962222225</v>
      </c>
      <c r="H372" s="618">
        <f>SUM(H373:H376)</f>
        <v>11188</v>
      </c>
      <c r="I372" s="618">
        <f>SUM(I373:I376)</f>
        <v>11410.508309999999</v>
      </c>
      <c r="J372" s="117">
        <f>I372/H372*100</f>
        <v>101.9888122095102</v>
      </c>
      <c r="K372" s="108"/>
    </row>
    <row r="373" spans="1:11" ht="30" x14ac:dyDescent="0.25">
      <c r="A373" s="36">
        <v>1</v>
      </c>
      <c r="B373" s="72" t="s">
        <v>79</v>
      </c>
      <c r="C373" s="117">
        <v>8508</v>
      </c>
      <c r="D373" s="110">
        <f t="shared" ref="D373:D381" si="109">ROUND(C373/12*$B$3,0)</f>
        <v>4254</v>
      </c>
      <c r="E373" s="117">
        <v>4280</v>
      </c>
      <c r="F373" s="133">
        <f t="shared" si="108"/>
        <v>100.6111894687353</v>
      </c>
      <c r="G373" s="618">
        <v>18246.546702222222</v>
      </c>
      <c r="H373" s="618">
        <f>ROUND(G373/12*$B$3,0)</f>
        <v>9123</v>
      </c>
      <c r="I373" s="618">
        <v>8951.2172899999987</v>
      </c>
      <c r="J373" s="117">
        <f>I373/H373*100</f>
        <v>98.11703704921625</v>
      </c>
      <c r="K373" s="108"/>
    </row>
    <row r="374" spans="1:11" ht="30" x14ac:dyDescent="0.25">
      <c r="A374" s="36">
        <v>1</v>
      </c>
      <c r="B374" s="72" t="s">
        <v>80</v>
      </c>
      <c r="C374" s="117">
        <v>2552</v>
      </c>
      <c r="D374" s="110">
        <f t="shared" si="109"/>
        <v>1276</v>
      </c>
      <c r="E374" s="117">
        <v>1318</v>
      </c>
      <c r="F374" s="133">
        <f t="shared" si="108"/>
        <v>103.29153605015674</v>
      </c>
      <c r="G374" s="618">
        <v>3669.1698999999999</v>
      </c>
      <c r="H374" s="618">
        <f t="shared" ref="H374:H381" si="110">ROUND(G374/12*$B$3,0)</f>
        <v>1835</v>
      </c>
      <c r="I374" s="618">
        <v>1999.9336600000001</v>
      </c>
      <c r="J374" s="117">
        <f t="shared" ref="J374:J382" si="111">I374/H374*100</f>
        <v>108.98821035422344</v>
      </c>
      <c r="K374" s="108"/>
    </row>
    <row r="375" spans="1:11" ht="30" x14ac:dyDescent="0.25">
      <c r="A375" s="36">
        <v>1</v>
      </c>
      <c r="B375" s="72" t="s">
        <v>115</v>
      </c>
      <c r="C375" s="117">
        <v>60</v>
      </c>
      <c r="D375" s="110">
        <f t="shared" si="109"/>
        <v>30</v>
      </c>
      <c r="E375" s="117">
        <v>60</v>
      </c>
      <c r="F375" s="133">
        <f t="shared" si="108"/>
        <v>200</v>
      </c>
      <c r="G375" s="618">
        <v>328.11240000000004</v>
      </c>
      <c r="H375" s="618">
        <f t="shared" si="110"/>
        <v>164</v>
      </c>
      <c r="I375" s="618">
        <v>328.11240000000004</v>
      </c>
      <c r="J375" s="117">
        <f t="shared" si="111"/>
        <v>200.06853658536588</v>
      </c>
      <c r="K375" s="108"/>
    </row>
    <row r="376" spans="1:11" ht="30" x14ac:dyDescent="0.25">
      <c r="A376" s="36">
        <v>1</v>
      </c>
      <c r="B376" s="72" t="s">
        <v>116</v>
      </c>
      <c r="C376" s="117">
        <v>24</v>
      </c>
      <c r="D376" s="110">
        <f t="shared" si="109"/>
        <v>12</v>
      </c>
      <c r="E376" s="117">
        <v>24</v>
      </c>
      <c r="F376" s="133">
        <f t="shared" si="108"/>
        <v>200</v>
      </c>
      <c r="G376" s="618">
        <v>131.24495999999999</v>
      </c>
      <c r="H376" s="618">
        <f t="shared" si="110"/>
        <v>66</v>
      </c>
      <c r="I376" s="618">
        <v>131.24495999999999</v>
      </c>
      <c r="J376" s="117">
        <f t="shared" si="111"/>
        <v>198.85599999999999</v>
      </c>
      <c r="K376" s="108"/>
    </row>
    <row r="377" spans="1:11" ht="30" x14ac:dyDescent="0.25">
      <c r="A377" s="36">
        <v>1</v>
      </c>
      <c r="B377" s="233" t="s">
        <v>113</v>
      </c>
      <c r="C377" s="117">
        <f>SUM(C378:C380)</f>
        <v>20637</v>
      </c>
      <c r="D377" s="117">
        <f>SUM(D378:D380)</f>
        <v>10319</v>
      </c>
      <c r="E377" s="117">
        <f>SUM(E378:E380)</f>
        <v>8324</v>
      </c>
      <c r="F377" s="133">
        <f t="shared" si="108"/>
        <v>80.666731272410118</v>
      </c>
      <c r="G377" s="618">
        <f>SUM(G378:G380)</f>
        <v>26783.235860000001</v>
      </c>
      <c r="H377" s="618">
        <f>SUM(H378:H380)</f>
        <v>13392</v>
      </c>
      <c r="I377" s="618">
        <f>SUM(I378:I380)</f>
        <v>11906.032350000001</v>
      </c>
      <c r="J377" s="117">
        <f t="shared" si="111"/>
        <v>88.904064740143369</v>
      </c>
      <c r="K377" s="108"/>
    </row>
    <row r="378" spans="1:11" ht="30" x14ac:dyDescent="0.25">
      <c r="A378" s="36">
        <v>1</v>
      </c>
      <c r="B378" s="72" t="s">
        <v>109</v>
      </c>
      <c r="C378" s="117">
        <v>300</v>
      </c>
      <c r="D378" s="110">
        <f t="shared" si="109"/>
        <v>150</v>
      </c>
      <c r="E378" s="117">
        <v>-17</v>
      </c>
      <c r="F378" s="133">
        <f t="shared" si="108"/>
        <v>-11.333333333333332</v>
      </c>
      <c r="G378" s="618">
        <v>440.46</v>
      </c>
      <c r="H378" s="618">
        <f t="shared" si="110"/>
        <v>220</v>
      </c>
      <c r="I378" s="618">
        <v>-29.141680000000001</v>
      </c>
      <c r="J378" s="117">
        <f t="shared" si="111"/>
        <v>-13.246218181818181</v>
      </c>
      <c r="K378" s="108"/>
    </row>
    <row r="379" spans="1:11" ht="56.25" customHeight="1" x14ac:dyDescent="0.25">
      <c r="A379" s="36">
        <v>1</v>
      </c>
      <c r="B379" s="72" t="s">
        <v>119</v>
      </c>
      <c r="C379" s="117">
        <v>10937</v>
      </c>
      <c r="D379" s="110">
        <f t="shared" si="109"/>
        <v>5469</v>
      </c>
      <c r="E379" s="117">
        <v>4678</v>
      </c>
      <c r="F379" s="133">
        <f t="shared" si="108"/>
        <v>85.536661181203144</v>
      </c>
      <c r="G379" s="618">
        <v>18437.37586</v>
      </c>
      <c r="H379" s="618">
        <f t="shared" si="110"/>
        <v>9219</v>
      </c>
      <c r="I379" s="618">
        <v>8944.2301400000015</v>
      </c>
      <c r="J379" s="117">
        <f t="shared" si="111"/>
        <v>97.019526412843064</v>
      </c>
      <c r="K379" s="108"/>
    </row>
    <row r="380" spans="1:11" ht="45" x14ac:dyDescent="0.25">
      <c r="A380" s="36">
        <v>1</v>
      </c>
      <c r="B380" s="72" t="s">
        <v>110</v>
      </c>
      <c r="C380" s="117">
        <v>9400</v>
      </c>
      <c r="D380" s="110">
        <f t="shared" si="109"/>
        <v>4700</v>
      </c>
      <c r="E380" s="117">
        <v>3663</v>
      </c>
      <c r="F380" s="133">
        <f t="shared" si="108"/>
        <v>77.936170212765958</v>
      </c>
      <c r="G380" s="618">
        <v>7905.4</v>
      </c>
      <c r="H380" s="618">
        <f t="shared" si="110"/>
        <v>3953</v>
      </c>
      <c r="I380" s="618">
        <v>2990.94389</v>
      </c>
      <c r="J380" s="117">
        <f t="shared" si="111"/>
        <v>75.662633189982287</v>
      </c>
      <c r="K380" s="108"/>
    </row>
    <row r="381" spans="1:11" s="109" customFormat="1" ht="30.75" thickBot="1" x14ac:dyDescent="0.3">
      <c r="A381" s="109">
        <v>1</v>
      </c>
      <c r="B381" s="120" t="s">
        <v>124</v>
      </c>
      <c r="C381" s="117">
        <v>29800</v>
      </c>
      <c r="D381" s="110">
        <f t="shared" si="109"/>
        <v>14900</v>
      </c>
      <c r="E381" s="117">
        <v>15310</v>
      </c>
      <c r="F381" s="117">
        <f t="shared" si="108"/>
        <v>102.751677852349</v>
      </c>
      <c r="G381" s="618">
        <v>20092.351999999999</v>
      </c>
      <c r="H381" s="618">
        <f t="shared" si="110"/>
        <v>10046</v>
      </c>
      <c r="I381" s="618">
        <v>10264.7207</v>
      </c>
      <c r="J381" s="117">
        <f t="shared" si="111"/>
        <v>102.17719191718098</v>
      </c>
      <c r="K381" s="108"/>
    </row>
    <row r="382" spans="1:11" s="34" customFormat="1" ht="15.75" thickBot="1" x14ac:dyDescent="0.3">
      <c r="A382" s="36">
        <v>1</v>
      </c>
      <c r="B382" s="114" t="s">
        <v>3</v>
      </c>
      <c r="C382" s="353"/>
      <c r="D382" s="353"/>
      <c r="E382" s="353"/>
      <c r="F382" s="461"/>
      <c r="G382" s="404">
        <f>G377+G372+G381</f>
        <v>69250.661822222231</v>
      </c>
      <c r="H382" s="404">
        <f>H377+H372+H381</f>
        <v>34626</v>
      </c>
      <c r="I382" s="404">
        <f>I377+I372+I381</f>
        <v>33581.261359999997</v>
      </c>
      <c r="J382" s="353">
        <f t="shared" si="111"/>
        <v>96.982791428406387</v>
      </c>
      <c r="K382" s="757"/>
    </row>
    <row r="383" spans="1:11" ht="32.25" customHeight="1" x14ac:dyDescent="0.25">
      <c r="A383" s="36">
        <v>1</v>
      </c>
      <c r="B383" s="292" t="s">
        <v>45</v>
      </c>
      <c r="C383" s="293"/>
      <c r="D383" s="293"/>
      <c r="E383" s="294"/>
      <c r="F383" s="290"/>
      <c r="G383" s="408"/>
      <c r="H383" s="408"/>
      <c r="I383" s="386"/>
      <c r="J383" s="293"/>
      <c r="K383" s="108"/>
    </row>
    <row r="384" spans="1:11" ht="43.5" customHeight="1" x14ac:dyDescent="0.25">
      <c r="A384" s="36">
        <v>1</v>
      </c>
      <c r="B384" s="234" t="s">
        <v>121</v>
      </c>
      <c r="C384" s="24">
        <f t="shared" ref="C384:E389" si="112">C372+C360</f>
        <v>13668</v>
      </c>
      <c r="D384" s="24">
        <f t="shared" si="112"/>
        <v>6835</v>
      </c>
      <c r="E384" s="24">
        <f t="shared" si="112"/>
        <v>7095</v>
      </c>
      <c r="F384" s="15">
        <f>E384/D384*100</f>
        <v>103.80395025603511</v>
      </c>
      <c r="G384" s="464">
        <f t="shared" ref="G384:I392" si="113">SUM(G372,G360)</f>
        <v>27596.033384444447</v>
      </c>
      <c r="H384" s="464">
        <f t="shared" si="113"/>
        <v>13798</v>
      </c>
      <c r="I384" s="464">
        <f t="shared" si="113"/>
        <v>14434.85873</v>
      </c>
      <c r="J384" s="23">
        <f>I384/H384*100</f>
        <v>104.61558725902304</v>
      </c>
      <c r="K384" s="108"/>
    </row>
    <row r="385" spans="1:11" ht="30" x14ac:dyDescent="0.25">
      <c r="A385" s="36">
        <v>1</v>
      </c>
      <c r="B385" s="232" t="s">
        <v>79</v>
      </c>
      <c r="C385" s="24">
        <f t="shared" si="112"/>
        <v>10401</v>
      </c>
      <c r="D385" s="24">
        <f t="shared" si="112"/>
        <v>5201</v>
      </c>
      <c r="E385" s="24">
        <f t="shared" si="112"/>
        <v>5314</v>
      </c>
      <c r="F385" s="15">
        <f t="shared" ref="F385:F393" si="114">E385/D385*100</f>
        <v>102.17265910401845</v>
      </c>
      <c r="G385" s="464">
        <f t="shared" si="113"/>
        <v>22306.339004444446</v>
      </c>
      <c r="H385" s="464">
        <f t="shared" si="113"/>
        <v>11153</v>
      </c>
      <c r="I385" s="464">
        <f t="shared" si="113"/>
        <v>11114.079109999999</v>
      </c>
      <c r="J385" s="23">
        <f t="shared" ref="J385:J394" si="115">I385/H385*100</f>
        <v>99.651027615888083</v>
      </c>
      <c r="K385" s="108"/>
    </row>
    <row r="386" spans="1:11" ht="30" x14ac:dyDescent="0.25">
      <c r="A386" s="36">
        <v>1</v>
      </c>
      <c r="B386" s="232" t="s">
        <v>80</v>
      </c>
      <c r="C386" s="24">
        <f t="shared" si="112"/>
        <v>3120</v>
      </c>
      <c r="D386" s="24">
        <f t="shared" si="112"/>
        <v>1560</v>
      </c>
      <c r="E386" s="24">
        <f t="shared" si="112"/>
        <v>1626</v>
      </c>
      <c r="F386" s="15">
        <f t="shared" si="114"/>
        <v>104.23076923076924</v>
      </c>
      <c r="G386" s="464">
        <f t="shared" si="113"/>
        <v>4485.8189999999995</v>
      </c>
      <c r="H386" s="464">
        <f t="shared" si="113"/>
        <v>2243</v>
      </c>
      <c r="I386" s="464">
        <f t="shared" si="113"/>
        <v>2473.1559200000002</v>
      </c>
      <c r="J386" s="23">
        <f t="shared" si="115"/>
        <v>110.26107534551942</v>
      </c>
      <c r="K386" s="108"/>
    </row>
    <row r="387" spans="1:11" ht="30" x14ac:dyDescent="0.25">
      <c r="A387" s="36">
        <v>1</v>
      </c>
      <c r="B387" s="232" t="s">
        <v>115</v>
      </c>
      <c r="C387" s="24">
        <f t="shared" si="112"/>
        <v>60</v>
      </c>
      <c r="D387" s="24">
        <f t="shared" si="112"/>
        <v>30</v>
      </c>
      <c r="E387" s="24">
        <f t="shared" si="112"/>
        <v>60</v>
      </c>
      <c r="F387" s="15">
        <f t="shared" si="114"/>
        <v>200</v>
      </c>
      <c r="G387" s="464">
        <f t="shared" si="113"/>
        <v>328.11240000000004</v>
      </c>
      <c r="H387" s="464">
        <f t="shared" si="113"/>
        <v>164</v>
      </c>
      <c r="I387" s="464">
        <f t="shared" si="113"/>
        <v>328.11240000000004</v>
      </c>
      <c r="J387" s="23">
        <f t="shared" si="115"/>
        <v>200.06853658536588</v>
      </c>
      <c r="K387" s="108"/>
    </row>
    <row r="388" spans="1:11" ht="30" x14ac:dyDescent="0.25">
      <c r="A388" s="36">
        <v>1</v>
      </c>
      <c r="B388" s="232" t="s">
        <v>116</v>
      </c>
      <c r="C388" s="24">
        <f t="shared" si="112"/>
        <v>87</v>
      </c>
      <c r="D388" s="24">
        <f t="shared" si="112"/>
        <v>44</v>
      </c>
      <c r="E388" s="24">
        <f t="shared" si="112"/>
        <v>95</v>
      </c>
      <c r="F388" s="15">
        <f t="shared" si="114"/>
        <v>215.90909090909091</v>
      </c>
      <c r="G388" s="464">
        <f t="shared" si="113"/>
        <v>475.76298000000003</v>
      </c>
      <c r="H388" s="464">
        <f t="shared" si="113"/>
        <v>238</v>
      </c>
      <c r="I388" s="464">
        <f t="shared" si="113"/>
        <v>519.51129999999989</v>
      </c>
      <c r="J388" s="23">
        <f t="shared" si="115"/>
        <v>218.28205882352938</v>
      </c>
      <c r="K388" s="108"/>
    </row>
    <row r="389" spans="1:11" ht="30" x14ac:dyDescent="0.25">
      <c r="A389" s="36">
        <v>1</v>
      </c>
      <c r="B389" s="234" t="s">
        <v>113</v>
      </c>
      <c r="C389" s="24">
        <f t="shared" si="112"/>
        <v>25187</v>
      </c>
      <c r="D389" s="24">
        <f t="shared" si="112"/>
        <v>12594</v>
      </c>
      <c r="E389" s="24">
        <f t="shared" si="112"/>
        <v>10657</v>
      </c>
      <c r="F389" s="15">
        <f t="shared" si="114"/>
        <v>84.61966015562966</v>
      </c>
      <c r="G389" s="464">
        <f t="shared" si="113"/>
        <v>33469.881860000001</v>
      </c>
      <c r="H389" s="464">
        <f t="shared" si="113"/>
        <v>16736</v>
      </c>
      <c r="I389" s="464">
        <f t="shared" si="113"/>
        <v>14843.831200000001</v>
      </c>
      <c r="J389" s="23">
        <f t="shared" si="115"/>
        <v>88.694020076481834</v>
      </c>
      <c r="K389" s="108"/>
    </row>
    <row r="390" spans="1:11" ht="30" x14ac:dyDescent="0.25">
      <c r="A390" s="36">
        <v>1</v>
      </c>
      <c r="B390" s="232" t="s">
        <v>109</v>
      </c>
      <c r="C390" s="24">
        <f t="shared" ref="C390:E392" si="116">SUM(C378,C366)</f>
        <v>550</v>
      </c>
      <c r="D390" s="24">
        <f t="shared" si="116"/>
        <v>275</v>
      </c>
      <c r="E390" s="24">
        <f t="shared" si="116"/>
        <v>121</v>
      </c>
      <c r="F390" s="15">
        <f t="shared" si="114"/>
        <v>44</v>
      </c>
      <c r="G390" s="464">
        <f t="shared" si="113"/>
        <v>807.51</v>
      </c>
      <c r="H390" s="464">
        <f t="shared" si="113"/>
        <v>404</v>
      </c>
      <c r="I390" s="464">
        <f t="shared" si="113"/>
        <v>178.49513000000002</v>
      </c>
      <c r="J390" s="23">
        <f t="shared" si="115"/>
        <v>44.181962871287134</v>
      </c>
      <c r="K390" s="108"/>
    </row>
    <row r="391" spans="1:11" ht="60" x14ac:dyDescent="0.25">
      <c r="A391" s="36">
        <v>1</v>
      </c>
      <c r="B391" s="232" t="s">
        <v>81</v>
      </c>
      <c r="C391" s="24">
        <f t="shared" si="116"/>
        <v>14137</v>
      </c>
      <c r="D391" s="24">
        <f t="shared" si="116"/>
        <v>7069</v>
      </c>
      <c r="E391" s="24">
        <f t="shared" si="116"/>
        <v>6299</v>
      </c>
      <c r="F391" s="15">
        <f t="shared" si="114"/>
        <v>89.107370207950211</v>
      </c>
      <c r="G391" s="464">
        <f t="shared" si="113"/>
        <v>23831.871859999999</v>
      </c>
      <c r="H391" s="464">
        <f t="shared" si="113"/>
        <v>11916</v>
      </c>
      <c r="I391" s="464">
        <f t="shared" si="113"/>
        <v>11176.568430000001</v>
      </c>
      <c r="J391" s="23">
        <f t="shared" si="115"/>
        <v>93.79463267875127</v>
      </c>
      <c r="K391" s="108"/>
    </row>
    <row r="392" spans="1:11" ht="45" x14ac:dyDescent="0.25">
      <c r="A392" s="36">
        <v>1</v>
      </c>
      <c r="B392" s="232" t="s">
        <v>110</v>
      </c>
      <c r="C392" s="24">
        <f t="shared" si="116"/>
        <v>10500</v>
      </c>
      <c r="D392" s="24">
        <f t="shared" si="116"/>
        <v>5250</v>
      </c>
      <c r="E392" s="24">
        <f t="shared" si="116"/>
        <v>4237</v>
      </c>
      <c r="F392" s="15">
        <f t="shared" si="114"/>
        <v>80.704761904761895</v>
      </c>
      <c r="G392" s="464">
        <f t="shared" si="113"/>
        <v>8830.5</v>
      </c>
      <c r="H392" s="464">
        <f t="shared" si="113"/>
        <v>4416</v>
      </c>
      <c r="I392" s="464">
        <f t="shared" si="113"/>
        <v>3488.76764</v>
      </c>
      <c r="J392" s="23">
        <f t="shared" si="115"/>
        <v>79.002890398550733</v>
      </c>
      <c r="K392" s="108"/>
    </row>
    <row r="393" spans="1:11" ht="30.75" thickBot="1" x14ac:dyDescent="0.3">
      <c r="B393" s="696" t="s">
        <v>124</v>
      </c>
      <c r="C393" s="697">
        <f>SUM(C369,C381)</f>
        <v>39040</v>
      </c>
      <c r="D393" s="697">
        <f>SUM(D369,D381)</f>
        <v>19520</v>
      </c>
      <c r="E393" s="697">
        <f>SUM(E369,E381)</f>
        <v>19904</v>
      </c>
      <c r="F393" s="15">
        <f t="shared" si="114"/>
        <v>101.9672131147541</v>
      </c>
      <c r="G393" s="697">
        <f>SUM(G369,G381)</f>
        <v>26322.329599999997</v>
      </c>
      <c r="H393" s="697">
        <f>SUM(H369,H381)</f>
        <v>13161</v>
      </c>
      <c r="I393" s="697">
        <f>SUM(I369,I381)</f>
        <v>13362.179260000001</v>
      </c>
      <c r="J393" s="23">
        <f t="shared" si="115"/>
        <v>101.52860162601627</v>
      </c>
      <c r="K393" s="108"/>
    </row>
    <row r="394" spans="1:11" ht="15.75" thickBot="1" x14ac:dyDescent="0.3">
      <c r="A394" s="36">
        <v>1</v>
      </c>
      <c r="B394" s="441" t="s">
        <v>118</v>
      </c>
      <c r="C394" s="390">
        <f t="shared" ref="C394:I394" si="117">SUM(C382,C370)</f>
        <v>0</v>
      </c>
      <c r="D394" s="390">
        <f t="shared" si="117"/>
        <v>0</v>
      </c>
      <c r="E394" s="390">
        <f t="shared" si="117"/>
        <v>0</v>
      </c>
      <c r="F394" s="462">
        <f t="shared" si="117"/>
        <v>0</v>
      </c>
      <c r="G394" s="391">
        <f t="shared" si="117"/>
        <v>87388.244844444445</v>
      </c>
      <c r="H394" s="391">
        <f t="shared" si="117"/>
        <v>43695</v>
      </c>
      <c r="I394" s="391">
        <f t="shared" si="117"/>
        <v>42640.869189999998</v>
      </c>
      <c r="J394" s="390">
        <f t="shared" si="115"/>
        <v>97.58752532326352</v>
      </c>
      <c r="K394" s="108"/>
    </row>
    <row r="402" spans="2:10" x14ac:dyDescent="0.25">
      <c r="B402" s="36"/>
      <c r="C402" s="36"/>
      <c r="D402" s="36"/>
      <c r="E402" s="109"/>
      <c r="F402" s="36"/>
      <c r="G402" s="409"/>
      <c r="H402" s="409"/>
      <c r="I402" s="388"/>
      <c r="J402" s="36"/>
    </row>
    <row r="403" spans="2:10" x14ac:dyDescent="0.25">
      <c r="B403" s="36"/>
      <c r="C403" s="36"/>
      <c r="D403" s="36"/>
      <c r="E403" s="109"/>
      <c r="F403" s="36"/>
      <c r="G403" s="409"/>
      <c r="H403" s="409"/>
      <c r="I403" s="388"/>
      <c r="J403" s="36"/>
    </row>
    <row r="404" spans="2:10" x14ac:dyDescent="0.25">
      <c r="B404" s="36"/>
      <c r="C404" s="36"/>
      <c r="D404" s="36"/>
      <c r="E404" s="109"/>
      <c r="F404" s="36"/>
      <c r="G404" s="409"/>
      <c r="H404" s="409"/>
      <c r="I404" s="388"/>
      <c r="J404" s="36"/>
    </row>
    <row r="405" spans="2:10" x14ac:dyDescent="0.25">
      <c r="B405" s="36"/>
      <c r="C405" s="36"/>
      <c r="D405" s="36"/>
      <c r="E405" s="109"/>
      <c r="F405" s="36"/>
      <c r="G405" s="409"/>
      <c r="H405" s="409"/>
      <c r="I405" s="388"/>
      <c r="J405" s="36"/>
    </row>
    <row r="406" spans="2:10" x14ac:dyDescent="0.25">
      <c r="B406" s="36"/>
      <c r="C406" s="36"/>
      <c r="D406" s="36"/>
      <c r="E406" s="109"/>
      <c r="F406" s="36"/>
      <c r="G406" s="409"/>
      <c r="H406" s="409"/>
      <c r="I406" s="388"/>
      <c r="J406" s="36"/>
    </row>
    <row r="407" spans="2:10" x14ac:dyDescent="0.25">
      <c r="B407" s="36"/>
      <c r="C407" s="36"/>
      <c r="D407" s="36"/>
      <c r="E407" s="109"/>
      <c r="F407" s="36"/>
      <c r="G407" s="409"/>
      <c r="H407" s="409"/>
      <c r="I407" s="388"/>
      <c r="J407" s="36"/>
    </row>
    <row r="408" spans="2:10" x14ac:dyDescent="0.25">
      <c r="B408" s="36"/>
      <c r="C408" s="36"/>
      <c r="D408" s="36"/>
      <c r="E408" s="109"/>
      <c r="F408" s="36"/>
      <c r="G408" s="409"/>
      <c r="H408" s="409"/>
      <c r="I408" s="388"/>
      <c r="J408" s="36"/>
    </row>
    <row r="409" spans="2:10" x14ac:dyDescent="0.25">
      <c r="B409" s="36"/>
      <c r="C409" s="36"/>
      <c r="D409" s="36"/>
      <c r="E409" s="109"/>
      <c r="F409" s="36"/>
      <c r="G409" s="409"/>
      <c r="H409" s="409"/>
      <c r="I409" s="388"/>
      <c r="J409" s="36"/>
    </row>
    <row r="410" spans="2:10" x14ac:dyDescent="0.25">
      <c r="B410" s="36"/>
      <c r="C410" s="36"/>
      <c r="D410" s="36"/>
      <c r="E410" s="109"/>
      <c r="F410" s="36"/>
      <c r="G410" s="409"/>
      <c r="H410" s="409"/>
      <c r="I410" s="388"/>
      <c r="J410" s="36"/>
    </row>
    <row r="411" spans="2:10" x14ac:dyDescent="0.25">
      <c r="B411" s="36"/>
      <c r="C411" s="36"/>
      <c r="D411" s="36"/>
      <c r="E411" s="109"/>
      <c r="F411" s="36"/>
      <c r="G411" s="409"/>
      <c r="H411" s="409"/>
      <c r="I411" s="388"/>
      <c r="J411" s="36"/>
    </row>
    <row r="412" spans="2:10" x14ac:dyDescent="0.25">
      <c r="B412" s="36"/>
      <c r="C412" s="36"/>
      <c r="D412" s="36"/>
      <c r="E412" s="109"/>
      <c r="F412" s="36"/>
      <c r="G412" s="409"/>
      <c r="H412" s="409"/>
      <c r="I412" s="388"/>
      <c r="J412" s="36"/>
    </row>
    <row r="413" spans="2:10" x14ac:dyDescent="0.25">
      <c r="B413" s="36"/>
      <c r="C413" s="36"/>
      <c r="D413" s="36"/>
      <c r="E413" s="109"/>
      <c r="F413" s="36"/>
      <c r="G413" s="409"/>
      <c r="H413" s="409"/>
      <c r="I413" s="388"/>
      <c r="J413" s="36"/>
    </row>
    <row r="414" spans="2:10" x14ac:dyDescent="0.25">
      <c r="B414" s="36"/>
      <c r="C414" s="36"/>
      <c r="D414" s="36"/>
      <c r="E414" s="109"/>
      <c r="F414" s="36"/>
      <c r="G414" s="409"/>
      <c r="H414" s="409"/>
      <c r="I414" s="388"/>
      <c r="J414" s="36"/>
    </row>
    <row r="415" spans="2:10" x14ac:dyDescent="0.25">
      <c r="B415" s="36"/>
      <c r="C415" s="36"/>
      <c r="D415" s="36"/>
      <c r="E415" s="109"/>
      <c r="F415" s="36"/>
      <c r="G415" s="409"/>
      <c r="H415" s="409"/>
      <c r="I415" s="388"/>
      <c r="J415" s="36"/>
    </row>
    <row r="416" spans="2:10" x14ac:dyDescent="0.25">
      <c r="B416" s="36"/>
      <c r="C416" s="36"/>
      <c r="D416" s="36"/>
      <c r="E416" s="109"/>
      <c r="F416" s="36"/>
      <c r="G416" s="409"/>
      <c r="H416" s="409"/>
      <c r="I416" s="388"/>
      <c r="J416" s="36"/>
    </row>
    <row r="417" spans="2:10" x14ac:dyDescent="0.25">
      <c r="B417" s="36"/>
      <c r="C417" s="36"/>
      <c r="D417" s="36"/>
      <c r="E417" s="109"/>
      <c r="F417" s="36"/>
      <c r="G417" s="409"/>
      <c r="H417" s="409"/>
      <c r="I417" s="388"/>
      <c r="J417" s="36"/>
    </row>
    <row r="418" spans="2:10" x14ac:dyDescent="0.25">
      <c r="B418" s="36"/>
      <c r="C418" s="36"/>
      <c r="D418" s="36"/>
      <c r="E418" s="109"/>
      <c r="F418" s="36"/>
      <c r="G418" s="409"/>
      <c r="H418" s="409"/>
      <c r="I418" s="388"/>
      <c r="J418" s="36"/>
    </row>
    <row r="419" spans="2:10" x14ac:dyDescent="0.25">
      <c r="B419" s="36"/>
      <c r="C419" s="36"/>
      <c r="D419" s="36"/>
      <c r="E419" s="109"/>
      <c r="F419" s="36"/>
      <c r="G419" s="409"/>
      <c r="H419" s="409"/>
      <c r="I419" s="388"/>
      <c r="J419" s="36"/>
    </row>
    <row r="420" spans="2:10" x14ac:dyDescent="0.25">
      <c r="B420" s="36"/>
      <c r="C420" s="36"/>
      <c r="D420" s="36"/>
      <c r="E420" s="109"/>
      <c r="F420" s="36"/>
      <c r="G420" s="409"/>
      <c r="H420" s="409"/>
      <c r="I420" s="388"/>
      <c r="J420" s="36"/>
    </row>
    <row r="421" spans="2:10" x14ac:dyDescent="0.25">
      <c r="B421" s="36"/>
      <c r="C421" s="36"/>
      <c r="D421" s="36"/>
      <c r="E421" s="109"/>
      <c r="F421" s="36"/>
      <c r="G421" s="409"/>
      <c r="H421" s="409"/>
      <c r="I421" s="388"/>
      <c r="J421" s="36"/>
    </row>
    <row r="422" spans="2:10" x14ac:dyDescent="0.25">
      <c r="B422" s="36"/>
      <c r="C422" s="36"/>
      <c r="D422" s="36"/>
      <c r="E422" s="109"/>
      <c r="F422" s="36"/>
      <c r="G422" s="409"/>
      <c r="H422" s="409"/>
      <c r="I422" s="388"/>
      <c r="J422" s="36"/>
    </row>
    <row r="423" spans="2:10" x14ac:dyDescent="0.25">
      <c r="B423" s="36"/>
      <c r="C423" s="36"/>
      <c r="D423" s="36"/>
      <c r="E423" s="109"/>
      <c r="F423" s="36"/>
      <c r="G423" s="409"/>
      <c r="H423" s="409"/>
      <c r="I423" s="388"/>
      <c r="J423" s="36"/>
    </row>
    <row r="424" spans="2:10" x14ac:dyDescent="0.25">
      <c r="B424" s="36"/>
      <c r="C424" s="36"/>
      <c r="D424" s="36"/>
      <c r="E424" s="109"/>
      <c r="F424" s="36"/>
      <c r="G424" s="409"/>
      <c r="H424" s="409"/>
      <c r="I424" s="388"/>
      <c r="J424" s="36"/>
    </row>
    <row r="425" spans="2:10" x14ac:dyDescent="0.25">
      <c r="B425" s="36"/>
      <c r="C425" s="36"/>
      <c r="D425" s="36"/>
      <c r="E425" s="109"/>
      <c r="F425" s="36"/>
      <c r="G425" s="409"/>
      <c r="H425" s="409"/>
      <c r="I425" s="388"/>
      <c r="J425" s="36"/>
    </row>
    <row r="426" spans="2:10" x14ac:dyDescent="0.25">
      <c r="B426" s="36"/>
      <c r="C426" s="36"/>
      <c r="D426" s="36"/>
      <c r="E426" s="109"/>
      <c r="F426" s="36"/>
      <c r="G426" s="409"/>
      <c r="H426" s="409"/>
      <c r="I426" s="388"/>
      <c r="J426" s="36"/>
    </row>
    <row r="427" spans="2:10" x14ac:dyDescent="0.25">
      <c r="B427" s="36"/>
      <c r="C427" s="36"/>
      <c r="D427" s="36"/>
      <c r="E427" s="109"/>
      <c r="F427" s="36"/>
      <c r="G427" s="409"/>
      <c r="H427" s="409"/>
      <c r="I427" s="388"/>
      <c r="J427" s="36"/>
    </row>
    <row r="428" spans="2:10" x14ac:dyDescent="0.25">
      <c r="B428" s="36"/>
      <c r="C428" s="36"/>
      <c r="D428" s="36"/>
      <c r="E428" s="109"/>
      <c r="F428" s="36"/>
      <c r="G428" s="409"/>
      <c r="H428" s="409"/>
      <c r="I428" s="388"/>
      <c r="J428" s="36"/>
    </row>
    <row r="429" spans="2:10" x14ac:dyDescent="0.25">
      <c r="B429" s="36"/>
      <c r="C429" s="36"/>
      <c r="D429" s="36"/>
      <c r="E429" s="109"/>
      <c r="F429" s="36"/>
      <c r="G429" s="409"/>
      <c r="H429" s="409"/>
      <c r="I429" s="388"/>
      <c r="J429" s="36"/>
    </row>
    <row r="430" spans="2:10" x14ac:dyDescent="0.25">
      <c r="B430" s="36"/>
      <c r="C430" s="36"/>
      <c r="D430" s="36"/>
      <c r="E430" s="109"/>
      <c r="F430" s="36"/>
      <c r="G430" s="409"/>
      <c r="H430" s="409"/>
      <c r="I430" s="388"/>
      <c r="J430" s="36"/>
    </row>
    <row r="431" spans="2:10" x14ac:dyDescent="0.25">
      <c r="B431" s="36"/>
      <c r="C431" s="36"/>
      <c r="D431" s="36"/>
      <c r="E431" s="109"/>
      <c r="F431" s="36"/>
      <c r="G431" s="409"/>
      <c r="H431" s="409"/>
      <c r="I431" s="388"/>
      <c r="J431" s="36"/>
    </row>
    <row r="432" spans="2:10" x14ac:dyDescent="0.25">
      <c r="B432" s="36"/>
      <c r="C432" s="36"/>
      <c r="D432" s="36"/>
      <c r="E432" s="109"/>
      <c r="F432" s="36"/>
      <c r="G432" s="409"/>
      <c r="H432" s="409"/>
      <c r="I432" s="388"/>
      <c r="J432" s="36"/>
    </row>
    <row r="433" spans="2:10" x14ac:dyDescent="0.25">
      <c r="B433" s="36"/>
      <c r="C433" s="36"/>
      <c r="D433" s="36"/>
      <c r="E433" s="109"/>
      <c r="F433" s="36"/>
      <c r="G433" s="409"/>
      <c r="H433" s="409"/>
      <c r="I433" s="388"/>
      <c r="J433" s="36"/>
    </row>
    <row r="434" spans="2:10" x14ac:dyDescent="0.25">
      <c r="B434" s="36"/>
      <c r="C434" s="36"/>
      <c r="D434" s="36"/>
      <c r="E434" s="109"/>
      <c r="F434" s="36"/>
      <c r="G434" s="409"/>
      <c r="H434" s="409"/>
      <c r="I434" s="388"/>
      <c r="J434" s="36"/>
    </row>
    <row r="435" spans="2:10" x14ac:dyDescent="0.25">
      <c r="B435" s="36"/>
      <c r="C435" s="36"/>
      <c r="D435" s="36"/>
      <c r="E435" s="109"/>
      <c r="F435" s="36"/>
      <c r="G435" s="409"/>
      <c r="H435" s="409"/>
      <c r="I435" s="388"/>
      <c r="J435" s="36"/>
    </row>
    <row r="436" spans="2:10" x14ac:dyDescent="0.25">
      <c r="B436" s="36"/>
      <c r="C436" s="36"/>
      <c r="D436" s="36"/>
      <c r="E436" s="109"/>
      <c r="F436" s="36"/>
      <c r="G436" s="409"/>
      <c r="H436" s="409"/>
      <c r="I436" s="388"/>
      <c r="J436" s="36"/>
    </row>
    <row r="437" spans="2:10" x14ac:dyDescent="0.25">
      <c r="B437" s="36"/>
      <c r="C437" s="36"/>
      <c r="D437" s="36"/>
      <c r="E437" s="109"/>
      <c r="F437" s="36"/>
      <c r="G437" s="409"/>
      <c r="H437" s="409"/>
      <c r="I437" s="388"/>
      <c r="J437" s="36"/>
    </row>
    <row r="438" spans="2:10" x14ac:dyDescent="0.25">
      <c r="B438" s="36"/>
      <c r="C438" s="36"/>
      <c r="D438" s="36"/>
      <c r="E438" s="109"/>
      <c r="F438" s="36"/>
      <c r="G438" s="409"/>
      <c r="H438" s="409"/>
      <c r="I438" s="388"/>
      <c r="J438" s="36"/>
    </row>
    <row r="439" spans="2:10" x14ac:dyDescent="0.25">
      <c r="B439" s="36"/>
      <c r="C439" s="36"/>
      <c r="D439" s="36"/>
      <c r="E439" s="109"/>
      <c r="F439" s="36"/>
      <c r="G439" s="409"/>
      <c r="H439" s="409"/>
      <c r="I439" s="388"/>
      <c r="J439" s="36"/>
    </row>
    <row r="440" spans="2:10" x14ac:dyDescent="0.25">
      <c r="B440" s="36"/>
      <c r="C440" s="36"/>
      <c r="D440" s="36"/>
      <c r="E440" s="109"/>
      <c r="F440" s="36"/>
      <c r="G440" s="409"/>
      <c r="H440" s="409"/>
      <c r="I440" s="388"/>
      <c r="J440" s="36"/>
    </row>
    <row r="441" spans="2:10" x14ac:dyDescent="0.25">
      <c r="B441" s="36"/>
      <c r="C441" s="36"/>
      <c r="D441" s="36"/>
      <c r="E441" s="109"/>
      <c r="F441" s="36"/>
      <c r="G441" s="409"/>
      <c r="H441" s="409"/>
      <c r="I441" s="388"/>
      <c r="J441" s="36"/>
    </row>
    <row r="442" spans="2:10" x14ac:dyDescent="0.25">
      <c r="B442" s="36"/>
      <c r="C442" s="36"/>
      <c r="D442" s="36"/>
      <c r="E442" s="109"/>
      <c r="F442" s="36"/>
      <c r="G442" s="409"/>
      <c r="H442" s="409"/>
      <c r="I442" s="388"/>
      <c r="J442" s="36"/>
    </row>
    <row r="443" spans="2:10" x14ac:dyDescent="0.25">
      <c r="B443" s="36"/>
      <c r="C443" s="36"/>
      <c r="D443" s="36"/>
      <c r="E443" s="109"/>
      <c r="F443" s="36"/>
      <c r="G443" s="409"/>
      <c r="H443" s="409"/>
      <c r="I443" s="388"/>
      <c r="J443" s="36"/>
    </row>
    <row r="444" spans="2:10" x14ac:dyDescent="0.25">
      <c r="B444" s="36"/>
      <c r="C444" s="36"/>
      <c r="D444" s="36"/>
      <c r="E444" s="109"/>
      <c r="F444" s="36"/>
      <c r="G444" s="409"/>
      <c r="H444" s="409"/>
      <c r="I444" s="388"/>
      <c r="J444" s="36"/>
    </row>
    <row r="445" spans="2:10" x14ac:dyDescent="0.25">
      <c r="B445" s="36"/>
      <c r="C445" s="36"/>
      <c r="D445" s="36"/>
      <c r="E445" s="109"/>
      <c r="F445" s="36"/>
      <c r="G445" s="409"/>
      <c r="H445" s="409"/>
      <c r="I445" s="388"/>
      <c r="J445" s="36"/>
    </row>
    <row r="446" spans="2:10" x14ac:dyDescent="0.25">
      <c r="B446" s="36"/>
      <c r="C446" s="36"/>
      <c r="D446" s="36"/>
      <c r="E446" s="109"/>
      <c r="F446" s="36"/>
      <c r="G446" s="409"/>
      <c r="H446" s="409"/>
      <c r="I446" s="388"/>
      <c r="J446" s="36"/>
    </row>
    <row r="447" spans="2:10" x14ac:dyDescent="0.25">
      <c r="B447" s="36"/>
      <c r="C447" s="36"/>
      <c r="D447" s="36"/>
      <c r="E447" s="109"/>
      <c r="F447" s="36"/>
      <c r="G447" s="409"/>
      <c r="H447" s="409"/>
      <c r="I447" s="388"/>
      <c r="J447" s="36"/>
    </row>
    <row r="448" spans="2:10" x14ac:dyDescent="0.25">
      <c r="B448" s="36"/>
      <c r="C448" s="36"/>
      <c r="D448" s="36"/>
      <c r="E448" s="109"/>
      <c r="F448" s="36"/>
      <c r="G448" s="409"/>
      <c r="H448" s="409"/>
      <c r="I448" s="388"/>
      <c r="J448" s="36"/>
    </row>
    <row r="449" spans="2:10" x14ac:dyDescent="0.25">
      <c r="B449" s="36"/>
      <c r="C449" s="36"/>
      <c r="D449" s="36"/>
      <c r="E449" s="109"/>
      <c r="F449" s="36"/>
      <c r="G449" s="409"/>
      <c r="H449" s="409"/>
      <c r="I449" s="388"/>
      <c r="J449" s="36"/>
    </row>
    <row r="450" spans="2:10" x14ac:dyDescent="0.25">
      <c r="B450" s="36"/>
      <c r="C450" s="36"/>
      <c r="D450" s="36"/>
      <c r="E450" s="109"/>
      <c r="F450" s="36"/>
      <c r="G450" s="409"/>
      <c r="H450" s="409"/>
      <c r="I450" s="388"/>
      <c r="J450" s="36"/>
    </row>
    <row r="451" spans="2:10" x14ac:dyDescent="0.25">
      <c r="B451" s="36"/>
      <c r="C451" s="36"/>
      <c r="D451" s="36"/>
      <c r="E451" s="109"/>
      <c r="F451" s="36"/>
      <c r="G451" s="409"/>
      <c r="H451" s="409"/>
      <c r="I451" s="388"/>
      <c r="J451" s="36"/>
    </row>
    <row r="452" spans="2:10" x14ac:dyDescent="0.25">
      <c r="B452" s="36"/>
      <c r="C452" s="36"/>
      <c r="D452" s="36"/>
      <c r="E452" s="109"/>
      <c r="F452" s="36"/>
      <c r="G452" s="409"/>
      <c r="H452" s="409"/>
      <c r="I452" s="388"/>
      <c r="J452" s="36"/>
    </row>
    <row r="453" spans="2:10" x14ac:dyDescent="0.25">
      <c r="B453" s="36"/>
      <c r="C453" s="36"/>
      <c r="D453" s="36"/>
      <c r="E453" s="109"/>
      <c r="F453" s="36"/>
      <c r="G453" s="409"/>
      <c r="H453" s="409"/>
      <c r="I453" s="388"/>
      <c r="J453" s="36"/>
    </row>
    <row r="454" spans="2:10" x14ac:dyDescent="0.25">
      <c r="B454" s="36"/>
      <c r="C454" s="36"/>
      <c r="D454" s="36"/>
      <c r="E454" s="109"/>
      <c r="F454" s="36"/>
      <c r="G454" s="409"/>
      <c r="H454" s="409"/>
      <c r="I454" s="388"/>
      <c r="J454" s="36"/>
    </row>
    <row r="455" spans="2:10" x14ac:dyDescent="0.25">
      <c r="B455" s="36"/>
      <c r="C455" s="36"/>
      <c r="D455" s="36"/>
      <c r="E455" s="109"/>
      <c r="F455" s="36"/>
      <c r="G455" s="409"/>
      <c r="H455" s="409"/>
      <c r="I455" s="388"/>
      <c r="J455" s="36"/>
    </row>
    <row r="456" spans="2:10" x14ac:dyDescent="0.25">
      <c r="B456" s="36"/>
      <c r="C456" s="36"/>
      <c r="D456" s="36"/>
      <c r="E456" s="109"/>
      <c r="F456" s="36"/>
      <c r="G456" s="409"/>
      <c r="H456" s="409"/>
      <c r="I456" s="388"/>
      <c r="J456" s="36"/>
    </row>
    <row r="457" spans="2:10" x14ac:dyDescent="0.25">
      <c r="B457" s="36"/>
      <c r="C457" s="36"/>
      <c r="D457" s="36"/>
      <c r="E457" s="109"/>
      <c r="F457" s="36"/>
      <c r="G457" s="409"/>
      <c r="H457" s="409"/>
      <c r="I457" s="388"/>
      <c r="J457" s="36"/>
    </row>
    <row r="458" spans="2:10" x14ac:dyDescent="0.25">
      <c r="B458" s="36"/>
      <c r="C458" s="36"/>
      <c r="D458" s="36"/>
      <c r="E458" s="109"/>
      <c r="F458" s="36"/>
      <c r="G458" s="409"/>
      <c r="H458" s="409"/>
      <c r="I458" s="388"/>
      <c r="J458" s="36"/>
    </row>
    <row r="459" spans="2:10" x14ac:dyDescent="0.25">
      <c r="B459" s="36"/>
      <c r="C459" s="36"/>
      <c r="D459" s="36"/>
      <c r="E459" s="109"/>
      <c r="F459" s="36"/>
      <c r="G459" s="409"/>
      <c r="H459" s="409"/>
      <c r="I459" s="388"/>
      <c r="J459" s="36"/>
    </row>
    <row r="460" spans="2:10" x14ac:dyDescent="0.25">
      <c r="B460" s="36"/>
      <c r="C460" s="36"/>
      <c r="D460" s="36"/>
      <c r="E460" s="109"/>
      <c r="F460" s="36"/>
      <c r="G460" s="409"/>
      <c r="H460" s="409"/>
      <c r="I460" s="388"/>
      <c r="J460" s="36"/>
    </row>
    <row r="461" spans="2:10" x14ac:dyDescent="0.25">
      <c r="B461" s="36"/>
      <c r="C461" s="36"/>
      <c r="D461" s="36"/>
      <c r="E461" s="109"/>
      <c r="F461" s="36"/>
      <c r="G461" s="409"/>
      <c r="H461" s="409"/>
      <c r="I461" s="388"/>
      <c r="J461" s="36"/>
    </row>
    <row r="462" spans="2:10" x14ac:dyDescent="0.25">
      <c r="B462" s="36"/>
      <c r="C462" s="36"/>
      <c r="D462" s="36"/>
      <c r="E462" s="109"/>
      <c r="F462" s="36"/>
      <c r="G462" s="409"/>
      <c r="H462" s="409"/>
      <c r="I462" s="388"/>
      <c r="J462" s="36"/>
    </row>
    <row r="463" spans="2:10" x14ac:dyDescent="0.25">
      <c r="B463" s="36"/>
      <c r="C463" s="36"/>
      <c r="D463" s="36"/>
      <c r="E463" s="109"/>
      <c r="F463" s="36"/>
      <c r="G463" s="409"/>
      <c r="H463" s="409"/>
      <c r="I463" s="388"/>
      <c r="J463" s="36"/>
    </row>
    <row r="464" spans="2:10" x14ac:dyDescent="0.25">
      <c r="B464" s="36"/>
      <c r="C464" s="36"/>
      <c r="D464" s="36"/>
      <c r="E464" s="109"/>
      <c r="F464" s="36"/>
      <c r="G464" s="409"/>
      <c r="H464" s="409"/>
      <c r="I464" s="388"/>
      <c r="J464" s="36"/>
    </row>
    <row r="465" spans="2:10" x14ac:dyDescent="0.25">
      <c r="B465" s="36"/>
      <c r="C465" s="36"/>
      <c r="D465" s="36"/>
      <c r="E465" s="109"/>
      <c r="F465" s="36"/>
      <c r="G465" s="409"/>
      <c r="H465" s="409"/>
      <c r="I465" s="388"/>
      <c r="J465" s="36"/>
    </row>
    <row r="466" spans="2:10" x14ac:dyDescent="0.25">
      <c r="B466" s="36"/>
      <c r="C466" s="36"/>
      <c r="D466" s="36"/>
      <c r="E466" s="109"/>
      <c r="F466" s="36"/>
      <c r="G466" s="409"/>
      <c r="H466" s="409"/>
      <c r="I466" s="388"/>
      <c r="J466" s="36"/>
    </row>
    <row r="467" spans="2:10" x14ac:dyDescent="0.25">
      <c r="B467" s="36"/>
      <c r="C467" s="36"/>
      <c r="D467" s="36"/>
      <c r="E467" s="109"/>
      <c r="F467" s="36"/>
      <c r="G467" s="409"/>
      <c r="H467" s="409"/>
      <c r="I467" s="388"/>
      <c r="J467" s="36"/>
    </row>
    <row r="468" spans="2:10" x14ac:dyDescent="0.25">
      <c r="B468" s="36"/>
      <c r="C468" s="36"/>
      <c r="D468" s="36"/>
      <c r="E468" s="109"/>
      <c r="F468" s="36"/>
      <c r="G468" s="409"/>
      <c r="H468" s="409"/>
      <c r="I468" s="388"/>
      <c r="J468" s="36"/>
    </row>
    <row r="469" spans="2:10" x14ac:dyDescent="0.25">
      <c r="B469" s="36"/>
      <c r="C469" s="36"/>
      <c r="D469" s="36"/>
      <c r="E469" s="109"/>
      <c r="F469" s="36"/>
      <c r="G469" s="409"/>
      <c r="H469" s="409"/>
      <c r="I469" s="388"/>
      <c r="J469" s="36"/>
    </row>
    <row r="470" spans="2:10" x14ac:dyDescent="0.25">
      <c r="B470" s="36"/>
      <c r="C470" s="36"/>
      <c r="D470" s="36"/>
      <c r="E470" s="109"/>
      <c r="F470" s="36"/>
      <c r="G470" s="409"/>
      <c r="H470" s="409"/>
      <c r="I470" s="388"/>
      <c r="J470" s="36"/>
    </row>
    <row r="471" spans="2:10" x14ac:dyDescent="0.25">
      <c r="B471" s="36"/>
      <c r="C471" s="36"/>
      <c r="D471" s="36"/>
      <c r="E471" s="109"/>
      <c r="F471" s="36"/>
      <c r="G471" s="409"/>
      <c r="H471" s="409"/>
      <c r="I471" s="388"/>
      <c r="J471" s="36"/>
    </row>
    <row r="472" spans="2:10" x14ac:dyDescent="0.25">
      <c r="B472" s="36"/>
      <c r="C472" s="36"/>
      <c r="D472" s="36"/>
      <c r="E472" s="109"/>
      <c r="F472" s="36"/>
      <c r="G472" s="409"/>
      <c r="H472" s="409"/>
      <c r="I472" s="388"/>
      <c r="J472" s="36"/>
    </row>
    <row r="473" spans="2:10" x14ac:dyDescent="0.25">
      <c r="B473" s="36"/>
      <c r="C473" s="36"/>
      <c r="D473" s="36"/>
      <c r="E473" s="109"/>
      <c r="F473" s="36"/>
      <c r="G473" s="409"/>
      <c r="H473" s="409"/>
      <c r="I473" s="388"/>
      <c r="J473" s="36"/>
    </row>
    <row r="474" spans="2:10" x14ac:dyDescent="0.25">
      <c r="B474" s="36"/>
      <c r="C474" s="36"/>
      <c r="D474" s="36"/>
      <c r="E474" s="109"/>
      <c r="F474" s="36"/>
      <c r="G474" s="409"/>
      <c r="H474" s="409"/>
      <c r="I474" s="388"/>
      <c r="J474" s="36"/>
    </row>
    <row r="475" spans="2:10" x14ac:dyDescent="0.25">
      <c r="B475" s="36"/>
      <c r="C475" s="36"/>
      <c r="D475" s="36"/>
      <c r="E475" s="109"/>
      <c r="F475" s="36"/>
      <c r="G475" s="409"/>
      <c r="H475" s="409"/>
      <c r="I475" s="388"/>
      <c r="J475" s="36"/>
    </row>
    <row r="476" spans="2:10" x14ac:dyDescent="0.25">
      <c r="B476" s="36"/>
      <c r="C476" s="36"/>
      <c r="D476" s="36"/>
      <c r="E476" s="109"/>
      <c r="F476" s="36"/>
      <c r="G476" s="409"/>
      <c r="H476" s="409"/>
      <c r="I476" s="388"/>
      <c r="J476" s="36"/>
    </row>
    <row r="477" spans="2:10" x14ac:dyDescent="0.25">
      <c r="B477" s="36"/>
      <c r="C477" s="36"/>
      <c r="D477" s="36"/>
      <c r="E477" s="109"/>
      <c r="F477" s="36"/>
      <c r="G477" s="409"/>
      <c r="H477" s="409"/>
      <c r="I477" s="388"/>
      <c r="J477" s="36"/>
    </row>
    <row r="478" spans="2:10" x14ac:dyDescent="0.25">
      <c r="B478" s="36"/>
      <c r="C478" s="36"/>
      <c r="D478" s="36"/>
      <c r="E478" s="109"/>
      <c r="F478" s="36"/>
      <c r="G478" s="409"/>
      <c r="H478" s="409"/>
      <c r="I478" s="388"/>
      <c r="J478" s="36"/>
    </row>
    <row r="479" spans="2:10" x14ac:dyDescent="0.25">
      <c r="B479" s="36"/>
      <c r="C479" s="36"/>
      <c r="D479" s="36"/>
      <c r="E479" s="109"/>
      <c r="F479" s="36"/>
      <c r="G479" s="409"/>
      <c r="H479" s="409"/>
      <c r="I479" s="388"/>
      <c r="J479" s="36"/>
    </row>
    <row r="480" spans="2:10" x14ac:dyDescent="0.25">
      <c r="B480" s="36"/>
      <c r="C480" s="36"/>
      <c r="D480" s="36"/>
      <c r="E480" s="109"/>
      <c r="F480" s="36"/>
      <c r="G480" s="409"/>
      <c r="H480" s="409"/>
      <c r="I480" s="388"/>
      <c r="J480" s="36"/>
    </row>
    <row r="481" spans="2:10" x14ac:dyDescent="0.25">
      <c r="B481" s="36"/>
      <c r="C481" s="36"/>
      <c r="D481" s="36"/>
      <c r="E481" s="109"/>
      <c r="F481" s="36"/>
      <c r="G481" s="409"/>
      <c r="H481" s="409"/>
      <c r="I481" s="388"/>
      <c r="J481" s="36"/>
    </row>
    <row r="482" spans="2:10" x14ac:dyDescent="0.25">
      <c r="B482" s="36"/>
      <c r="C482" s="36"/>
      <c r="D482" s="36"/>
      <c r="E482" s="109"/>
      <c r="F482" s="36"/>
      <c r="G482" s="409"/>
      <c r="H482" s="409"/>
      <c r="I482" s="388"/>
      <c r="J482" s="36"/>
    </row>
    <row r="483" spans="2:10" x14ac:dyDescent="0.25">
      <c r="B483" s="36"/>
      <c r="C483" s="36"/>
      <c r="D483" s="36"/>
      <c r="E483" s="109"/>
      <c r="F483" s="36"/>
      <c r="G483" s="409"/>
      <c r="H483" s="409"/>
      <c r="I483" s="388"/>
      <c r="J483" s="36"/>
    </row>
    <row r="484" spans="2:10" x14ac:dyDescent="0.25">
      <c r="B484" s="36"/>
      <c r="C484" s="36"/>
      <c r="D484" s="36"/>
      <c r="E484" s="109"/>
      <c r="F484" s="36"/>
      <c r="G484" s="409"/>
      <c r="H484" s="409"/>
      <c r="I484" s="388"/>
      <c r="J484" s="36"/>
    </row>
    <row r="485" spans="2:10" x14ac:dyDescent="0.25">
      <c r="B485" s="36"/>
      <c r="C485" s="36"/>
      <c r="D485" s="36"/>
      <c r="E485" s="109"/>
      <c r="F485" s="36"/>
      <c r="G485" s="409"/>
      <c r="H485" s="409"/>
      <c r="I485" s="388"/>
      <c r="J485" s="36"/>
    </row>
    <row r="486" spans="2:10" x14ac:dyDescent="0.25">
      <c r="B486" s="36"/>
      <c r="C486" s="36"/>
      <c r="D486" s="36"/>
      <c r="E486" s="109"/>
      <c r="F486" s="36"/>
      <c r="G486" s="409"/>
      <c r="H486" s="409"/>
      <c r="I486" s="388"/>
      <c r="J486" s="36"/>
    </row>
    <row r="487" spans="2:10" x14ac:dyDescent="0.25">
      <c r="B487" s="36"/>
      <c r="C487" s="36"/>
      <c r="D487" s="36"/>
      <c r="E487" s="109"/>
      <c r="F487" s="36"/>
      <c r="G487" s="409"/>
      <c r="H487" s="409"/>
      <c r="I487" s="388"/>
      <c r="J487" s="36"/>
    </row>
    <row r="488" spans="2:10" x14ac:dyDescent="0.25">
      <c r="B488" s="36"/>
      <c r="C488" s="36"/>
      <c r="D488" s="36"/>
      <c r="E488" s="109"/>
      <c r="F488" s="36"/>
      <c r="G488" s="409"/>
      <c r="H488" s="409"/>
      <c r="I488" s="388"/>
      <c r="J488" s="36"/>
    </row>
    <row r="489" spans="2:10" x14ac:dyDescent="0.25">
      <c r="B489" s="36"/>
      <c r="C489" s="36"/>
      <c r="D489" s="36"/>
      <c r="E489" s="109"/>
      <c r="F489" s="36"/>
      <c r="G489" s="409"/>
      <c r="H489" s="409"/>
      <c r="I489" s="388"/>
      <c r="J489" s="36"/>
    </row>
    <row r="490" spans="2:10" x14ac:dyDescent="0.25">
      <c r="B490" s="36"/>
      <c r="C490" s="36"/>
      <c r="D490" s="36"/>
      <c r="E490" s="109"/>
      <c r="F490" s="36"/>
      <c r="G490" s="409"/>
      <c r="H490" s="409"/>
      <c r="I490" s="388"/>
      <c r="J490" s="36"/>
    </row>
    <row r="491" spans="2:10" x14ac:dyDescent="0.25">
      <c r="B491" s="36"/>
      <c r="C491" s="36"/>
      <c r="D491" s="36"/>
      <c r="E491" s="109"/>
      <c r="F491" s="36"/>
      <c r="G491" s="409"/>
      <c r="H491" s="409"/>
      <c r="I491" s="388"/>
      <c r="J491" s="36"/>
    </row>
    <row r="492" spans="2:10" x14ac:dyDescent="0.25">
      <c r="B492" s="36"/>
      <c r="C492" s="36"/>
      <c r="D492" s="36"/>
      <c r="E492" s="109"/>
      <c r="F492" s="36"/>
      <c r="G492" s="409"/>
      <c r="H492" s="409"/>
      <c r="I492" s="388"/>
      <c r="J492" s="36"/>
    </row>
    <row r="493" spans="2:10" x14ac:dyDescent="0.25">
      <c r="B493" s="36"/>
      <c r="C493" s="36"/>
      <c r="D493" s="36"/>
      <c r="E493" s="109"/>
      <c r="F493" s="36"/>
      <c r="G493" s="409"/>
      <c r="H493" s="409"/>
      <c r="I493" s="388"/>
      <c r="J493" s="36"/>
    </row>
    <row r="494" spans="2:10" x14ac:dyDescent="0.25">
      <c r="B494" s="36"/>
      <c r="C494" s="36"/>
      <c r="D494" s="36"/>
      <c r="E494" s="109"/>
      <c r="F494" s="36"/>
      <c r="G494" s="409"/>
      <c r="H494" s="409"/>
      <c r="I494" s="388"/>
      <c r="J494" s="36"/>
    </row>
    <row r="495" spans="2:10" x14ac:dyDescent="0.25">
      <c r="B495" s="36"/>
      <c r="C495" s="36"/>
      <c r="D495" s="36"/>
      <c r="E495" s="109"/>
      <c r="F495" s="36"/>
      <c r="G495" s="409"/>
      <c r="H495" s="409"/>
      <c r="I495" s="388"/>
      <c r="J495" s="36"/>
    </row>
    <row r="496" spans="2:10" x14ac:dyDescent="0.25">
      <c r="B496" s="36"/>
      <c r="C496" s="36"/>
      <c r="D496" s="36"/>
      <c r="E496" s="109"/>
      <c r="F496" s="36"/>
      <c r="G496" s="409"/>
      <c r="H496" s="409"/>
      <c r="I496" s="388"/>
      <c r="J496" s="36"/>
    </row>
    <row r="497" spans="2:10" x14ac:dyDescent="0.25">
      <c r="B497" s="36"/>
      <c r="C497" s="36"/>
      <c r="D497" s="36"/>
      <c r="E497" s="109"/>
      <c r="F497" s="36"/>
      <c r="G497" s="409"/>
      <c r="H497" s="409"/>
      <c r="I497" s="388"/>
      <c r="J497" s="36"/>
    </row>
    <row r="498" spans="2:10" x14ac:dyDescent="0.25">
      <c r="B498" s="36"/>
      <c r="C498" s="36"/>
      <c r="D498" s="36"/>
      <c r="E498" s="109"/>
      <c r="F498" s="36"/>
      <c r="G498" s="409"/>
      <c r="H498" s="409"/>
      <c r="I498" s="388"/>
      <c r="J498" s="36"/>
    </row>
    <row r="499" spans="2:10" x14ac:dyDescent="0.25">
      <c r="B499" s="36"/>
      <c r="C499" s="36"/>
      <c r="D499" s="36"/>
      <c r="E499" s="109"/>
      <c r="F499" s="36"/>
      <c r="G499" s="409"/>
      <c r="H499" s="409"/>
      <c r="I499" s="388"/>
      <c r="J499" s="36"/>
    </row>
    <row r="500" spans="2:10" x14ac:dyDescent="0.25">
      <c r="B500" s="36"/>
      <c r="C500" s="36"/>
      <c r="D500" s="36"/>
      <c r="E500" s="109"/>
      <c r="F500" s="36"/>
      <c r="G500" s="409"/>
      <c r="H500" s="409"/>
      <c r="I500" s="388"/>
      <c r="J500" s="36"/>
    </row>
    <row r="501" spans="2:10" x14ac:dyDescent="0.25">
      <c r="B501" s="36"/>
      <c r="C501" s="36"/>
      <c r="D501" s="36"/>
      <c r="E501" s="109"/>
      <c r="F501" s="36"/>
      <c r="G501" s="409"/>
      <c r="H501" s="409"/>
      <c r="I501" s="388"/>
      <c r="J501" s="36"/>
    </row>
    <row r="502" spans="2:10" x14ac:dyDescent="0.25">
      <c r="B502" s="36"/>
      <c r="C502" s="36"/>
      <c r="D502" s="36"/>
      <c r="E502" s="109"/>
      <c r="F502" s="36"/>
      <c r="G502" s="409"/>
      <c r="H502" s="409"/>
      <c r="I502" s="388"/>
      <c r="J502" s="36"/>
    </row>
    <row r="503" spans="2:10" x14ac:dyDescent="0.25">
      <c r="B503" s="36"/>
      <c r="C503" s="36"/>
      <c r="D503" s="36"/>
      <c r="E503" s="109"/>
      <c r="F503" s="36"/>
      <c r="G503" s="409"/>
      <c r="H503" s="409"/>
      <c r="I503" s="388"/>
      <c r="J503" s="36"/>
    </row>
    <row r="504" spans="2:10" x14ac:dyDescent="0.25">
      <c r="B504" s="36"/>
      <c r="C504" s="36"/>
      <c r="D504" s="36"/>
      <c r="E504" s="109"/>
      <c r="F504" s="36"/>
      <c r="G504" s="409"/>
      <c r="H504" s="409"/>
      <c r="I504" s="388"/>
      <c r="J504" s="36"/>
    </row>
    <row r="505" spans="2:10" x14ac:dyDescent="0.25">
      <c r="B505" s="36"/>
      <c r="C505" s="36"/>
      <c r="D505" s="36"/>
      <c r="E505" s="109"/>
      <c r="F505" s="36"/>
      <c r="G505" s="409"/>
      <c r="H505" s="409"/>
      <c r="I505" s="388"/>
      <c r="J505" s="36"/>
    </row>
    <row r="506" spans="2:10" x14ac:dyDescent="0.25">
      <c r="B506" s="36"/>
      <c r="C506" s="36"/>
      <c r="D506" s="36"/>
      <c r="E506" s="109"/>
      <c r="F506" s="36"/>
      <c r="G506" s="409"/>
      <c r="H506" s="409"/>
      <c r="I506" s="388"/>
      <c r="J506" s="36"/>
    </row>
    <row r="507" spans="2:10" x14ac:dyDescent="0.25">
      <c r="B507" s="36"/>
      <c r="C507" s="36"/>
      <c r="D507" s="36"/>
      <c r="E507" s="109"/>
      <c r="F507" s="36"/>
      <c r="G507" s="409"/>
      <c r="H507" s="409"/>
      <c r="I507" s="388"/>
      <c r="J507" s="36"/>
    </row>
    <row r="508" spans="2:10" x14ac:dyDescent="0.25">
      <c r="B508" s="36"/>
      <c r="C508" s="36"/>
      <c r="D508" s="36"/>
      <c r="E508" s="109"/>
      <c r="F508" s="36"/>
      <c r="G508" s="409"/>
      <c r="H508" s="409"/>
      <c r="I508" s="388"/>
      <c r="J508" s="36"/>
    </row>
    <row r="509" spans="2:10" x14ac:dyDescent="0.25">
      <c r="B509" s="36"/>
      <c r="C509" s="36"/>
      <c r="D509" s="36"/>
      <c r="E509" s="109"/>
      <c r="F509" s="36"/>
      <c r="G509" s="409"/>
      <c r="H509" s="409"/>
      <c r="I509" s="388"/>
      <c r="J509" s="36"/>
    </row>
    <row r="510" spans="2:10" x14ac:dyDescent="0.25">
      <c r="B510" s="36"/>
      <c r="C510" s="36"/>
      <c r="D510" s="36"/>
      <c r="E510" s="109"/>
      <c r="F510" s="36"/>
      <c r="G510" s="409"/>
      <c r="H510" s="409"/>
      <c r="I510" s="388"/>
      <c r="J510" s="36"/>
    </row>
    <row r="511" spans="2:10" x14ac:dyDescent="0.25">
      <c r="B511" s="36"/>
      <c r="C511" s="36"/>
      <c r="D511" s="36"/>
      <c r="E511" s="109"/>
      <c r="F511" s="36"/>
      <c r="G511" s="409"/>
      <c r="H511" s="409"/>
      <c r="I511" s="388"/>
      <c r="J511" s="36"/>
    </row>
    <row r="512" spans="2:10" x14ac:dyDescent="0.25">
      <c r="B512" s="36"/>
      <c r="C512" s="36"/>
      <c r="D512" s="36"/>
      <c r="E512" s="109"/>
      <c r="F512" s="36"/>
      <c r="G512" s="409"/>
      <c r="H512" s="409"/>
      <c r="I512" s="388"/>
      <c r="J512" s="36"/>
    </row>
    <row r="513" spans="2:10" x14ac:dyDescent="0.25">
      <c r="B513" s="36"/>
      <c r="C513" s="36"/>
      <c r="D513" s="36"/>
      <c r="E513" s="109"/>
      <c r="F513" s="36"/>
      <c r="G513" s="409"/>
      <c r="H513" s="409"/>
      <c r="I513" s="388"/>
      <c r="J513" s="36"/>
    </row>
    <row r="514" spans="2:10" x14ac:dyDescent="0.25">
      <c r="B514" s="36"/>
      <c r="C514" s="36"/>
      <c r="D514" s="36"/>
      <c r="E514" s="109"/>
      <c r="F514" s="36"/>
      <c r="G514" s="409"/>
      <c r="H514" s="409"/>
      <c r="I514" s="388"/>
      <c r="J514" s="36"/>
    </row>
    <row r="515" spans="2:10" x14ac:dyDescent="0.25">
      <c r="B515" s="36"/>
      <c r="C515" s="36"/>
      <c r="D515" s="36"/>
      <c r="E515" s="109"/>
      <c r="F515" s="36"/>
      <c r="G515" s="409"/>
      <c r="H515" s="409"/>
      <c r="I515" s="388"/>
      <c r="J515" s="36"/>
    </row>
    <row r="516" spans="2:10" x14ac:dyDescent="0.25">
      <c r="B516" s="36"/>
      <c r="C516" s="36"/>
      <c r="D516" s="36"/>
      <c r="E516" s="109"/>
      <c r="F516" s="36"/>
      <c r="G516" s="409"/>
      <c r="H516" s="409"/>
      <c r="I516" s="388"/>
      <c r="J516" s="36"/>
    </row>
    <row r="517" spans="2:10" x14ac:dyDescent="0.25">
      <c r="B517" s="36"/>
      <c r="C517" s="36"/>
      <c r="D517" s="36"/>
      <c r="E517" s="109"/>
      <c r="F517" s="36"/>
      <c r="G517" s="409"/>
      <c r="H517" s="409"/>
      <c r="I517" s="388"/>
      <c r="J517" s="36"/>
    </row>
    <row r="518" spans="2:10" x14ac:dyDescent="0.25">
      <c r="B518" s="36"/>
      <c r="C518" s="36"/>
      <c r="D518" s="36"/>
      <c r="E518" s="109"/>
      <c r="F518" s="36"/>
      <c r="G518" s="409"/>
      <c r="H518" s="409"/>
      <c r="I518" s="388"/>
      <c r="J518" s="36"/>
    </row>
    <row r="519" spans="2:10" x14ac:dyDescent="0.25">
      <c r="B519" s="36"/>
      <c r="C519" s="36"/>
      <c r="D519" s="36"/>
      <c r="E519" s="109"/>
      <c r="F519" s="36"/>
      <c r="G519" s="409"/>
      <c r="H519" s="409"/>
      <c r="I519" s="388"/>
      <c r="J519" s="36"/>
    </row>
    <row r="520" spans="2:10" x14ac:dyDescent="0.25">
      <c r="B520" s="36"/>
      <c r="C520" s="36"/>
      <c r="D520" s="36"/>
      <c r="E520" s="109"/>
      <c r="F520" s="36"/>
      <c r="G520" s="409"/>
      <c r="H520" s="409"/>
      <c r="I520" s="388"/>
      <c r="J520" s="36"/>
    </row>
    <row r="521" spans="2:10" x14ac:dyDescent="0.25">
      <c r="B521" s="36"/>
      <c r="C521" s="36"/>
      <c r="D521" s="36"/>
      <c r="E521" s="109"/>
      <c r="F521" s="36"/>
      <c r="G521" s="409"/>
      <c r="H521" s="409"/>
      <c r="I521" s="388"/>
      <c r="J521" s="36"/>
    </row>
    <row r="522" spans="2:10" x14ac:dyDescent="0.25">
      <c r="B522" s="36"/>
      <c r="C522" s="36"/>
      <c r="D522" s="36"/>
      <c r="E522" s="109"/>
      <c r="F522" s="36"/>
      <c r="G522" s="409"/>
      <c r="H522" s="409"/>
      <c r="I522" s="388"/>
      <c r="J522" s="36"/>
    </row>
    <row r="523" spans="2:10" x14ac:dyDescent="0.25">
      <c r="B523" s="36"/>
      <c r="C523" s="36"/>
      <c r="D523" s="36"/>
      <c r="E523" s="109"/>
      <c r="F523" s="36"/>
      <c r="G523" s="409"/>
      <c r="H523" s="409"/>
      <c r="I523" s="388"/>
      <c r="J523" s="36"/>
    </row>
    <row r="524" spans="2:10" x14ac:dyDescent="0.25">
      <c r="B524" s="36"/>
      <c r="C524" s="36"/>
      <c r="D524" s="36"/>
      <c r="E524" s="109"/>
      <c r="F524" s="36"/>
      <c r="G524" s="409"/>
      <c r="H524" s="409"/>
      <c r="I524" s="388"/>
      <c r="J524" s="36"/>
    </row>
    <row r="525" spans="2:10" x14ac:dyDescent="0.25">
      <c r="B525" s="36"/>
      <c r="C525" s="36"/>
      <c r="D525" s="36"/>
      <c r="E525" s="109"/>
      <c r="F525" s="36"/>
      <c r="G525" s="409"/>
      <c r="H525" s="409"/>
      <c r="I525" s="388"/>
      <c r="J525" s="36"/>
    </row>
    <row r="526" spans="2:10" x14ac:dyDescent="0.25">
      <c r="B526" s="36"/>
      <c r="C526" s="36"/>
      <c r="D526" s="36"/>
      <c r="E526" s="109"/>
      <c r="F526" s="36"/>
      <c r="G526" s="409"/>
      <c r="H526" s="409"/>
      <c r="I526" s="388"/>
      <c r="J526" s="36"/>
    </row>
    <row r="527" spans="2:10" x14ac:dyDescent="0.25">
      <c r="B527" s="36"/>
      <c r="C527" s="36"/>
      <c r="D527" s="36"/>
      <c r="E527" s="109"/>
      <c r="F527" s="36"/>
      <c r="G527" s="409"/>
      <c r="H527" s="409"/>
      <c r="I527" s="388"/>
      <c r="J527" s="36"/>
    </row>
    <row r="528" spans="2:10" x14ac:dyDescent="0.25">
      <c r="B528" s="36"/>
      <c r="C528" s="36"/>
      <c r="D528" s="36"/>
      <c r="E528" s="109"/>
      <c r="F528" s="36"/>
      <c r="G528" s="409"/>
      <c r="H528" s="409"/>
      <c r="I528" s="388"/>
      <c r="J528" s="36"/>
    </row>
    <row r="529" spans="2:10" x14ac:dyDescent="0.25">
      <c r="B529" s="36"/>
      <c r="C529" s="36"/>
      <c r="D529" s="36"/>
      <c r="E529" s="109"/>
      <c r="F529" s="36"/>
      <c r="G529" s="409"/>
      <c r="H529" s="409"/>
      <c r="I529" s="388"/>
      <c r="J529" s="36"/>
    </row>
    <row r="530" spans="2:10" x14ac:dyDescent="0.25">
      <c r="B530" s="36"/>
      <c r="C530" s="36"/>
      <c r="D530" s="36"/>
      <c r="E530" s="109"/>
      <c r="F530" s="36"/>
      <c r="G530" s="409"/>
      <c r="H530" s="409"/>
      <c r="I530" s="388"/>
      <c r="J530" s="36"/>
    </row>
    <row r="531" spans="2:10" x14ac:dyDescent="0.25">
      <c r="B531" s="36"/>
      <c r="C531" s="36"/>
      <c r="D531" s="36"/>
      <c r="E531" s="109"/>
      <c r="F531" s="36"/>
      <c r="G531" s="409"/>
      <c r="H531" s="409"/>
      <c r="I531" s="388"/>
      <c r="J531" s="36"/>
    </row>
    <row r="532" spans="2:10" x14ac:dyDescent="0.25">
      <c r="B532" s="36"/>
      <c r="C532" s="36"/>
      <c r="D532" s="36"/>
      <c r="E532" s="109"/>
      <c r="F532" s="36"/>
      <c r="G532" s="409"/>
      <c r="H532" s="409"/>
      <c r="I532" s="388"/>
      <c r="J532" s="36"/>
    </row>
    <row r="533" spans="2:10" x14ac:dyDescent="0.25">
      <c r="B533" s="36"/>
      <c r="C533" s="36"/>
      <c r="D533" s="36"/>
      <c r="E533" s="109"/>
      <c r="F533" s="36"/>
      <c r="G533" s="409"/>
      <c r="H533" s="409"/>
      <c r="I533" s="388"/>
      <c r="J533" s="36"/>
    </row>
    <row r="534" spans="2:10" x14ac:dyDescent="0.25">
      <c r="B534" s="36"/>
      <c r="C534" s="36"/>
      <c r="D534" s="36"/>
      <c r="E534" s="109"/>
      <c r="F534" s="36"/>
      <c r="G534" s="409"/>
      <c r="H534" s="409"/>
      <c r="I534" s="388"/>
      <c r="J534" s="36"/>
    </row>
    <row r="535" spans="2:10" x14ac:dyDescent="0.25">
      <c r="B535" s="36"/>
      <c r="C535" s="36"/>
      <c r="D535" s="36"/>
      <c r="E535" s="109"/>
      <c r="F535" s="36"/>
      <c r="G535" s="409"/>
      <c r="H535" s="409"/>
      <c r="I535" s="388"/>
      <c r="J535" s="36"/>
    </row>
    <row r="536" spans="2:10" x14ac:dyDescent="0.25">
      <c r="B536" s="36"/>
      <c r="C536" s="36"/>
      <c r="D536" s="36"/>
      <c r="E536" s="109"/>
      <c r="F536" s="36"/>
      <c r="G536" s="409"/>
      <c r="H536" s="409"/>
      <c r="I536" s="388"/>
      <c r="J536" s="36"/>
    </row>
    <row r="537" spans="2:10" x14ac:dyDescent="0.25">
      <c r="B537" s="36"/>
      <c r="C537" s="36"/>
      <c r="D537" s="36"/>
      <c r="E537" s="109"/>
      <c r="F537" s="36"/>
      <c r="G537" s="409"/>
      <c r="H537" s="409"/>
      <c r="I537" s="388"/>
      <c r="J537" s="36"/>
    </row>
    <row r="538" spans="2:10" x14ac:dyDescent="0.25">
      <c r="B538" s="36"/>
      <c r="C538" s="36"/>
      <c r="D538" s="36"/>
      <c r="E538" s="109"/>
      <c r="F538" s="36"/>
      <c r="G538" s="409"/>
      <c r="H538" s="409"/>
      <c r="I538" s="388"/>
      <c r="J538" s="36"/>
    </row>
    <row r="539" spans="2:10" x14ac:dyDescent="0.25">
      <c r="B539" s="36"/>
      <c r="C539" s="36"/>
      <c r="D539" s="36"/>
      <c r="E539" s="109"/>
      <c r="F539" s="36"/>
      <c r="G539" s="409"/>
      <c r="H539" s="409"/>
      <c r="I539" s="388"/>
      <c r="J539" s="36"/>
    </row>
    <row r="540" spans="2:10" x14ac:dyDescent="0.25">
      <c r="B540" s="36"/>
      <c r="C540" s="36"/>
      <c r="D540" s="36"/>
      <c r="E540" s="109"/>
      <c r="F540" s="36"/>
      <c r="G540" s="409"/>
      <c r="H540" s="409"/>
      <c r="I540" s="388"/>
      <c r="J540" s="36"/>
    </row>
    <row r="541" spans="2:10" x14ac:dyDescent="0.25">
      <c r="B541" s="36"/>
      <c r="C541" s="36"/>
      <c r="D541" s="36"/>
      <c r="E541" s="109"/>
      <c r="F541" s="36"/>
      <c r="G541" s="409"/>
      <c r="H541" s="409"/>
      <c r="I541" s="388"/>
      <c r="J541" s="36"/>
    </row>
    <row r="542" spans="2:10" x14ac:dyDescent="0.25">
      <c r="B542" s="36"/>
      <c r="C542" s="36"/>
      <c r="D542" s="36"/>
      <c r="E542" s="109"/>
      <c r="F542" s="36"/>
      <c r="G542" s="409"/>
      <c r="H542" s="409"/>
      <c r="I542" s="388"/>
      <c r="J542" s="36"/>
    </row>
    <row r="543" spans="2:10" x14ac:dyDescent="0.25">
      <c r="B543" s="36"/>
      <c r="C543" s="36"/>
      <c r="D543" s="36"/>
      <c r="E543" s="109"/>
      <c r="F543" s="36"/>
      <c r="G543" s="409"/>
      <c r="H543" s="409"/>
      <c r="I543" s="388"/>
      <c r="J543" s="36"/>
    </row>
    <row r="544" spans="2:10" x14ac:dyDescent="0.25">
      <c r="B544" s="36"/>
      <c r="C544" s="36"/>
      <c r="D544" s="36"/>
      <c r="E544" s="109"/>
      <c r="F544" s="36"/>
      <c r="G544" s="409"/>
      <c r="H544" s="409"/>
      <c r="I544" s="388"/>
      <c r="J544" s="36"/>
    </row>
    <row r="545" spans="2:10" x14ac:dyDescent="0.25">
      <c r="B545" s="36"/>
      <c r="C545" s="36"/>
      <c r="D545" s="36"/>
      <c r="E545" s="109"/>
      <c r="F545" s="36"/>
      <c r="G545" s="409"/>
      <c r="H545" s="409"/>
      <c r="I545" s="388"/>
      <c r="J545" s="36"/>
    </row>
    <row r="546" spans="2:10" x14ac:dyDescent="0.25">
      <c r="B546" s="36"/>
      <c r="C546" s="36"/>
      <c r="D546" s="36"/>
      <c r="E546" s="109"/>
      <c r="F546" s="36"/>
      <c r="G546" s="409"/>
      <c r="H546" s="409"/>
      <c r="I546" s="388"/>
      <c r="J546" s="36"/>
    </row>
    <row r="547" spans="2:10" x14ac:dyDescent="0.25">
      <c r="B547" s="36"/>
      <c r="C547" s="36"/>
      <c r="D547" s="36"/>
      <c r="E547" s="109"/>
      <c r="F547" s="36"/>
      <c r="G547" s="409"/>
      <c r="H547" s="409"/>
      <c r="I547" s="388"/>
      <c r="J547" s="36"/>
    </row>
    <row r="548" spans="2:10" x14ac:dyDescent="0.25">
      <c r="B548" s="36"/>
      <c r="C548" s="36"/>
      <c r="D548" s="36"/>
      <c r="E548" s="109"/>
      <c r="F548" s="36"/>
      <c r="G548" s="409"/>
      <c r="H548" s="409"/>
      <c r="I548" s="388"/>
      <c r="J548" s="36"/>
    </row>
    <row r="549" spans="2:10" x14ac:dyDescent="0.25">
      <c r="B549" s="36"/>
      <c r="C549" s="36"/>
      <c r="D549" s="36"/>
      <c r="E549" s="109"/>
      <c r="F549" s="36"/>
      <c r="G549" s="409"/>
      <c r="H549" s="409"/>
      <c r="I549" s="388"/>
      <c r="J549" s="36"/>
    </row>
    <row r="550" spans="2:10" x14ac:dyDescent="0.25">
      <c r="B550" s="36"/>
      <c r="C550" s="36"/>
      <c r="D550" s="36"/>
      <c r="E550" s="109"/>
      <c r="F550" s="36"/>
      <c r="G550" s="409"/>
      <c r="H550" s="409"/>
      <c r="I550" s="388"/>
      <c r="J550" s="36"/>
    </row>
    <row r="551" spans="2:10" x14ac:dyDescent="0.25">
      <c r="B551" s="36"/>
      <c r="C551" s="36"/>
      <c r="D551" s="36"/>
      <c r="E551" s="109"/>
      <c r="F551" s="36"/>
      <c r="G551" s="409"/>
      <c r="H551" s="409"/>
      <c r="I551" s="388"/>
      <c r="J551" s="36"/>
    </row>
    <row r="552" spans="2:10" x14ac:dyDescent="0.25">
      <c r="B552" s="36"/>
      <c r="C552" s="36"/>
      <c r="D552" s="36"/>
      <c r="E552" s="109"/>
      <c r="F552" s="36"/>
      <c r="G552" s="409"/>
      <c r="H552" s="409"/>
      <c r="I552" s="388"/>
      <c r="J552" s="36"/>
    </row>
    <row r="553" spans="2:10" x14ac:dyDescent="0.25">
      <c r="B553" s="36"/>
      <c r="C553" s="36"/>
      <c r="D553" s="36"/>
      <c r="E553" s="109"/>
      <c r="F553" s="36"/>
      <c r="G553" s="409"/>
      <c r="H553" s="409"/>
      <c r="I553" s="388"/>
      <c r="J553" s="36"/>
    </row>
    <row r="554" spans="2:10" x14ac:dyDescent="0.25">
      <c r="B554" s="36"/>
      <c r="C554" s="36"/>
      <c r="D554" s="36"/>
      <c r="E554" s="109"/>
      <c r="F554" s="36"/>
      <c r="G554" s="409"/>
      <c r="H554" s="409"/>
      <c r="I554" s="388"/>
      <c r="J554" s="36"/>
    </row>
    <row r="555" spans="2:10" x14ac:dyDescent="0.25">
      <c r="B555" s="36"/>
      <c r="C555" s="36"/>
      <c r="D555" s="36"/>
      <c r="E555" s="109"/>
      <c r="F555" s="36"/>
      <c r="G555" s="409"/>
      <c r="H555" s="409"/>
      <c r="I555" s="388"/>
      <c r="J555" s="36"/>
    </row>
    <row r="556" spans="2:10" x14ac:dyDescent="0.25">
      <c r="B556" s="36"/>
      <c r="C556" s="36"/>
      <c r="D556" s="36"/>
      <c r="E556" s="109"/>
      <c r="F556" s="36"/>
      <c r="G556" s="409"/>
      <c r="H556" s="409"/>
      <c r="I556" s="388"/>
      <c r="J556" s="36"/>
    </row>
    <row r="557" spans="2:10" x14ac:dyDescent="0.25">
      <c r="B557" s="36"/>
      <c r="C557" s="36"/>
      <c r="D557" s="36"/>
      <c r="E557" s="109"/>
      <c r="F557" s="36"/>
      <c r="G557" s="409"/>
      <c r="H557" s="409"/>
      <c r="I557" s="388"/>
      <c r="J557" s="36"/>
    </row>
    <row r="558" spans="2:10" x14ac:dyDescent="0.25">
      <c r="B558" s="36"/>
      <c r="C558" s="36"/>
      <c r="D558" s="36"/>
      <c r="E558" s="109"/>
      <c r="F558" s="36"/>
      <c r="G558" s="409"/>
      <c r="H558" s="409"/>
      <c r="I558" s="388"/>
      <c r="J558" s="36"/>
    </row>
    <row r="559" spans="2:10" x14ac:dyDescent="0.25">
      <c r="B559" s="36"/>
      <c r="C559" s="36"/>
      <c r="D559" s="36"/>
      <c r="E559" s="109"/>
      <c r="F559" s="36"/>
      <c r="G559" s="409"/>
      <c r="H559" s="409"/>
      <c r="I559" s="388"/>
      <c r="J559" s="36"/>
    </row>
    <row r="560" spans="2:10" x14ac:dyDescent="0.25">
      <c r="B560" s="36"/>
      <c r="C560" s="36"/>
      <c r="D560" s="36"/>
      <c r="E560" s="109"/>
      <c r="F560" s="36"/>
      <c r="G560" s="409"/>
      <c r="H560" s="409"/>
      <c r="I560" s="388"/>
      <c r="J560" s="36"/>
    </row>
    <row r="561" spans="2:10" x14ac:dyDescent="0.25">
      <c r="B561" s="36"/>
      <c r="C561" s="36"/>
      <c r="D561" s="36"/>
      <c r="E561" s="109"/>
      <c r="F561" s="36"/>
      <c r="G561" s="409"/>
      <c r="H561" s="409"/>
      <c r="I561" s="388"/>
      <c r="J561" s="36"/>
    </row>
    <row r="562" spans="2:10" x14ac:dyDescent="0.25">
      <c r="B562" s="36"/>
      <c r="C562" s="36"/>
      <c r="D562" s="36"/>
      <c r="E562" s="109"/>
      <c r="F562" s="36"/>
      <c r="G562" s="409"/>
      <c r="H562" s="409"/>
      <c r="I562" s="388"/>
      <c r="J562" s="36"/>
    </row>
    <row r="563" spans="2:10" x14ac:dyDescent="0.25">
      <c r="B563" s="36"/>
      <c r="C563" s="36"/>
      <c r="D563" s="36"/>
      <c r="E563" s="109"/>
      <c r="F563" s="36"/>
      <c r="G563" s="409"/>
      <c r="H563" s="409"/>
      <c r="I563" s="388"/>
      <c r="J563" s="36"/>
    </row>
    <row r="564" spans="2:10" x14ac:dyDescent="0.25">
      <c r="B564" s="36"/>
      <c r="C564" s="36"/>
      <c r="D564" s="36"/>
      <c r="E564" s="109"/>
      <c r="F564" s="36"/>
      <c r="G564" s="409"/>
      <c r="H564" s="409"/>
      <c r="I564" s="388"/>
      <c r="J564" s="36"/>
    </row>
    <row r="565" spans="2:10" x14ac:dyDescent="0.25">
      <c r="B565" s="36"/>
      <c r="C565" s="36"/>
      <c r="D565" s="36"/>
      <c r="E565" s="109"/>
      <c r="F565" s="36"/>
      <c r="G565" s="409"/>
      <c r="H565" s="409"/>
      <c r="I565" s="388"/>
      <c r="J565" s="36"/>
    </row>
    <row r="566" spans="2:10" x14ac:dyDescent="0.25">
      <c r="B566" s="36"/>
      <c r="C566" s="36"/>
      <c r="D566" s="36"/>
      <c r="E566" s="109"/>
      <c r="F566" s="36"/>
      <c r="G566" s="409"/>
      <c r="H566" s="409"/>
      <c r="I566" s="388"/>
      <c r="J566" s="36"/>
    </row>
    <row r="567" spans="2:10" x14ac:dyDescent="0.25">
      <c r="B567" s="36"/>
      <c r="C567" s="36"/>
      <c r="D567" s="36"/>
      <c r="E567" s="109"/>
      <c r="F567" s="36"/>
      <c r="G567" s="409"/>
      <c r="H567" s="409"/>
      <c r="I567" s="388"/>
      <c r="J567" s="36"/>
    </row>
    <row r="568" spans="2:10" x14ac:dyDescent="0.25">
      <c r="B568" s="36"/>
      <c r="C568" s="36"/>
      <c r="D568" s="36"/>
      <c r="E568" s="109"/>
      <c r="F568" s="36"/>
      <c r="G568" s="409"/>
      <c r="H568" s="409"/>
      <c r="I568" s="388"/>
      <c r="J568" s="36"/>
    </row>
    <row r="569" spans="2:10" x14ac:dyDescent="0.25">
      <c r="B569" s="36"/>
      <c r="C569" s="36"/>
      <c r="D569" s="36"/>
      <c r="E569" s="109"/>
      <c r="F569" s="36"/>
      <c r="G569" s="409"/>
      <c r="H569" s="409"/>
      <c r="I569" s="388"/>
      <c r="J569" s="36"/>
    </row>
    <row r="570" spans="2:10" x14ac:dyDescent="0.25">
      <c r="B570" s="36"/>
      <c r="C570" s="36"/>
      <c r="D570" s="36"/>
      <c r="E570" s="109"/>
      <c r="F570" s="36"/>
      <c r="G570" s="409"/>
      <c r="H570" s="409"/>
      <c r="I570" s="388"/>
      <c r="J570" s="36"/>
    </row>
    <row r="571" spans="2:10" x14ac:dyDescent="0.25">
      <c r="B571" s="36"/>
      <c r="C571" s="36"/>
      <c r="D571" s="36"/>
      <c r="E571" s="109"/>
      <c r="F571" s="36"/>
      <c r="G571" s="409"/>
      <c r="H571" s="409"/>
      <c r="I571" s="388"/>
      <c r="J571" s="36"/>
    </row>
    <row r="572" spans="2:10" x14ac:dyDescent="0.25">
      <c r="B572" s="36"/>
      <c r="C572" s="36"/>
      <c r="D572" s="36"/>
      <c r="E572" s="109"/>
      <c r="F572" s="36"/>
      <c r="G572" s="409"/>
      <c r="H572" s="409"/>
      <c r="I572" s="388"/>
      <c r="J572" s="36"/>
    </row>
    <row r="573" spans="2:10" x14ac:dyDescent="0.25">
      <c r="B573" s="36"/>
      <c r="C573" s="36"/>
      <c r="D573" s="36"/>
      <c r="E573" s="109"/>
      <c r="F573" s="36"/>
      <c r="G573" s="409"/>
      <c r="H573" s="409"/>
      <c r="I573" s="388"/>
      <c r="J573" s="36"/>
    </row>
    <row r="574" spans="2:10" x14ac:dyDescent="0.25">
      <c r="B574" s="36"/>
      <c r="C574" s="36"/>
      <c r="D574" s="36"/>
      <c r="E574" s="109"/>
      <c r="F574" s="36"/>
      <c r="G574" s="409"/>
      <c r="H574" s="409"/>
      <c r="I574" s="388"/>
      <c r="J574" s="36"/>
    </row>
    <row r="575" spans="2:10" x14ac:dyDescent="0.25">
      <c r="B575" s="36"/>
      <c r="C575" s="36"/>
      <c r="D575" s="36"/>
      <c r="E575" s="109"/>
      <c r="F575" s="36"/>
      <c r="G575" s="409"/>
      <c r="H575" s="409"/>
      <c r="I575" s="388"/>
      <c r="J575" s="36"/>
    </row>
    <row r="576" spans="2:10" x14ac:dyDescent="0.25">
      <c r="B576" s="36"/>
      <c r="C576" s="36"/>
      <c r="D576" s="36"/>
      <c r="E576" s="109"/>
      <c r="F576" s="36"/>
      <c r="G576" s="409"/>
      <c r="H576" s="409"/>
      <c r="I576" s="388"/>
      <c r="J576" s="36"/>
    </row>
    <row r="577" spans="2:10" x14ac:dyDescent="0.25">
      <c r="B577" s="36"/>
      <c r="C577" s="36"/>
      <c r="D577" s="36"/>
      <c r="E577" s="109"/>
      <c r="F577" s="36"/>
      <c r="G577" s="409"/>
      <c r="H577" s="409"/>
      <c r="I577" s="388"/>
      <c r="J577" s="36"/>
    </row>
    <row r="578" spans="2:10" x14ac:dyDescent="0.25">
      <c r="B578" s="36"/>
      <c r="C578" s="36"/>
      <c r="D578" s="36"/>
      <c r="E578" s="109"/>
      <c r="F578" s="36"/>
      <c r="G578" s="409"/>
      <c r="H578" s="409"/>
      <c r="I578" s="388"/>
      <c r="J578" s="36"/>
    </row>
    <row r="579" spans="2:10" x14ac:dyDescent="0.25">
      <c r="B579" s="36"/>
      <c r="C579" s="36"/>
      <c r="D579" s="36"/>
      <c r="E579" s="109"/>
      <c r="F579" s="36"/>
      <c r="G579" s="409"/>
      <c r="H579" s="409"/>
      <c r="I579" s="388"/>
      <c r="J579" s="36"/>
    </row>
    <row r="580" spans="2:10" x14ac:dyDescent="0.25">
      <c r="B580" s="36"/>
      <c r="C580" s="36"/>
      <c r="D580" s="36"/>
      <c r="E580" s="109"/>
      <c r="F580" s="36"/>
      <c r="G580" s="409"/>
      <c r="H580" s="409"/>
      <c r="I580" s="388"/>
      <c r="J580" s="36"/>
    </row>
    <row r="581" spans="2:10" x14ac:dyDescent="0.25">
      <c r="B581" s="36"/>
      <c r="C581" s="36"/>
      <c r="D581" s="36"/>
      <c r="E581" s="109"/>
      <c r="F581" s="36"/>
      <c r="G581" s="409"/>
      <c r="H581" s="409"/>
      <c r="I581" s="388"/>
      <c r="J581" s="36"/>
    </row>
    <row r="582" spans="2:10" x14ac:dyDescent="0.25">
      <c r="B582" s="36"/>
      <c r="C582" s="36"/>
      <c r="D582" s="36"/>
      <c r="E582" s="109"/>
      <c r="F582" s="36"/>
      <c r="G582" s="409"/>
      <c r="H582" s="409"/>
      <c r="I582" s="388"/>
      <c r="J582" s="36"/>
    </row>
    <row r="583" spans="2:10" x14ac:dyDescent="0.25">
      <c r="B583" s="36"/>
      <c r="C583" s="36"/>
      <c r="D583" s="36"/>
      <c r="E583" s="109"/>
      <c r="F583" s="36"/>
      <c r="G583" s="409"/>
      <c r="H583" s="409"/>
      <c r="I583" s="388"/>
      <c r="J583" s="36"/>
    </row>
    <row r="584" spans="2:10" x14ac:dyDescent="0.25">
      <c r="B584" s="36"/>
      <c r="C584" s="36"/>
      <c r="D584" s="36"/>
      <c r="E584" s="109"/>
      <c r="F584" s="36"/>
      <c r="G584" s="409"/>
      <c r="H584" s="409"/>
      <c r="I584" s="388"/>
      <c r="J584" s="36"/>
    </row>
    <row r="585" spans="2:10" x14ac:dyDescent="0.25">
      <c r="B585" s="36"/>
      <c r="C585" s="36"/>
      <c r="D585" s="36"/>
      <c r="E585" s="109"/>
      <c r="F585" s="36"/>
      <c r="G585" s="409"/>
      <c r="H585" s="409"/>
      <c r="I585" s="388"/>
      <c r="J585" s="36"/>
    </row>
    <row r="586" spans="2:10" x14ac:dyDescent="0.25">
      <c r="B586" s="36"/>
      <c r="C586" s="36"/>
      <c r="D586" s="36"/>
      <c r="E586" s="109"/>
      <c r="F586" s="36"/>
      <c r="G586" s="409"/>
      <c r="H586" s="409"/>
      <c r="I586" s="388"/>
      <c r="J586" s="36"/>
    </row>
    <row r="587" spans="2:10" x14ac:dyDescent="0.25">
      <c r="B587" s="36"/>
      <c r="C587" s="36"/>
      <c r="D587" s="36"/>
      <c r="E587" s="109"/>
      <c r="F587" s="36"/>
      <c r="G587" s="409"/>
      <c r="H587" s="409"/>
      <c r="I587" s="388"/>
      <c r="J587" s="36"/>
    </row>
    <row r="588" spans="2:10" x14ac:dyDescent="0.25">
      <c r="B588" s="36"/>
      <c r="C588" s="36"/>
      <c r="D588" s="36"/>
      <c r="E588" s="109"/>
      <c r="F588" s="36"/>
      <c r="G588" s="409"/>
      <c r="H588" s="409"/>
      <c r="I588" s="388"/>
      <c r="J588" s="36"/>
    </row>
    <row r="589" spans="2:10" x14ac:dyDescent="0.25">
      <c r="B589" s="36"/>
      <c r="C589" s="36"/>
      <c r="D589" s="36"/>
      <c r="E589" s="109"/>
      <c r="F589" s="36"/>
      <c r="G589" s="409"/>
      <c r="H589" s="409"/>
      <c r="I589" s="388"/>
      <c r="J589" s="36"/>
    </row>
    <row r="590" spans="2:10" x14ac:dyDescent="0.25">
      <c r="B590" s="36"/>
      <c r="C590" s="36"/>
      <c r="D590" s="36"/>
      <c r="E590" s="109"/>
      <c r="F590" s="36"/>
      <c r="G590" s="409"/>
      <c r="H590" s="409"/>
      <c r="I590" s="388"/>
      <c r="J590" s="36"/>
    </row>
    <row r="591" spans="2:10" x14ac:dyDescent="0.25">
      <c r="B591" s="36"/>
      <c r="C591" s="36"/>
      <c r="D591" s="36"/>
      <c r="E591" s="109"/>
      <c r="F591" s="36"/>
      <c r="G591" s="409"/>
      <c r="H591" s="409"/>
      <c r="I591" s="388"/>
      <c r="J591" s="36"/>
    </row>
    <row r="592" spans="2:10" x14ac:dyDescent="0.25">
      <c r="B592" s="36"/>
      <c r="C592" s="36"/>
      <c r="D592" s="36"/>
      <c r="E592" s="109"/>
      <c r="F592" s="36"/>
      <c r="G592" s="409"/>
      <c r="H592" s="409"/>
      <c r="I592" s="388"/>
      <c r="J592" s="36"/>
    </row>
    <row r="593" spans="2:10" x14ac:dyDescent="0.25">
      <c r="B593" s="36"/>
      <c r="C593" s="36"/>
      <c r="D593" s="36"/>
      <c r="E593" s="109"/>
      <c r="F593" s="36"/>
      <c r="G593" s="409"/>
      <c r="H593" s="409"/>
      <c r="I593" s="388"/>
      <c r="J593" s="36"/>
    </row>
    <row r="594" spans="2:10" x14ac:dyDescent="0.25">
      <c r="B594" s="36"/>
      <c r="C594" s="36"/>
      <c r="D594" s="36"/>
      <c r="E594" s="109"/>
      <c r="F594" s="36"/>
      <c r="G594" s="409"/>
      <c r="H594" s="409"/>
      <c r="I594" s="388"/>
      <c r="J594" s="36"/>
    </row>
    <row r="595" spans="2:10" x14ac:dyDescent="0.25">
      <c r="B595" s="36"/>
      <c r="C595" s="36"/>
      <c r="D595" s="36"/>
      <c r="E595" s="109"/>
      <c r="F595" s="36"/>
      <c r="G595" s="409"/>
      <c r="H595" s="409"/>
      <c r="I595" s="388"/>
      <c r="J595" s="36"/>
    </row>
    <row r="596" spans="2:10" x14ac:dyDescent="0.25">
      <c r="B596" s="36"/>
      <c r="C596" s="36"/>
      <c r="D596" s="36"/>
      <c r="E596" s="109"/>
      <c r="F596" s="36"/>
      <c r="G596" s="409"/>
      <c r="H596" s="409"/>
      <c r="I596" s="388"/>
      <c r="J596" s="36"/>
    </row>
    <row r="597" spans="2:10" x14ac:dyDescent="0.25">
      <c r="B597" s="36"/>
      <c r="C597" s="36"/>
      <c r="D597" s="36"/>
      <c r="E597" s="109"/>
      <c r="F597" s="36"/>
      <c r="G597" s="409"/>
      <c r="H597" s="409"/>
      <c r="I597" s="388"/>
      <c r="J597" s="36"/>
    </row>
    <row r="598" spans="2:10" x14ac:dyDescent="0.25">
      <c r="B598" s="36"/>
      <c r="C598" s="36"/>
      <c r="D598" s="36"/>
      <c r="E598" s="109"/>
      <c r="F598" s="36"/>
      <c r="G598" s="409"/>
      <c r="H598" s="409"/>
      <c r="I598" s="388"/>
      <c r="J598" s="36"/>
    </row>
    <row r="599" spans="2:10" x14ac:dyDescent="0.25">
      <c r="B599" s="36"/>
      <c r="C599" s="36"/>
      <c r="D599" s="36"/>
      <c r="E599" s="109"/>
      <c r="F599" s="36"/>
      <c r="G599" s="409"/>
      <c r="H599" s="409"/>
      <c r="I599" s="388"/>
      <c r="J599" s="36"/>
    </row>
    <row r="600" spans="2:10" x14ac:dyDescent="0.25">
      <c r="B600" s="36"/>
      <c r="C600" s="36"/>
      <c r="D600" s="36"/>
      <c r="E600" s="109"/>
      <c r="F600" s="36"/>
      <c r="G600" s="409"/>
      <c r="H600" s="409"/>
      <c r="I600" s="388"/>
      <c r="J600" s="36"/>
    </row>
    <row r="601" spans="2:10" x14ac:dyDescent="0.25">
      <c r="B601" s="36"/>
      <c r="C601" s="36"/>
      <c r="D601" s="36"/>
      <c r="E601" s="109"/>
      <c r="F601" s="36"/>
      <c r="G601" s="409"/>
      <c r="H601" s="409"/>
      <c r="I601" s="388"/>
      <c r="J601" s="36"/>
    </row>
    <row r="602" spans="2:10" x14ac:dyDescent="0.25">
      <c r="B602" s="36"/>
      <c r="C602" s="36"/>
      <c r="D602" s="36"/>
      <c r="E602" s="109"/>
      <c r="F602" s="36"/>
      <c r="G602" s="409"/>
      <c r="H602" s="409"/>
      <c r="I602" s="388"/>
      <c r="J602" s="36"/>
    </row>
    <row r="603" spans="2:10" x14ac:dyDescent="0.25">
      <c r="B603" s="36"/>
      <c r="C603" s="36"/>
      <c r="D603" s="36"/>
      <c r="E603" s="109"/>
      <c r="F603" s="36"/>
      <c r="G603" s="409"/>
      <c r="H603" s="409"/>
      <c r="I603" s="388"/>
      <c r="J603" s="36"/>
    </row>
    <row r="604" spans="2:10" x14ac:dyDescent="0.25">
      <c r="B604" s="36"/>
      <c r="C604" s="36"/>
      <c r="D604" s="36"/>
      <c r="E604" s="109"/>
      <c r="F604" s="36"/>
      <c r="G604" s="409"/>
      <c r="H604" s="409"/>
      <c r="I604" s="388"/>
      <c r="J604" s="36"/>
    </row>
    <row r="605" spans="2:10" x14ac:dyDescent="0.25">
      <c r="B605" s="36"/>
      <c r="C605" s="36"/>
      <c r="D605" s="36"/>
      <c r="E605" s="109"/>
      <c r="F605" s="36"/>
      <c r="G605" s="409"/>
      <c r="H605" s="409"/>
      <c r="I605" s="388"/>
      <c r="J605" s="36"/>
    </row>
    <row r="606" spans="2:10" x14ac:dyDescent="0.25">
      <c r="B606" s="36"/>
      <c r="C606" s="36"/>
      <c r="D606" s="36"/>
      <c r="E606" s="109"/>
      <c r="F606" s="36"/>
      <c r="G606" s="409"/>
      <c r="H606" s="409"/>
      <c r="I606" s="388"/>
      <c r="J606" s="36"/>
    </row>
    <row r="607" spans="2:10" x14ac:dyDescent="0.25">
      <c r="B607" s="36"/>
      <c r="C607" s="36"/>
      <c r="D607" s="36"/>
      <c r="E607" s="109"/>
      <c r="F607" s="36"/>
      <c r="G607" s="409"/>
      <c r="H607" s="409"/>
      <c r="I607" s="388"/>
      <c r="J607" s="36"/>
    </row>
    <row r="608" spans="2:10" x14ac:dyDescent="0.25">
      <c r="B608" s="36"/>
      <c r="C608" s="36"/>
      <c r="D608" s="36"/>
      <c r="E608" s="109"/>
      <c r="F608" s="36"/>
      <c r="G608" s="409"/>
      <c r="H608" s="409"/>
      <c r="I608" s="388"/>
      <c r="J608" s="36"/>
    </row>
    <row r="609" spans="2:10" x14ac:dyDescent="0.25">
      <c r="B609" s="36"/>
      <c r="C609" s="36"/>
      <c r="D609" s="36"/>
      <c r="E609" s="109"/>
      <c r="F609" s="36"/>
      <c r="G609" s="409"/>
      <c r="H609" s="409"/>
      <c r="I609" s="388"/>
      <c r="J609" s="36"/>
    </row>
    <row r="610" spans="2:10" x14ac:dyDescent="0.25">
      <c r="B610" s="36"/>
      <c r="C610" s="36"/>
      <c r="D610" s="36"/>
      <c r="E610" s="109"/>
      <c r="F610" s="36"/>
      <c r="G610" s="409"/>
      <c r="H610" s="409"/>
      <c r="I610" s="388"/>
      <c r="J610" s="36"/>
    </row>
    <row r="611" spans="2:10" x14ac:dyDescent="0.25">
      <c r="B611" s="36"/>
      <c r="C611" s="36"/>
      <c r="D611" s="36"/>
      <c r="E611" s="109"/>
      <c r="F611" s="36"/>
      <c r="G611" s="409"/>
      <c r="H611" s="409"/>
      <c r="I611" s="388"/>
      <c r="J611" s="36"/>
    </row>
    <row r="612" spans="2:10" x14ac:dyDescent="0.25">
      <c r="B612" s="36"/>
      <c r="C612" s="36"/>
      <c r="D612" s="36"/>
      <c r="E612" s="109"/>
      <c r="F612" s="36"/>
      <c r="G612" s="409"/>
      <c r="H612" s="409"/>
      <c r="I612" s="388"/>
      <c r="J612" s="36"/>
    </row>
    <row r="613" spans="2:10" x14ac:dyDescent="0.25">
      <c r="B613" s="36"/>
      <c r="C613" s="36"/>
      <c r="D613" s="36"/>
      <c r="E613" s="109"/>
      <c r="F613" s="36"/>
      <c r="G613" s="409"/>
      <c r="H613" s="409"/>
      <c r="I613" s="388"/>
      <c r="J613" s="36"/>
    </row>
    <row r="614" spans="2:10" x14ac:dyDescent="0.25">
      <c r="B614" s="36"/>
      <c r="C614" s="36"/>
      <c r="D614" s="36"/>
      <c r="E614" s="109"/>
      <c r="F614" s="36"/>
      <c r="G614" s="409"/>
      <c r="H614" s="409"/>
      <c r="I614" s="388"/>
      <c r="J614" s="36"/>
    </row>
    <row r="615" spans="2:10" x14ac:dyDescent="0.25">
      <c r="B615" s="36"/>
      <c r="C615" s="36"/>
      <c r="D615" s="36"/>
      <c r="E615" s="109"/>
      <c r="F615" s="36"/>
      <c r="G615" s="409"/>
      <c r="H615" s="409"/>
      <c r="I615" s="388"/>
      <c r="J615" s="36"/>
    </row>
    <row r="616" spans="2:10" x14ac:dyDescent="0.25">
      <c r="B616" s="36"/>
      <c r="C616" s="36"/>
      <c r="D616" s="36"/>
      <c r="E616" s="109"/>
      <c r="F616" s="36"/>
      <c r="G616" s="409"/>
      <c r="H616" s="409"/>
      <c r="I616" s="388"/>
      <c r="J616" s="36"/>
    </row>
    <row r="617" spans="2:10" x14ac:dyDescent="0.25">
      <c r="B617" s="36"/>
      <c r="C617" s="36"/>
      <c r="D617" s="36"/>
      <c r="E617" s="109"/>
      <c r="F617" s="36"/>
      <c r="G617" s="409"/>
      <c r="H617" s="409"/>
      <c r="I617" s="388"/>
      <c r="J617" s="36"/>
    </row>
    <row r="618" spans="2:10" x14ac:dyDescent="0.25">
      <c r="B618" s="36"/>
      <c r="C618" s="36"/>
      <c r="D618" s="36"/>
      <c r="E618" s="109"/>
      <c r="F618" s="36"/>
      <c r="G618" s="409"/>
      <c r="H618" s="409"/>
      <c r="I618" s="388"/>
      <c r="J618" s="36"/>
    </row>
    <row r="619" spans="2:10" x14ac:dyDescent="0.25">
      <c r="B619" s="36"/>
      <c r="C619" s="36"/>
      <c r="D619" s="36"/>
      <c r="E619" s="109"/>
      <c r="F619" s="36"/>
      <c r="G619" s="409"/>
      <c r="H619" s="409"/>
      <c r="I619" s="388"/>
      <c r="J619" s="36"/>
    </row>
    <row r="620" spans="2:10" x14ac:dyDescent="0.25">
      <c r="B620" s="36"/>
      <c r="C620" s="36"/>
      <c r="D620" s="36"/>
      <c r="E620" s="109"/>
      <c r="F620" s="36"/>
      <c r="G620" s="409"/>
      <c r="H620" s="409"/>
      <c r="I620" s="388"/>
      <c r="J620" s="36"/>
    </row>
    <row r="621" spans="2:10" x14ac:dyDescent="0.25">
      <c r="B621" s="36"/>
      <c r="C621" s="36"/>
      <c r="D621" s="36"/>
      <c r="E621" s="109"/>
      <c r="F621" s="36"/>
      <c r="G621" s="409"/>
      <c r="H621" s="409"/>
      <c r="I621" s="388"/>
      <c r="J621" s="36"/>
    </row>
    <row r="622" spans="2:10" x14ac:dyDescent="0.25">
      <c r="B622" s="36"/>
      <c r="C622" s="36"/>
      <c r="D622" s="36"/>
      <c r="E622" s="109"/>
      <c r="F622" s="36"/>
      <c r="G622" s="409"/>
      <c r="H622" s="409"/>
      <c r="I622" s="388"/>
      <c r="J622" s="36"/>
    </row>
    <row r="623" spans="2:10" x14ac:dyDescent="0.25">
      <c r="B623" s="36"/>
      <c r="C623" s="36"/>
      <c r="D623" s="36"/>
      <c r="E623" s="109"/>
      <c r="F623" s="36"/>
      <c r="G623" s="409"/>
      <c r="H623" s="409"/>
      <c r="I623" s="388"/>
      <c r="J623" s="36"/>
    </row>
    <row r="624" spans="2:10" x14ac:dyDescent="0.25">
      <c r="B624" s="36"/>
      <c r="C624" s="36"/>
      <c r="D624" s="36"/>
      <c r="E624" s="109"/>
      <c r="F624" s="36"/>
      <c r="G624" s="409"/>
      <c r="H624" s="409"/>
      <c r="I624" s="388"/>
      <c r="J624" s="36"/>
    </row>
    <row r="625" spans="2:10" x14ac:dyDescent="0.25">
      <c r="B625" s="36"/>
      <c r="C625" s="36"/>
      <c r="D625" s="36"/>
      <c r="E625" s="109"/>
      <c r="F625" s="36"/>
      <c r="G625" s="409"/>
      <c r="H625" s="409"/>
      <c r="I625" s="388"/>
      <c r="J625" s="36"/>
    </row>
    <row r="626" spans="2:10" x14ac:dyDescent="0.25">
      <c r="B626" s="36"/>
      <c r="C626" s="36"/>
      <c r="D626" s="36"/>
      <c r="E626" s="109"/>
      <c r="F626" s="36"/>
      <c r="G626" s="409"/>
      <c r="H626" s="409"/>
      <c r="I626" s="388"/>
      <c r="J626" s="36"/>
    </row>
    <row r="627" spans="2:10" x14ac:dyDescent="0.25">
      <c r="B627" s="36"/>
      <c r="C627" s="36"/>
      <c r="D627" s="36"/>
      <c r="E627" s="109"/>
      <c r="F627" s="36"/>
      <c r="G627" s="409"/>
      <c r="H627" s="409"/>
      <c r="I627" s="388"/>
      <c r="J627" s="36"/>
    </row>
    <row r="628" spans="2:10" x14ac:dyDescent="0.25">
      <c r="B628" s="36"/>
      <c r="C628" s="36"/>
      <c r="D628" s="36"/>
      <c r="E628" s="109"/>
      <c r="F628" s="36"/>
      <c r="G628" s="409"/>
      <c r="H628" s="409"/>
      <c r="I628" s="388"/>
      <c r="J628" s="36"/>
    </row>
    <row r="629" spans="2:10" x14ac:dyDescent="0.25">
      <c r="B629" s="36"/>
      <c r="C629" s="36"/>
      <c r="D629" s="36"/>
      <c r="E629" s="109"/>
      <c r="F629" s="36"/>
      <c r="G629" s="409"/>
      <c r="H629" s="409"/>
      <c r="I629" s="388"/>
      <c r="J629" s="36"/>
    </row>
    <row r="630" spans="2:10" x14ac:dyDescent="0.25">
      <c r="B630" s="36"/>
      <c r="C630" s="36"/>
      <c r="D630" s="36"/>
      <c r="E630" s="109"/>
      <c r="F630" s="36"/>
      <c r="G630" s="409"/>
      <c r="H630" s="409"/>
      <c r="I630" s="388"/>
      <c r="J630" s="36"/>
    </row>
    <row r="631" spans="2:10" x14ac:dyDescent="0.25">
      <c r="B631" s="36"/>
      <c r="C631" s="36"/>
      <c r="D631" s="36"/>
      <c r="E631" s="109"/>
      <c r="F631" s="36"/>
      <c r="G631" s="409"/>
      <c r="H631" s="409"/>
      <c r="I631" s="388"/>
      <c r="J631" s="36"/>
    </row>
    <row r="632" spans="2:10" x14ac:dyDescent="0.25">
      <c r="B632" s="36"/>
      <c r="C632" s="36"/>
      <c r="D632" s="36"/>
      <c r="E632" s="109"/>
      <c r="F632" s="36"/>
      <c r="G632" s="409"/>
      <c r="H632" s="409"/>
      <c r="I632" s="388"/>
      <c r="J632" s="36"/>
    </row>
    <row r="633" spans="2:10" x14ac:dyDescent="0.25">
      <c r="B633" s="36"/>
      <c r="C633" s="36"/>
      <c r="D633" s="36"/>
      <c r="E633" s="109"/>
      <c r="F633" s="36"/>
      <c r="G633" s="409"/>
      <c r="H633" s="409"/>
      <c r="I633" s="388"/>
      <c r="J633" s="36"/>
    </row>
    <row r="634" spans="2:10" x14ac:dyDescent="0.25">
      <c r="B634" s="36"/>
      <c r="C634" s="36"/>
      <c r="D634" s="36"/>
      <c r="E634" s="109"/>
      <c r="F634" s="36"/>
      <c r="G634" s="409"/>
      <c r="H634" s="409"/>
      <c r="I634" s="388"/>
      <c r="J634" s="36"/>
    </row>
    <row r="635" spans="2:10" x14ac:dyDescent="0.25">
      <c r="B635" s="36"/>
      <c r="C635" s="36"/>
      <c r="D635" s="36"/>
      <c r="E635" s="109"/>
      <c r="F635" s="36"/>
      <c r="G635" s="409"/>
      <c r="H635" s="409"/>
      <c r="I635" s="388"/>
      <c r="J635" s="36"/>
    </row>
    <row r="636" spans="2:10" x14ac:dyDescent="0.25">
      <c r="B636" s="36"/>
      <c r="C636" s="36"/>
      <c r="D636" s="36"/>
      <c r="E636" s="109"/>
      <c r="F636" s="36"/>
      <c r="G636" s="409"/>
      <c r="H636" s="409"/>
      <c r="I636" s="388"/>
      <c r="J636" s="36"/>
    </row>
    <row r="637" spans="2:10" x14ac:dyDescent="0.25">
      <c r="B637" s="36"/>
      <c r="C637" s="36"/>
      <c r="D637" s="36"/>
      <c r="E637" s="109"/>
      <c r="F637" s="36"/>
      <c r="G637" s="409"/>
      <c r="H637" s="409"/>
      <c r="I637" s="388"/>
      <c r="J637" s="36"/>
    </row>
    <row r="638" spans="2:10" x14ac:dyDescent="0.25">
      <c r="B638" s="36"/>
      <c r="C638" s="36"/>
      <c r="D638" s="36"/>
      <c r="E638" s="109"/>
      <c r="F638" s="36"/>
      <c r="G638" s="409"/>
      <c r="H638" s="409"/>
      <c r="I638" s="388"/>
      <c r="J638" s="36"/>
    </row>
    <row r="639" spans="2:10" x14ac:dyDescent="0.25">
      <c r="B639" s="36"/>
      <c r="C639" s="36"/>
      <c r="D639" s="36"/>
      <c r="E639" s="109"/>
      <c r="F639" s="36"/>
      <c r="G639" s="409"/>
      <c r="H639" s="409"/>
      <c r="I639" s="388"/>
      <c r="J639" s="36"/>
    </row>
    <row r="640" spans="2:10" x14ac:dyDescent="0.25">
      <c r="B640" s="36"/>
      <c r="C640" s="36"/>
      <c r="D640" s="36"/>
      <c r="E640" s="109"/>
      <c r="F640" s="36"/>
      <c r="G640" s="409"/>
      <c r="H640" s="409"/>
      <c r="I640" s="388"/>
      <c r="J640" s="36"/>
    </row>
    <row r="641" spans="2:10" x14ac:dyDescent="0.25">
      <c r="B641" s="36"/>
      <c r="C641" s="36"/>
      <c r="D641" s="36"/>
      <c r="E641" s="109"/>
      <c r="F641" s="36"/>
      <c r="G641" s="409"/>
      <c r="H641" s="409"/>
      <c r="I641" s="388"/>
      <c r="J641" s="36"/>
    </row>
    <row r="642" spans="2:10" x14ac:dyDescent="0.25">
      <c r="B642" s="36"/>
      <c r="C642" s="36"/>
      <c r="D642" s="36"/>
      <c r="E642" s="109"/>
      <c r="F642" s="36"/>
      <c r="G642" s="409"/>
      <c r="H642" s="409"/>
      <c r="I642" s="388"/>
      <c r="J642" s="36"/>
    </row>
    <row r="643" spans="2:10" x14ac:dyDescent="0.25">
      <c r="B643" s="36"/>
      <c r="C643" s="36"/>
      <c r="D643" s="36"/>
      <c r="E643" s="109"/>
      <c r="F643" s="36"/>
      <c r="G643" s="409"/>
      <c r="H643" s="409"/>
      <c r="I643" s="388"/>
      <c r="J643" s="36"/>
    </row>
    <row r="644" spans="2:10" x14ac:dyDescent="0.25">
      <c r="B644" s="36"/>
      <c r="C644" s="36"/>
      <c r="D644" s="36"/>
      <c r="E644" s="109"/>
      <c r="F644" s="36"/>
      <c r="G644" s="409"/>
      <c r="H644" s="409"/>
      <c r="I644" s="388"/>
      <c r="J644" s="36"/>
    </row>
    <row r="645" spans="2:10" x14ac:dyDescent="0.25">
      <c r="B645" s="36"/>
      <c r="C645" s="36"/>
      <c r="D645" s="36"/>
      <c r="E645" s="109"/>
      <c r="F645" s="36"/>
      <c r="G645" s="409"/>
      <c r="H645" s="409"/>
      <c r="I645" s="388"/>
      <c r="J645" s="36"/>
    </row>
    <row r="646" spans="2:10" x14ac:dyDescent="0.25">
      <c r="B646" s="36"/>
      <c r="C646" s="36"/>
      <c r="D646" s="36"/>
      <c r="E646" s="109"/>
      <c r="F646" s="36"/>
      <c r="G646" s="409"/>
      <c r="H646" s="409"/>
      <c r="I646" s="388"/>
      <c r="J646" s="36"/>
    </row>
    <row r="647" spans="2:10" x14ac:dyDescent="0.25">
      <c r="B647" s="36"/>
      <c r="C647" s="36"/>
      <c r="D647" s="36"/>
      <c r="E647" s="109"/>
      <c r="F647" s="36"/>
      <c r="G647" s="409"/>
      <c r="H647" s="409"/>
      <c r="I647" s="388"/>
      <c r="J647" s="36"/>
    </row>
    <row r="648" spans="2:10" x14ac:dyDescent="0.25">
      <c r="B648" s="36"/>
      <c r="C648" s="36"/>
      <c r="D648" s="36"/>
      <c r="E648" s="109"/>
      <c r="F648" s="36"/>
      <c r="G648" s="409"/>
      <c r="H648" s="409"/>
      <c r="I648" s="388"/>
      <c r="J648" s="36"/>
    </row>
    <row r="649" spans="2:10" x14ac:dyDescent="0.25">
      <c r="B649" s="36"/>
      <c r="C649" s="36"/>
      <c r="D649" s="36"/>
      <c r="E649" s="109"/>
      <c r="F649" s="36"/>
      <c r="G649" s="409"/>
      <c r="H649" s="409"/>
      <c r="I649" s="388"/>
      <c r="J649" s="36"/>
    </row>
    <row r="650" spans="2:10" x14ac:dyDescent="0.25">
      <c r="B650" s="36"/>
      <c r="C650" s="36"/>
      <c r="D650" s="36"/>
      <c r="E650" s="109"/>
      <c r="F650" s="36"/>
      <c r="G650" s="409"/>
      <c r="H650" s="409"/>
      <c r="I650" s="388"/>
      <c r="J650" s="36"/>
    </row>
    <row r="651" spans="2:10" x14ac:dyDescent="0.25">
      <c r="B651" s="36"/>
      <c r="C651" s="36"/>
      <c r="D651" s="36"/>
      <c r="E651" s="109"/>
      <c r="F651" s="36"/>
      <c r="G651" s="409"/>
      <c r="H651" s="409"/>
      <c r="I651" s="388"/>
      <c r="J651" s="36"/>
    </row>
    <row r="652" spans="2:10" x14ac:dyDescent="0.25">
      <c r="B652" s="36"/>
      <c r="C652" s="36"/>
      <c r="D652" s="36"/>
      <c r="E652" s="109"/>
      <c r="F652" s="36"/>
      <c r="G652" s="409"/>
      <c r="H652" s="409"/>
      <c r="I652" s="388"/>
      <c r="J652" s="36"/>
    </row>
    <row r="653" spans="2:10" x14ac:dyDescent="0.25">
      <c r="B653" s="36"/>
      <c r="C653" s="36"/>
      <c r="D653" s="36"/>
      <c r="E653" s="109"/>
      <c r="F653" s="36"/>
      <c r="G653" s="409"/>
      <c r="H653" s="409"/>
      <c r="I653" s="388"/>
      <c r="J653" s="36"/>
    </row>
    <row r="654" spans="2:10" x14ac:dyDescent="0.25">
      <c r="B654" s="36"/>
      <c r="C654" s="36"/>
      <c r="D654" s="36"/>
      <c r="E654" s="109"/>
      <c r="F654" s="36"/>
      <c r="G654" s="409"/>
      <c r="H654" s="409"/>
      <c r="I654" s="388"/>
      <c r="J654" s="36"/>
    </row>
    <row r="655" spans="2:10" x14ac:dyDescent="0.25">
      <c r="B655" s="36"/>
      <c r="C655" s="36"/>
      <c r="D655" s="36"/>
      <c r="E655" s="109"/>
      <c r="F655" s="36"/>
      <c r="G655" s="409"/>
      <c r="H655" s="409"/>
      <c r="I655" s="388"/>
      <c r="J655" s="36"/>
    </row>
    <row r="656" spans="2:10" x14ac:dyDescent="0.25">
      <c r="B656" s="36"/>
      <c r="C656" s="36"/>
      <c r="D656" s="36"/>
      <c r="E656" s="109"/>
      <c r="F656" s="36"/>
      <c r="G656" s="409"/>
      <c r="H656" s="409"/>
      <c r="I656" s="388"/>
      <c r="J656" s="36"/>
    </row>
    <row r="657" spans="2:10" x14ac:dyDescent="0.25">
      <c r="B657" s="36"/>
      <c r="C657" s="36"/>
      <c r="D657" s="36"/>
      <c r="E657" s="109"/>
      <c r="F657" s="36"/>
      <c r="G657" s="409"/>
      <c r="H657" s="409"/>
      <c r="I657" s="388"/>
      <c r="J657" s="36"/>
    </row>
    <row r="658" spans="2:10" x14ac:dyDescent="0.25">
      <c r="B658" s="36"/>
      <c r="C658" s="36"/>
      <c r="D658" s="36"/>
      <c r="E658" s="109"/>
      <c r="F658" s="36"/>
      <c r="G658" s="409"/>
      <c r="H658" s="409"/>
      <c r="I658" s="388"/>
      <c r="J658" s="36"/>
    </row>
    <row r="659" spans="2:10" x14ac:dyDescent="0.25">
      <c r="B659" s="36"/>
      <c r="C659" s="36"/>
      <c r="D659" s="36"/>
      <c r="E659" s="109"/>
      <c r="F659" s="36"/>
      <c r="G659" s="409"/>
      <c r="H659" s="409"/>
      <c r="I659" s="388"/>
      <c r="J659" s="36"/>
    </row>
    <row r="660" spans="2:10" x14ac:dyDescent="0.25">
      <c r="B660" s="36"/>
      <c r="C660" s="36"/>
      <c r="D660" s="36"/>
      <c r="E660" s="109"/>
      <c r="F660" s="36"/>
      <c r="G660" s="409"/>
      <c r="H660" s="409"/>
      <c r="I660" s="388"/>
      <c r="J660" s="36"/>
    </row>
    <row r="661" spans="2:10" x14ac:dyDescent="0.25">
      <c r="B661" s="36"/>
      <c r="C661" s="36"/>
      <c r="D661" s="36"/>
      <c r="E661" s="109"/>
      <c r="F661" s="36"/>
      <c r="G661" s="409"/>
      <c r="H661" s="409"/>
      <c r="I661" s="388"/>
      <c r="J661" s="36"/>
    </row>
    <row r="662" spans="2:10" x14ac:dyDescent="0.25">
      <c r="B662" s="36"/>
      <c r="C662" s="36"/>
      <c r="D662" s="36"/>
      <c r="E662" s="109"/>
      <c r="F662" s="36"/>
      <c r="G662" s="409"/>
      <c r="H662" s="409"/>
      <c r="I662" s="388"/>
      <c r="J662" s="36"/>
    </row>
    <row r="663" spans="2:10" x14ac:dyDescent="0.25">
      <c r="B663" s="36"/>
      <c r="C663" s="36"/>
      <c r="D663" s="36"/>
      <c r="E663" s="109"/>
      <c r="F663" s="36"/>
      <c r="G663" s="409"/>
      <c r="H663" s="409"/>
      <c r="I663" s="388"/>
      <c r="J663" s="36"/>
    </row>
    <row r="664" spans="2:10" x14ac:dyDescent="0.25">
      <c r="B664" s="36"/>
      <c r="C664" s="36"/>
      <c r="D664" s="36"/>
      <c r="E664" s="109"/>
      <c r="F664" s="36"/>
      <c r="G664" s="409"/>
      <c r="H664" s="409"/>
      <c r="I664" s="388"/>
      <c r="J664" s="36"/>
    </row>
    <row r="665" spans="2:10" x14ac:dyDescent="0.25">
      <c r="B665" s="36"/>
      <c r="C665" s="36"/>
      <c r="D665" s="36"/>
      <c r="E665" s="109"/>
      <c r="F665" s="36"/>
      <c r="G665" s="409"/>
      <c r="H665" s="409"/>
      <c r="I665" s="388"/>
      <c r="J665" s="36"/>
    </row>
    <row r="666" spans="2:10" x14ac:dyDescent="0.25">
      <c r="B666" s="36"/>
      <c r="C666" s="36"/>
      <c r="D666" s="36"/>
      <c r="E666" s="109"/>
      <c r="F666" s="36"/>
      <c r="G666" s="409"/>
      <c r="H666" s="409"/>
      <c r="I666" s="388"/>
      <c r="J666" s="36"/>
    </row>
    <row r="667" spans="2:10" x14ac:dyDescent="0.25">
      <c r="B667" s="36"/>
      <c r="C667" s="36"/>
      <c r="D667" s="36"/>
      <c r="E667" s="109"/>
      <c r="F667" s="36"/>
      <c r="G667" s="409"/>
      <c r="H667" s="409"/>
      <c r="I667" s="388"/>
      <c r="J667" s="36"/>
    </row>
    <row r="668" spans="2:10" x14ac:dyDescent="0.25">
      <c r="B668" s="36"/>
      <c r="C668" s="36"/>
      <c r="D668" s="36"/>
      <c r="E668" s="109"/>
      <c r="F668" s="36"/>
      <c r="G668" s="409"/>
      <c r="H668" s="409"/>
      <c r="I668" s="388"/>
      <c r="J668" s="36"/>
    </row>
    <row r="669" spans="2:10" x14ac:dyDescent="0.25">
      <c r="B669" s="36"/>
      <c r="C669" s="36"/>
      <c r="D669" s="36"/>
      <c r="E669" s="109"/>
      <c r="F669" s="36"/>
      <c r="G669" s="409"/>
      <c r="H669" s="409"/>
      <c r="I669" s="388"/>
      <c r="J669" s="36"/>
    </row>
    <row r="670" spans="2:10" x14ac:dyDescent="0.25">
      <c r="B670" s="36"/>
      <c r="C670" s="36"/>
      <c r="D670" s="36"/>
      <c r="E670" s="109"/>
      <c r="F670" s="36"/>
      <c r="G670" s="409"/>
      <c r="H670" s="409"/>
      <c r="I670" s="388"/>
      <c r="J670" s="36"/>
    </row>
    <row r="671" spans="2:10" x14ac:dyDescent="0.25">
      <c r="B671" s="36"/>
      <c r="C671" s="36"/>
      <c r="D671" s="36"/>
      <c r="E671" s="109"/>
      <c r="F671" s="36"/>
      <c r="G671" s="409"/>
      <c r="H671" s="409"/>
      <c r="I671" s="388"/>
      <c r="J671" s="36"/>
    </row>
    <row r="672" spans="2:10" x14ac:dyDescent="0.25">
      <c r="B672" s="36"/>
      <c r="C672" s="36"/>
      <c r="D672" s="36"/>
      <c r="E672" s="109"/>
      <c r="F672" s="36"/>
      <c r="G672" s="409"/>
      <c r="H672" s="409"/>
      <c r="I672" s="388"/>
      <c r="J672" s="36"/>
    </row>
    <row r="673" spans="2:10" x14ac:dyDescent="0.25">
      <c r="B673" s="36"/>
      <c r="C673" s="36"/>
      <c r="D673" s="36"/>
      <c r="E673" s="109"/>
      <c r="F673" s="36"/>
      <c r="G673" s="409"/>
      <c r="H673" s="409"/>
      <c r="I673" s="388"/>
      <c r="J673" s="36"/>
    </row>
    <row r="674" spans="2:10" x14ac:dyDescent="0.25">
      <c r="B674" s="36"/>
      <c r="C674" s="36"/>
      <c r="D674" s="36"/>
      <c r="E674" s="109"/>
      <c r="F674" s="36"/>
      <c r="G674" s="409"/>
      <c r="H674" s="409"/>
      <c r="I674" s="388"/>
      <c r="J674" s="36"/>
    </row>
    <row r="675" spans="2:10" x14ac:dyDescent="0.25">
      <c r="B675" s="36"/>
      <c r="C675" s="36"/>
      <c r="D675" s="36"/>
      <c r="E675" s="109"/>
      <c r="F675" s="36"/>
      <c r="G675" s="409"/>
      <c r="H675" s="409"/>
      <c r="I675" s="388"/>
      <c r="J675" s="36"/>
    </row>
    <row r="676" spans="2:10" x14ac:dyDescent="0.25">
      <c r="B676" s="36"/>
      <c r="C676" s="36"/>
      <c r="D676" s="36"/>
      <c r="E676" s="109"/>
      <c r="F676" s="36"/>
      <c r="G676" s="409"/>
      <c r="H676" s="409"/>
      <c r="I676" s="388"/>
      <c r="J676" s="36"/>
    </row>
    <row r="677" spans="2:10" x14ac:dyDescent="0.25">
      <c r="B677" s="36"/>
      <c r="C677" s="36"/>
      <c r="D677" s="36"/>
      <c r="E677" s="109"/>
      <c r="F677" s="36"/>
      <c r="G677" s="409"/>
      <c r="H677" s="409"/>
      <c r="I677" s="388"/>
      <c r="J677" s="36"/>
    </row>
    <row r="678" spans="2:10" x14ac:dyDescent="0.25">
      <c r="B678" s="36"/>
      <c r="C678" s="36"/>
      <c r="D678" s="36"/>
      <c r="E678" s="109"/>
      <c r="F678" s="36"/>
      <c r="G678" s="409"/>
      <c r="H678" s="409"/>
      <c r="I678" s="388"/>
      <c r="J678" s="36"/>
    </row>
    <row r="679" spans="2:10" x14ac:dyDescent="0.25">
      <c r="B679" s="36"/>
      <c r="C679" s="36"/>
      <c r="D679" s="36"/>
      <c r="E679" s="109"/>
      <c r="F679" s="36"/>
      <c r="G679" s="409"/>
      <c r="H679" s="409"/>
      <c r="I679" s="388"/>
      <c r="J679" s="36"/>
    </row>
    <row r="680" spans="2:10" x14ac:dyDescent="0.25">
      <c r="B680" s="36"/>
      <c r="C680" s="36"/>
      <c r="D680" s="36"/>
      <c r="E680" s="109"/>
      <c r="F680" s="36"/>
      <c r="G680" s="409"/>
      <c r="H680" s="409"/>
      <c r="I680" s="388"/>
      <c r="J680" s="36"/>
    </row>
    <row r="681" spans="2:10" x14ac:dyDescent="0.25">
      <c r="B681" s="36"/>
      <c r="C681" s="36"/>
      <c r="D681" s="36"/>
      <c r="E681" s="109"/>
      <c r="F681" s="36"/>
      <c r="G681" s="409"/>
      <c r="H681" s="409"/>
      <c r="I681" s="388"/>
      <c r="J681" s="36"/>
    </row>
    <row r="682" spans="2:10" x14ac:dyDescent="0.25">
      <c r="B682" s="36"/>
      <c r="C682" s="36"/>
      <c r="D682" s="36"/>
      <c r="E682" s="109"/>
      <c r="F682" s="36"/>
      <c r="G682" s="409"/>
      <c r="H682" s="409"/>
      <c r="I682" s="388"/>
      <c r="J682" s="36"/>
    </row>
    <row r="683" spans="2:10" x14ac:dyDescent="0.25">
      <c r="B683" s="36"/>
      <c r="C683" s="36"/>
      <c r="D683" s="36"/>
      <c r="E683" s="109"/>
      <c r="F683" s="36"/>
      <c r="G683" s="409"/>
      <c r="H683" s="409"/>
      <c r="I683" s="388"/>
      <c r="J683" s="36"/>
    </row>
    <row r="684" spans="2:10" x14ac:dyDescent="0.25">
      <c r="B684" s="36"/>
      <c r="C684" s="36"/>
      <c r="D684" s="36"/>
      <c r="E684" s="109"/>
      <c r="F684" s="36"/>
      <c r="G684" s="409"/>
      <c r="H684" s="409"/>
      <c r="I684" s="388"/>
      <c r="J684" s="36"/>
    </row>
    <row r="685" spans="2:10" x14ac:dyDescent="0.25">
      <c r="B685" s="36"/>
      <c r="C685" s="36"/>
      <c r="D685" s="36"/>
      <c r="E685" s="109"/>
      <c r="F685" s="36"/>
      <c r="G685" s="409"/>
      <c r="H685" s="409"/>
      <c r="I685" s="388"/>
      <c r="J685" s="36"/>
    </row>
    <row r="686" spans="2:10" x14ac:dyDescent="0.25">
      <c r="B686" s="36"/>
      <c r="C686" s="36"/>
      <c r="D686" s="36"/>
      <c r="E686" s="109"/>
      <c r="F686" s="36"/>
      <c r="G686" s="409"/>
      <c r="H686" s="409"/>
      <c r="I686" s="388"/>
      <c r="J686" s="36"/>
    </row>
    <row r="687" spans="2:10" x14ac:dyDescent="0.25">
      <c r="B687" s="36"/>
      <c r="C687" s="36"/>
      <c r="D687" s="36"/>
      <c r="E687" s="109"/>
      <c r="F687" s="36"/>
      <c r="G687" s="409"/>
      <c r="H687" s="409"/>
      <c r="I687" s="388"/>
      <c r="J687" s="36"/>
    </row>
    <row r="688" spans="2:10" x14ac:dyDescent="0.25">
      <c r="B688" s="36"/>
      <c r="C688" s="36"/>
      <c r="D688" s="36"/>
      <c r="E688" s="109"/>
      <c r="F688" s="36"/>
      <c r="G688" s="409"/>
      <c r="H688" s="409"/>
      <c r="I688" s="388"/>
      <c r="J688" s="36"/>
    </row>
    <row r="689" spans="2:10" x14ac:dyDescent="0.25">
      <c r="B689" s="36"/>
      <c r="C689" s="36"/>
      <c r="D689" s="36"/>
      <c r="E689" s="109"/>
      <c r="F689" s="36"/>
      <c r="G689" s="409"/>
      <c r="H689" s="409"/>
      <c r="I689" s="388"/>
      <c r="J689" s="36"/>
    </row>
    <row r="690" spans="2:10" x14ac:dyDescent="0.25">
      <c r="B690" s="36"/>
      <c r="C690" s="36"/>
      <c r="D690" s="36"/>
      <c r="E690" s="109"/>
      <c r="F690" s="36"/>
      <c r="G690" s="409"/>
      <c r="H690" s="409"/>
      <c r="I690" s="388"/>
      <c r="J690" s="36"/>
    </row>
    <row r="691" spans="2:10" x14ac:dyDescent="0.25">
      <c r="B691" s="36"/>
      <c r="C691" s="36"/>
      <c r="D691" s="36"/>
      <c r="E691" s="109"/>
      <c r="F691" s="36"/>
      <c r="G691" s="409"/>
      <c r="H691" s="409"/>
      <c r="I691" s="388"/>
      <c r="J691" s="36"/>
    </row>
    <row r="692" spans="2:10" x14ac:dyDescent="0.25">
      <c r="B692" s="36"/>
      <c r="C692" s="36"/>
      <c r="D692" s="36"/>
      <c r="E692" s="109"/>
      <c r="F692" s="36"/>
      <c r="G692" s="409"/>
      <c r="H692" s="409"/>
      <c r="I692" s="388"/>
      <c r="J692" s="36"/>
    </row>
    <row r="693" spans="2:10" x14ac:dyDescent="0.25">
      <c r="B693" s="36"/>
      <c r="C693" s="36"/>
      <c r="D693" s="36"/>
      <c r="E693" s="109"/>
      <c r="F693" s="36"/>
      <c r="G693" s="409"/>
      <c r="H693" s="409"/>
      <c r="I693" s="388"/>
      <c r="J693" s="36"/>
    </row>
    <row r="694" spans="2:10" x14ac:dyDescent="0.25">
      <c r="B694" s="36"/>
      <c r="C694" s="36"/>
      <c r="D694" s="36"/>
      <c r="E694" s="109"/>
      <c r="F694" s="36"/>
      <c r="G694" s="409"/>
      <c r="H694" s="409"/>
      <c r="I694" s="388"/>
      <c r="J694" s="36"/>
    </row>
    <row r="695" spans="2:10" x14ac:dyDescent="0.25">
      <c r="B695" s="36"/>
      <c r="C695" s="36"/>
      <c r="D695" s="36"/>
      <c r="E695" s="109"/>
      <c r="F695" s="36"/>
      <c r="G695" s="409"/>
      <c r="H695" s="409"/>
      <c r="I695" s="388"/>
      <c r="J695" s="36"/>
    </row>
    <row r="696" spans="2:10" x14ac:dyDescent="0.25">
      <c r="B696" s="36"/>
      <c r="C696" s="36"/>
      <c r="D696" s="36"/>
      <c r="E696" s="109"/>
      <c r="F696" s="36"/>
      <c r="G696" s="409"/>
      <c r="H696" s="409"/>
      <c r="I696" s="388"/>
      <c r="J696" s="36"/>
    </row>
    <row r="697" spans="2:10" x14ac:dyDescent="0.25">
      <c r="B697" s="36"/>
      <c r="C697" s="36"/>
      <c r="D697" s="36"/>
      <c r="E697" s="109"/>
      <c r="F697" s="36"/>
      <c r="G697" s="409"/>
      <c r="H697" s="409"/>
      <c r="I697" s="388"/>
      <c r="J697" s="36"/>
    </row>
    <row r="698" spans="2:10" x14ac:dyDescent="0.25">
      <c r="B698" s="36"/>
      <c r="C698" s="36"/>
      <c r="D698" s="36"/>
      <c r="E698" s="109"/>
      <c r="F698" s="36"/>
      <c r="G698" s="409"/>
      <c r="H698" s="409"/>
      <c r="I698" s="388"/>
      <c r="J698" s="36"/>
    </row>
    <row r="699" spans="2:10" x14ac:dyDescent="0.25">
      <c r="B699" s="36"/>
      <c r="C699" s="36"/>
      <c r="D699" s="36"/>
      <c r="E699" s="109"/>
      <c r="F699" s="36"/>
      <c r="G699" s="409"/>
      <c r="H699" s="409"/>
      <c r="I699" s="388"/>
      <c r="J699" s="36"/>
    </row>
    <row r="700" spans="2:10" x14ac:dyDescent="0.25">
      <c r="B700" s="36"/>
      <c r="C700" s="36"/>
      <c r="D700" s="36"/>
      <c r="E700" s="109"/>
      <c r="F700" s="36"/>
      <c r="G700" s="409"/>
      <c r="H700" s="409"/>
      <c r="I700" s="388"/>
      <c r="J700" s="36"/>
    </row>
    <row r="701" spans="2:10" x14ac:dyDescent="0.25">
      <c r="B701" s="36"/>
      <c r="C701" s="36"/>
      <c r="D701" s="36"/>
      <c r="E701" s="109"/>
      <c r="F701" s="36"/>
      <c r="G701" s="409"/>
      <c r="H701" s="409"/>
      <c r="I701" s="388"/>
      <c r="J701" s="36"/>
    </row>
    <row r="702" spans="2:10" x14ac:dyDescent="0.25">
      <c r="B702" s="36"/>
      <c r="C702" s="36"/>
      <c r="D702" s="36"/>
      <c r="E702" s="109"/>
      <c r="F702" s="36"/>
      <c r="G702" s="409"/>
      <c r="H702" s="409"/>
      <c r="I702" s="388"/>
      <c r="J702" s="36"/>
    </row>
    <row r="703" spans="2:10" x14ac:dyDescent="0.25">
      <c r="B703" s="36"/>
      <c r="C703" s="36"/>
      <c r="D703" s="36"/>
      <c r="E703" s="109"/>
      <c r="F703" s="36"/>
      <c r="G703" s="409"/>
      <c r="H703" s="409"/>
      <c r="I703" s="388"/>
      <c r="J703" s="36"/>
    </row>
    <row r="704" spans="2:10" x14ac:dyDescent="0.25">
      <c r="B704" s="36"/>
      <c r="C704" s="36"/>
      <c r="D704" s="36"/>
      <c r="E704" s="109"/>
      <c r="F704" s="36"/>
      <c r="G704" s="409"/>
      <c r="H704" s="409"/>
      <c r="I704" s="388"/>
      <c r="J704" s="36"/>
    </row>
    <row r="705" spans="2:10" x14ac:dyDescent="0.25">
      <c r="B705" s="36"/>
      <c r="C705" s="36"/>
      <c r="D705" s="36"/>
      <c r="E705" s="109"/>
      <c r="F705" s="36"/>
      <c r="G705" s="409"/>
      <c r="H705" s="409"/>
      <c r="I705" s="388"/>
      <c r="J705" s="36"/>
    </row>
    <row r="706" spans="2:10" x14ac:dyDescent="0.25">
      <c r="B706" s="36"/>
      <c r="C706" s="36"/>
      <c r="D706" s="36"/>
      <c r="E706" s="109"/>
      <c r="F706" s="36"/>
      <c r="G706" s="409"/>
      <c r="H706" s="409"/>
      <c r="I706" s="388"/>
      <c r="J706" s="36"/>
    </row>
    <row r="707" spans="2:10" x14ac:dyDescent="0.25">
      <c r="B707" s="36"/>
      <c r="C707" s="36"/>
      <c r="D707" s="36"/>
      <c r="E707" s="109"/>
      <c r="F707" s="36"/>
      <c r="G707" s="409"/>
      <c r="H707" s="409"/>
      <c r="I707" s="388"/>
      <c r="J707" s="36"/>
    </row>
    <row r="708" spans="2:10" x14ac:dyDescent="0.25">
      <c r="B708" s="36"/>
      <c r="C708" s="36"/>
      <c r="D708" s="36"/>
      <c r="E708" s="109"/>
      <c r="F708" s="36"/>
      <c r="G708" s="409"/>
      <c r="H708" s="409"/>
      <c r="I708" s="388"/>
      <c r="J708" s="36"/>
    </row>
    <row r="709" spans="2:10" x14ac:dyDescent="0.25">
      <c r="B709" s="36"/>
      <c r="C709" s="36"/>
      <c r="D709" s="36"/>
      <c r="E709" s="109"/>
      <c r="F709" s="36"/>
      <c r="G709" s="409"/>
      <c r="H709" s="409"/>
      <c r="I709" s="388"/>
      <c r="J709" s="36"/>
    </row>
    <row r="710" spans="2:10" x14ac:dyDescent="0.25">
      <c r="B710" s="36"/>
      <c r="C710" s="36"/>
      <c r="D710" s="36"/>
      <c r="E710" s="109"/>
      <c r="F710" s="36"/>
      <c r="G710" s="409"/>
      <c r="H710" s="409"/>
      <c r="I710" s="388"/>
      <c r="J710" s="36"/>
    </row>
    <row r="711" spans="2:10" x14ac:dyDescent="0.25">
      <c r="B711" s="36"/>
      <c r="C711" s="36"/>
      <c r="D711" s="36"/>
      <c r="E711" s="109"/>
      <c r="F711" s="36"/>
      <c r="G711" s="409"/>
      <c r="H711" s="409"/>
      <c r="I711" s="388"/>
      <c r="J711" s="36"/>
    </row>
    <row r="712" spans="2:10" x14ac:dyDescent="0.25">
      <c r="B712" s="36"/>
      <c r="C712" s="36"/>
      <c r="D712" s="36"/>
      <c r="E712" s="109"/>
      <c r="F712" s="36"/>
      <c r="G712" s="409"/>
      <c r="H712" s="409"/>
      <c r="I712" s="388"/>
      <c r="J712" s="36"/>
    </row>
    <row r="713" spans="2:10" x14ac:dyDescent="0.25">
      <c r="B713" s="36"/>
      <c r="C713" s="36"/>
      <c r="D713" s="36"/>
      <c r="E713" s="109"/>
      <c r="F713" s="36"/>
      <c r="G713" s="409"/>
      <c r="H713" s="409"/>
      <c r="I713" s="388"/>
      <c r="J713" s="36"/>
    </row>
    <row r="714" spans="2:10" x14ac:dyDescent="0.25">
      <c r="B714" s="36"/>
      <c r="C714" s="36"/>
      <c r="D714" s="36"/>
      <c r="E714" s="109"/>
      <c r="F714" s="36"/>
      <c r="G714" s="409"/>
      <c r="H714" s="409"/>
      <c r="I714" s="388"/>
      <c r="J714" s="36"/>
    </row>
    <row r="715" spans="2:10" x14ac:dyDescent="0.25">
      <c r="B715" s="36"/>
      <c r="C715" s="36"/>
      <c r="D715" s="36"/>
      <c r="E715" s="109"/>
      <c r="F715" s="36"/>
      <c r="G715" s="409"/>
      <c r="H715" s="409"/>
      <c r="I715" s="388"/>
      <c r="J715" s="36"/>
    </row>
    <row r="716" spans="2:10" x14ac:dyDescent="0.25">
      <c r="B716" s="36"/>
      <c r="C716" s="36"/>
      <c r="D716" s="36"/>
      <c r="E716" s="109"/>
      <c r="F716" s="36"/>
      <c r="G716" s="409"/>
      <c r="H716" s="409"/>
      <c r="I716" s="388"/>
      <c r="J716" s="36"/>
    </row>
    <row r="717" spans="2:10" x14ac:dyDescent="0.25">
      <c r="B717" s="36"/>
      <c r="C717" s="36"/>
      <c r="D717" s="36"/>
      <c r="E717" s="109"/>
      <c r="F717" s="36"/>
      <c r="G717" s="409"/>
      <c r="H717" s="409"/>
      <c r="I717" s="388"/>
      <c r="J717" s="36"/>
    </row>
    <row r="718" spans="2:10" x14ac:dyDescent="0.25">
      <c r="B718" s="36"/>
      <c r="C718" s="36"/>
      <c r="D718" s="36"/>
      <c r="E718" s="109"/>
      <c r="F718" s="36"/>
      <c r="G718" s="409"/>
      <c r="H718" s="409"/>
      <c r="I718" s="388"/>
      <c r="J718" s="36"/>
    </row>
    <row r="719" spans="2:10" x14ac:dyDescent="0.25">
      <c r="B719" s="36"/>
      <c r="C719" s="36"/>
      <c r="D719" s="36"/>
      <c r="E719" s="109"/>
      <c r="F719" s="36"/>
      <c r="G719" s="409"/>
      <c r="H719" s="409"/>
      <c r="I719" s="388"/>
      <c r="J719" s="36"/>
    </row>
    <row r="720" spans="2:10" x14ac:dyDescent="0.25">
      <c r="B720" s="36"/>
      <c r="C720" s="36"/>
      <c r="D720" s="36"/>
      <c r="E720" s="109"/>
      <c r="F720" s="36"/>
      <c r="G720" s="409"/>
      <c r="H720" s="409"/>
      <c r="I720" s="388"/>
      <c r="J720" s="36"/>
    </row>
    <row r="721" spans="2:10" x14ac:dyDescent="0.25">
      <c r="B721" s="36"/>
      <c r="C721" s="36"/>
      <c r="D721" s="36"/>
      <c r="E721" s="109"/>
      <c r="F721" s="36"/>
      <c r="G721" s="409"/>
      <c r="H721" s="409"/>
      <c r="I721" s="388"/>
      <c r="J721" s="36"/>
    </row>
    <row r="722" spans="2:10" x14ac:dyDescent="0.25">
      <c r="B722" s="36"/>
      <c r="C722" s="36"/>
      <c r="D722" s="36"/>
      <c r="E722" s="109"/>
      <c r="F722" s="36"/>
      <c r="G722" s="409"/>
      <c r="H722" s="409"/>
      <c r="I722" s="388"/>
      <c r="J722" s="36"/>
    </row>
    <row r="723" spans="2:10" x14ac:dyDescent="0.25">
      <c r="B723" s="36"/>
      <c r="C723" s="36"/>
      <c r="D723" s="36"/>
      <c r="E723" s="109"/>
      <c r="F723" s="36"/>
      <c r="G723" s="409"/>
      <c r="H723" s="409"/>
      <c r="I723" s="388"/>
      <c r="J723" s="36"/>
    </row>
    <row r="724" spans="2:10" x14ac:dyDescent="0.25">
      <c r="B724" s="36"/>
      <c r="C724" s="36"/>
      <c r="D724" s="36"/>
      <c r="E724" s="109"/>
      <c r="F724" s="36"/>
      <c r="G724" s="409"/>
      <c r="H724" s="409"/>
      <c r="I724" s="388"/>
      <c r="J724" s="36"/>
    </row>
    <row r="725" spans="2:10" x14ac:dyDescent="0.25">
      <c r="B725" s="36"/>
      <c r="C725" s="36"/>
      <c r="D725" s="36"/>
      <c r="E725" s="109"/>
      <c r="F725" s="36"/>
      <c r="G725" s="409"/>
      <c r="H725" s="409"/>
      <c r="I725" s="388"/>
      <c r="J725" s="36"/>
    </row>
    <row r="726" spans="2:10" x14ac:dyDescent="0.25">
      <c r="B726" s="36"/>
      <c r="C726" s="36"/>
      <c r="D726" s="36"/>
      <c r="E726" s="109"/>
      <c r="F726" s="36"/>
      <c r="G726" s="409"/>
      <c r="H726" s="409"/>
      <c r="I726" s="388"/>
      <c r="J726" s="36"/>
    </row>
    <row r="727" spans="2:10" x14ac:dyDescent="0.25">
      <c r="B727" s="36"/>
      <c r="C727" s="36"/>
      <c r="D727" s="36"/>
      <c r="E727" s="109"/>
      <c r="F727" s="36"/>
      <c r="G727" s="409"/>
      <c r="H727" s="409"/>
      <c r="I727" s="388"/>
      <c r="J727" s="36"/>
    </row>
    <row r="728" spans="2:10" x14ac:dyDescent="0.25">
      <c r="B728" s="36"/>
      <c r="C728" s="36"/>
      <c r="D728" s="36"/>
      <c r="E728" s="109"/>
      <c r="F728" s="36"/>
      <c r="G728" s="409"/>
      <c r="H728" s="409"/>
      <c r="I728" s="388"/>
      <c r="J728" s="36"/>
    </row>
    <row r="729" spans="2:10" x14ac:dyDescent="0.25">
      <c r="B729" s="36"/>
      <c r="C729" s="36"/>
      <c r="D729" s="36"/>
      <c r="E729" s="109"/>
      <c r="F729" s="36"/>
      <c r="G729" s="409"/>
      <c r="H729" s="409"/>
      <c r="I729" s="388"/>
      <c r="J729" s="36"/>
    </row>
    <row r="730" spans="2:10" x14ac:dyDescent="0.25">
      <c r="B730" s="36"/>
      <c r="C730" s="36"/>
      <c r="D730" s="36"/>
      <c r="E730" s="109"/>
      <c r="F730" s="36"/>
      <c r="G730" s="409"/>
      <c r="H730" s="409"/>
      <c r="I730" s="388"/>
      <c r="J730" s="36"/>
    </row>
    <row r="731" spans="2:10" x14ac:dyDescent="0.25">
      <c r="B731" s="36"/>
      <c r="C731" s="36"/>
      <c r="D731" s="36"/>
      <c r="E731" s="109"/>
      <c r="F731" s="36"/>
      <c r="G731" s="409"/>
      <c r="H731" s="409"/>
      <c r="I731" s="388"/>
      <c r="J731" s="36"/>
    </row>
    <row r="732" spans="2:10" x14ac:dyDescent="0.25">
      <c r="B732" s="36"/>
      <c r="C732" s="36"/>
      <c r="D732" s="36"/>
      <c r="E732" s="109"/>
      <c r="F732" s="36"/>
      <c r="G732" s="409"/>
      <c r="H732" s="409"/>
      <c r="I732" s="388"/>
      <c r="J732" s="36"/>
    </row>
    <row r="733" spans="2:10" x14ac:dyDescent="0.25">
      <c r="B733" s="36"/>
      <c r="C733" s="36"/>
      <c r="D733" s="36"/>
      <c r="E733" s="109"/>
      <c r="F733" s="36"/>
      <c r="G733" s="409"/>
      <c r="H733" s="409"/>
      <c r="I733" s="388"/>
      <c r="J733" s="36"/>
    </row>
    <row r="734" spans="2:10" x14ac:dyDescent="0.25">
      <c r="B734" s="36"/>
      <c r="C734" s="36"/>
      <c r="D734" s="36"/>
      <c r="E734" s="109"/>
      <c r="F734" s="36"/>
      <c r="G734" s="409"/>
      <c r="H734" s="409"/>
      <c r="I734" s="388"/>
      <c r="J734" s="36"/>
    </row>
    <row r="735" spans="2:10" x14ac:dyDescent="0.25">
      <c r="B735" s="36"/>
      <c r="C735" s="36"/>
      <c r="D735" s="36"/>
      <c r="E735" s="109"/>
      <c r="F735" s="36"/>
      <c r="G735" s="409"/>
      <c r="H735" s="409"/>
      <c r="I735" s="388"/>
      <c r="J735" s="36"/>
    </row>
    <row r="736" spans="2:10" x14ac:dyDescent="0.25">
      <c r="B736" s="36"/>
      <c r="C736" s="36"/>
      <c r="D736" s="36"/>
      <c r="E736" s="109"/>
      <c r="F736" s="36"/>
      <c r="G736" s="409"/>
      <c r="H736" s="409"/>
      <c r="I736" s="388"/>
      <c r="J736" s="36"/>
    </row>
    <row r="737" spans="2:10" x14ac:dyDescent="0.25">
      <c r="B737" s="36"/>
      <c r="C737" s="36"/>
      <c r="D737" s="36"/>
      <c r="E737" s="109"/>
      <c r="F737" s="36"/>
      <c r="G737" s="409"/>
      <c r="H737" s="409"/>
      <c r="I737" s="388"/>
      <c r="J737" s="36"/>
    </row>
    <row r="738" spans="2:10" x14ac:dyDescent="0.25">
      <c r="B738" s="36"/>
      <c r="C738" s="36"/>
      <c r="D738" s="36"/>
      <c r="E738" s="109"/>
      <c r="F738" s="36"/>
      <c r="G738" s="409"/>
      <c r="H738" s="409"/>
      <c r="I738" s="388"/>
      <c r="J738" s="36"/>
    </row>
    <row r="739" spans="2:10" x14ac:dyDescent="0.25">
      <c r="B739" s="36"/>
      <c r="C739" s="36"/>
      <c r="D739" s="36"/>
      <c r="E739" s="109"/>
      <c r="F739" s="36"/>
      <c r="G739" s="409"/>
      <c r="H739" s="409"/>
      <c r="I739" s="388"/>
      <c r="J739" s="36"/>
    </row>
    <row r="740" spans="2:10" x14ac:dyDescent="0.25">
      <c r="B740" s="36"/>
      <c r="C740" s="36"/>
      <c r="D740" s="36"/>
      <c r="E740" s="109"/>
      <c r="F740" s="36"/>
      <c r="G740" s="409"/>
      <c r="H740" s="409"/>
      <c r="I740" s="388"/>
      <c r="J740" s="36"/>
    </row>
    <row r="741" spans="2:10" x14ac:dyDescent="0.25">
      <c r="B741" s="36"/>
      <c r="C741" s="36"/>
      <c r="D741" s="36"/>
      <c r="E741" s="109"/>
      <c r="F741" s="36"/>
      <c r="G741" s="409"/>
      <c r="H741" s="409"/>
      <c r="I741" s="388"/>
      <c r="J741" s="36"/>
    </row>
    <row r="742" spans="2:10" x14ac:dyDescent="0.25">
      <c r="B742" s="36"/>
      <c r="C742" s="36"/>
      <c r="D742" s="36"/>
      <c r="E742" s="109"/>
      <c r="F742" s="36"/>
      <c r="G742" s="409"/>
      <c r="H742" s="409"/>
      <c r="I742" s="388"/>
      <c r="J742" s="36"/>
    </row>
    <row r="743" spans="2:10" x14ac:dyDescent="0.25">
      <c r="B743" s="36"/>
      <c r="C743" s="36"/>
      <c r="D743" s="36"/>
      <c r="E743" s="109"/>
      <c r="F743" s="36"/>
      <c r="G743" s="409"/>
      <c r="H743" s="409"/>
      <c r="I743" s="388"/>
      <c r="J743" s="36"/>
    </row>
    <row r="744" spans="2:10" x14ac:dyDescent="0.25">
      <c r="B744" s="36"/>
      <c r="C744" s="36"/>
      <c r="D744" s="36"/>
      <c r="E744" s="109"/>
      <c r="F744" s="36"/>
      <c r="G744" s="409"/>
      <c r="H744" s="409"/>
      <c r="I744" s="388"/>
      <c r="J744" s="36"/>
    </row>
    <row r="745" spans="2:10" x14ac:dyDescent="0.25">
      <c r="B745" s="36"/>
      <c r="C745" s="36"/>
      <c r="D745" s="36"/>
      <c r="E745" s="109"/>
      <c r="F745" s="36"/>
      <c r="G745" s="409"/>
      <c r="H745" s="409"/>
      <c r="I745" s="388"/>
      <c r="J745" s="36"/>
    </row>
    <row r="746" spans="2:10" x14ac:dyDescent="0.25">
      <c r="B746" s="36"/>
      <c r="C746" s="36"/>
      <c r="D746" s="36"/>
      <c r="E746" s="109"/>
      <c r="F746" s="36"/>
      <c r="G746" s="409"/>
      <c r="H746" s="409"/>
      <c r="I746" s="388"/>
      <c r="J746" s="36"/>
    </row>
    <row r="747" spans="2:10" x14ac:dyDescent="0.25">
      <c r="B747" s="36"/>
      <c r="C747" s="36"/>
      <c r="D747" s="36"/>
      <c r="E747" s="109"/>
      <c r="F747" s="36"/>
      <c r="G747" s="409"/>
      <c r="H747" s="409"/>
      <c r="I747" s="388"/>
      <c r="J747" s="36"/>
    </row>
    <row r="748" spans="2:10" x14ac:dyDescent="0.25">
      <c r="B748" s="36"/>
      <c r="C748" s="36"/>
      <c r="D748" s="36"/>
      <c r="E748" s="109"/>
      <c r="F748" s="36"/>
      <c r="G748" s="409"/>
      <c r="H748" s="409"/>
      <c r="I748" s="388"/>
      <c r="J748" s="36"/>
    </row>
    <row r="749" spans="2:10" x14ac:dyDescent="0.25">
      <c r="B749" s="36"/>
      <c r="C749" s="36"/>
      <c r="D749" s="36"/>
      <c r="E749" s="109"/>
      <c r="F749" s="36"/>
      <c r="G749" s="409"/>
      <c r="H749" s="409"/>
      <c r="I749" s="388"/>
      <c r="J749" s="36"/>
    </row>
    <row r="750" spans="2:10" x14ac:dyDescent="0.25">
      <c r="B750" s="36"/>
      <c r="C750" s="36"/>
      <c r="D750" s="36"/>
      <c r="E750" s="109"/>
      <c r="F750" s="36"/>
      <c r="G750" s="409"/>
      <c r="H750" s="409"/>
      <c r="I750" s="388"/>
      <c r="J750" s="36"/>
    </row>
    <row r="751" spans="2:10" x14ac:dyDescent="0.25">
      <c r="B751" s="36"/>
      <c r="C751" s="36"/>
      <c r="D751" s="36"/>
      <c r="E751" s="109"/>
      <c r="F751" s="36"/>
      <c r="G751" s="409"/>
      <c r="H751" s="409"/>
      <c r="I751" s="388"/>
      <c r="J751" s="36"/>
    </row>
    <row r="752" spans="2:10" x14ac:dyDescent="0.25">
      <c r="B752" s="36"/>
      <c r="C752" s="36"/>
      <c r="D752" s="36"/>
      <c r="E752" s="109"/>
      <c r="F752" s="36"/>
      <c r="G752" s="409"/>
      <c r="H752" s="409"/>
      <c r="I752" s="388"/>
      <c r="J752" s="36"/>
    </row>
    <row r="753" spans="2:10" x14ac:dyDescent="0.25">
      <c r="B753" s="36"/>
      <c r="C753" s="36"/>
      <c r="D753" s="36"/>
      <c r="E753" s="109"/>
      <c r="F753" s="36"/>
      <c r="G753" s="409"/>
      <c r="H753" s="409"/>
      <c r="I753" s="388"/>
      <c r="J753" s="36"/>
    </row>
    <row r="754" spans="2:10" x14ac:dyDescent="0.25">
      <c r="B754" s="36"/>
      <c r="C754" s="36"/>
      <c r="D754" s="36"/>
      <c r="E754" s="109"/>
      <c r="F754" s="36"/>
      <c r="G754" s="409"/>
      <c r="H754" s="409"/>
      <c r="I754" s="388"/>
      <c r="J754" s="36"/>
    </row>
    <row r="755" spans="2:10" x14ac:dyDescent="0.25">
      <c r="B755" s="36"/>
      <c r="C755" s="36"/>
      <c r="D755" s="36"/>
      <c r="E755" s="109"/>
      <c r="F755" s="36"/>
      <c r="G755" s="409"/>
      <c r="H755" s="409"/>
      <c r="I755" s="388"/>
      <c r="J755" s="36"/>
    </row>
    <row r="756" spans="2:10" x14ac:dyDescent="0.25">
      <c r="B756" s="36"/>
      <c r="C756" s="36"/>
      <c r="D756" s="36"/>
      <c r="E756" s="109"/>
      <c r="F756" s="36"/>
      <c r="G756" s="409"/>
      <c r="H756" s="409"/>
      <c r="I756" s="388"/>
      <c r="J756" s="36"/>
    </row>
    <row r="757" spans="2:10" x14ac:dyDescent="0.25">
      <c r="B757" s="36"/>
      <c r="C757" s="36"/>
      <c r="D757" s="36"/>
      <c r="E757" s="109"/>
      <c r="F757" s="36"/>
      <c r="G757" s="409"/>
      <c r="H757" s="409"/>
      <c r="I757" s="388"/>
      <c r="J757" s="36"/>
    </row>
    <row r="758" spans="2:10" x14ac:dyDescent="0.25">
      <c r="B758" s="36"/>
      <c r="C758" s="36"/>
      <c r="D758" s="36"/>
      <c r="E758" s="109"/>
      <c r="F758" s="36"/>
      <c r="G758" s="409"/>
      <c r="H758" s="409"/>
      <c r="I758" s="388"/>
      <c r="J758" s="36"/>
    </row>
    <row r="759" spans="2:10" x14ac:dyDescent="0.25">
      <c r="B759" s="36"/>
      <c r="C759" s="36"/>
      <c r="D759" s="36"/>
      <c r="E759" s="109"/>
      <c r="F759" s="36"/>
      <c r="G759" s="409"/>
      <c r="H759" s="409"/>
      <c r="I759" s="388"/>
      <c r="J759" s="36"/>
    </row>
    <row r="760" spans="2:10" x14ac:dyDescent="0.25">
      <c r="B760" s="36"/>
      <c r="C760" s="36"/>
      <c r="D760" s="36"/>
      <c r="E760" s="109"/>
      <c r="F760" s="36"/>
      <c r="G760" s="409"/>
      <c r="H760" s="409"/>
      <c r="I760" s="388"/>
      <c r="J760" s="36"/>
    </row>
    <row r="761" spans="2:10" x14ac:dyDescent="0.25">
      <c r="B761" s="36"/>
      <c r="C761" s="36"/>
      <c r="D761" s="36"/>
      <c r="E761" s="109"/>
      <c r="F761" s="36"/>
      <c r="G761" s="409"/>
      <c r="H761" s="409"/>
      <c r="I761" s="388"/>
      <c r="J761" s="36"/>
    </row>
    <row r="762" spans="2:10" x14ac:dyDescent="0.25">
      <c r="B762" s="36"/>
      <c r="C762" s="36"/>
      <c r="D762" s="36"/>
      <c r="E762" s="109"/>
      <c r="F762" s="36"/>
      <c r="G762" s="409"/>
      <c r="H762" s="409"/>
      <c r="I762" s="388"/>
      <c r="J762" s="36"/>
    </row>
    <row r="763" spans="2:10" x14ac:dyDescent="0.25">
      <c r="B763" s="36"/>
      <c r="C763" s="36"/>
      <c r="D763" s="36"/>
      <c r="E763" s="109"/>
      <c r="F763" s="36"/>
      <c r="G763" s="409"/>
      <c r="H763" s="409"/>
      <c r="I763" s="388"/>
      <c r="J763" s="36"/>
    </row>
    <row r="764" spans="2:10" x14ac:dyDescent="0.25">
      <c r="B764" s="36"/>
      <c r="C764" s="36"/>
      <c r="D764" s="36"/>
      <c r="E764" s="109"/>
      <c r="F764" s="36"/>
      <c r="G764" s="409"/>
      <c r="H764" s="409"/>
      <c r="I764" s="388"/>
      <c r="J764" s="36"/>
    </row>
    <row r="765" spans="2:10" x14ac:dyDescent="0.25">
      <c r="B765" s="36"/>
      <c r="C765" s="36"/>
      <c r="D765" s="36"/>
      <c r="E765" s="109"/>
      <c r="F765" s="36"/>
      <c r="G765" s="409"/>
      <c r="H765" s="409"/>
      <c r="I765" s="388"/>
      <c r="J765" s="36"/>
    </row>
    <row r="766" spans="2:10" x14ac:dyDescent="0.25">
      <c r="B766" s="36"/>
      <c r="C766" s="36"/>
      <c r="D766" s="36"/>
      <c r="E766" s="109"/>
      <c r="F766" s="36"/>
      <c r="G766" s="409"/>
      <c r="H766" s="409"/>
      <c r="I766" s="388"/>
      <c r="J766" s="36"/>
    </row>
    <row r="767" spans="2:10" x14ac:dyDescent="0.25">
      <c r="B767" s="36"/>
      <c r="C767" s="36"/>
      <c r="D767" s="36"/>
      <c r="E767" s="109"/>
      <c r="F767" s="36"/>
      <c r="G767" s="409"/>
      <c r="H767" s="409"/>
      <c r="I767" s="388"/>
      <c r="J767" s="36"/>
    </row>
    <row r="768" spans="2:10" x14ac:dyDescent="0.25">
      <c r="B768" s="36"/>
      <c r="C768" s="36"/>
      <c r="D768" s="36"/>
      <c r="E768" s="109"/>
      <c r="F768" s="36"/>
      <c r="G768" s="409"/>
      <c r="H768" s="409"/>
      <c r="I768" s="388"/>
      <c r="J768" s="36"/>
    </row>
    <row r="769" spans="2:10" x14ac:dyDescent="0.25">
      <c r="B769" s="36"/>
      <c r="C769" s="36"/>
      <c r="D769" s="36"/>
      <c r="E769" s="109"/>
      <c r="F769" s="36"/>
      <c r="G769" s="409"/>
      <c r="H769" s="409"/>
      <c r="I769" s="388"/>
      <c r="J769" s="36"/>
    </row>
    <row r="770" spans="2:10" x14ac:dyDescent="0.25">
      <c r="B770" s="36"/>
      <c r="C770" s="36"/>
      <c r="D770" s="36"/>
      <c r="E770" s="109"/>
      <c r="F770" s="36"/>
      <c r="G770" s="409"/>
      <c r="H770" s="409"/>
      <c r="I770" s="388"/>
      <c r="J770" s="36"/>
    </row>
    <row r="771" spans="2:10" x14ac:dyDescent="0.25">
      <c r="B771" s="36"/>
      <c r="C771" s="36"/>
      <c r="D771" s="36"/>
      <c r="E771" s="109"/>
      <c r="F771" s="36"/>
      <c r="G771" s="409"/>
      <c r="H771" s="409"/>
      <c r="I771" s="388"/>
      <c r="J771" s="36"/>
    </row>
    <row r="772" spans="2:10" x14ac:dyDescent="0.25">
      <c r="B772" s="36"/>
      <c r="C772" s="36"/>
      <c r="D772" s="36"/>
      <c r="E772" s="109"/>
      <c r="F772" s="36"/>
      <c r="G772" s="409"/>
      <c r="H772" s="409"/>
      <c r="I772" s="388"/>
      <c r="J772" s="36"/>
    </row>
    <row r="773" spans="2:10" x14ac:dyDescent="0.25">
      <c r="B773" s="36"/>
      <c r="C773" s="36"/>
      <c r="D773" s="36"/>
      <c r="E773" s="109"/>
      <c r="F773" s="36"/>
      <c r="G773" s="409"/>
      <c r="H773" s="409"/>
      <c r="I773" s="388"/>
      <c r="J773" s="36"/>
    </row>
    <row r="774" spans="2:10" x14ac:dyDescent="0.25">
      <c r="B774" s="36"/>
      <c r="C774" s="36"/>
      <c r="D774" s="36"/>
      <c r="E774" s="109"/>
      <c r="F774" s="36"/>
      <c r="G774" s="409"/>
      <c r="H774" s="409"/>
      <c r="I774" s="388"/>
      <c r="J774" s="36"/>
    </row>
    <row r="775" spans="2:10" x14ac:dyDescent="0.25">
      <c r="B775" s="36"/>
      <c r="C775" s="36"/>
      <c r="D775" s="36"/>
      <c r="E775" s="109"/>
      <c r="F775" s="36"/>
      <c r="G775" s="409"/>
      <c r="H775" s="409"/>
      <c r="I775" s="388"/>
      <c r="J775" s="36"/>
    </row>
    <row r="776" spans="2:10" x14ac:dyDescent="0.25">
      <c r="B776" s="36"/>
      <c r="C776" s="36"/>
      <c r="D776" s="36"/>
      <c r="E776" s="109"/>
      <c r="F776" s="36"/>
      <c r="G776" s="409"/>
      <c r="H776" s="409"/>
      <c r="I776" s="388"/>
      <c r="J776" s="36"/>
    </row>
    <row r="777" spans="2:10" x14ac:dyDescent="0.25">
      <c r="B777" s="36"/>
      <c r="C777" s="36"/>
      <c r="D777" s="36"/>
      <c r="E777" s="109"/>
      <c r="F777" s="36"/>
      <c r="G777" s="409"/>
      <c r="H777" s="409"/>
      <c r="I777" s="388"/>
      <c r="J777" s="36"/>
    </row>
    <row r="778" spans="2:10" x14ac:dyDescent="0.25">
      <c r="B778" s="36"/>
      <c r="C778" s="36"/>
      <c r="D778" s="36"/>
      <c r="E778" s="109"/>
      <c r="F778" s="36"/>
      <c r="G778" s="409"/>
      <c r="H778" s="409"/>
      <c r="I778" s="388"/>
      <c r="J778" s="36"/>
    </row>
    <row r="779" spans="2:10" x14ac:dyDescent="0.25">
      <c r="B779" s="36"/>
      <c r="C779" s="36"/>
      <c r="D779" s="36"/>
      <c r="E779" s="109"/>
      <c r="F779" s="36"/>
      <c r="G779" s="409"/>
      <c r="H779" s="409"/>
      <c r="I779" s="388"/>
      <c r="J779" s="36"/>
    </row>
    <row r="780" spans="2:10" x14ac:dyDescent="0.25">
      <c r="B780" s="36"/>
      <c r="C780" s="36"/>
      <c r="D780" s="36"/>
      <c r="E780" s="109"/>
      <c r="F780" s="36"/>
      <c r="G780" s="409"/>
      <c r="H780" s="409"/>
      <c r="I780" s="388"/>
      <c r="J780" s="36"/>
    </row>
    <row r="781" spans="2:10" x14ac:dyDescent="0.25">
      <c r="B781" s="36"/>
      <c r="C781" s="36"/>
      <c r="D781" s="36"/>
      <c r="E781" s="109"/>
      <c r="F781" s="36"/>
      <c r="G781" s="409"/>
      <c r="H781" s="409"/>
      <c r="I781" s="388"/>
      <c r="J781" s="36"/>
    </row>
    <row r="782" spans="2:10" x14ac:dyDescent="0.25">
      <c r="B782" s="36"/>
      <c r="C782" s="36"/>
      <c r="D782" s="36"/>
      <c r="E782" s="109"/>
      <c r="F782" s="36"/>
      <c r="G782" s="409"/>
      <c r="H782" s="409"/>
      <c r="I782" s="388"/>
      <c r="J782" s="36"/>
    </row>
    <row r="783" spans="2:10" x14ac:dyDescent="0.25">
      <c r="B783" s="36"/>
      <c r="C783" s="36"/>
      <c r="D783" s="36"/>
      <c r="E783" s="109"/>
      <c r="F783" s="36"/>
      <c r="G783" s="409"/>
      <c r="H783" s="409"/>
      <c r="I783" s="388"/>
      <c r="J783" s="36"/>
    </row>
    <row r="784" spans="2:10" x14ac:dyDescent="0.25">
      <c r="B784" s="36"/>
      <c r="C784" s="36"/>
      <c r="D784" s="36"/>
      <c r="E784" s="109"/>
      <c r="F784" s="36"/>
      <c r="G784" s="409"/>
      <c r="H784" s="409"/>
      <c r="I784" s="388"/>
      <c r="J784" s="36"/>
    </row>
    <row r="785" spans="2:10" x14ac:dyDescent="0.25">
      <c r="B785" s="36"/>
      <c r="C785" s="36"/>
      <c r="D785" s="36"/>
      <c r="E785" s="109"/>
      <c r="F785" s="36"/>
      <c r="G785" s="409"/>
      <c r="H785" s="409"/>
      <c r="I785" s="388"/>
      <c r="J785" s="36"/>
    </row>
    <row r="786" spans="2:10" x14ac:dyDescent="0.25">
      <c r="B786" s="36"/>
      <c r="C786" s="36"/>
      <c r="D786" s="36"/>
      <c r="E786" s="109"/>
      <c r="F786" s="36"/>
      <c r="G786" s="409"/>
      <c r="H786" s="409"/>
      <c r="I786" s="388"/>
      <c r="J786" s="36"/>
    </row>
    <row r="787" spans="2:10" x14ac:dyDescent="0.25">
      <c r="B787" s="36"/>
      <c r="C787" s="36"/>
      <c r="D787" s="36"/>
      <c r="E787" s="109"/>
      <c r="F787" s="36"/>
      <c r="G787" s="409"/>
      <c r="H787" s="409"/>
      <c r="I787" s="388"/>
      <c r="J787" s="36"/>
    </row>
    <row r="788" spans="2:10" x14ac:dyDescent="0.25">
      <c r="B788" s="36"/>
      <c r="C788" s="36"/>
      <c r="D788" s="36"/>
      <c r="E788" s="109"/>
      <c r="F788" s="36"/>
      <c r="G788" s="409"/>
      <c r="H788" s="409"/>
      <c r="I788" s="388"/>
      <c r="J788" s="36"/>
    </row>
    <row r="789" spans="2:10" x14ac:dyDescent="0.25">
      <c r="B789" s="36"/>
      <c r="C789" s="36"/>
      <c r="D789" s="36"/>
      <c r="E789" s="109"/>
      <c r="F789" s="36"/>
      <c r="G789" s="409"/>
      <c r="H789" s="409"/>
      <c r="I789" s="388"/>
      <c r="J789" s="36"/>
    </row>
    <row r="790" spans="2:10" x14ac:dyDescent="0.25">
      <c r="B790" s="36"/>
      <c r="C790" s="36"/>
      <c r="D790" s="36"/>
      <c r="E790" s="109"/>
      <c r="F790" s="36"/>
      <c r="G790" s="409"/>
      <c r="H790" s="409"/>
      <c r="I790" s="388"/>
      <c r="J790" s="36"/>
    </row>
    <row r="791" spans="2:10" x14ac:dyDescent="0.25">
      <c r="B791" s="36"/>
      <c r="C791" s="36"/>
      <c r="D791" s="36"/>
      <c r="E791" s="109"/>
      <c r="F791" s="36"/>
      <c r="G791" s="409"/>
      <c r="H791" s="409"/>
      <c r="I791" s="388"/>
      <c r="J791" s="36"/>
    </row>
    <row r="792" spans="2:10" x14ac:dyDescent="0.25">
      <c r="B792" s="36"/>
      <c r="C792" s="36"/>
      <c r="D792" s="36"/>
      <c r="E792" s="109"/>
      <c r="F792" s="36"/>
      <c r="G792" s="409"/>
      <c r="H792" s="409"/>
      <c r="I792" s="388"/>
      <c r="J792" s="36"/>
    </row>
    <row r="793" spans="2:10" x14ac:dyDescent="0.25">
      <c r="B793" s="36"/>
      <c r="C793" s="36"/>
      <c r="D793" s="36"/>
      <c r="E793" s="109"/>
      <c r="F793" s="36"/>
      <c r="G793" s="409"/>
      <c r="H793" s="409"/>
      <c r="I793" s="388"/>
      <c r="J793" s="36"/>
    </row>
    <row r="794" spans="2:10" x14ac:dyDescent="0.25">
      <c r="B794" s="36"/>
      <c r="C794" s="36"/>
      <c r="D794" s="36"/>
      <c r="E794" s="109"/>
      <c r="F794" s="36"/>
      <c r="G794" s="409"/>
      <c r="H794" s="409"/>
      <c r="I794" s="388"/>
      <c r="J794" s="36"/>
    </row>
    <row r="795" spans="2:10" x14ac:dyDescent="0.25">
      <c r="B795" s="36"/>
      <c r="C795" s="36"/>
      <c r="D795" s="36"/>
      <c r="E795" s="109"/>
      <c r="F795" s="36"/>
      <c r="G795" s="409"/>
      <c r="H795" s="409"/>
      <c r="I795" s="388"/>
      <c r="J795" s="36"/>
    </row>
    <row r="796" spans="2:10" x14ac:dyDescent="0.25">
      <c r="B796" s="36"/>
      <c r="C796" s="36"/>
      <c r="D796" s="36"/>
      <c r="E796" s="109"/>
      <c r="F796" s="36"/>
      <c r="G796" s="409"/>
      <c r="H796" s="409"/>
      <c r="I796" s="388"/>
      <c r="J796" s="36"/>
    </row>
    <row r="797" spans="2:10" x14ac:dyDescent="0.25">
      <c r="B797" s="36"/>
      <c r="C797" s="36"/>
      <c r="D797" s="36"/>
      <c r="E797" s="109"/>
      <c r="F797" s="36"/>
      <c r="G797" s="409"/>
      <c r="H797" s="409"/>
      <c r="I797" s="388"/>
      <c r="J797" s="36"/>
    </row>
    <row r="798" spans="2:10" x14ac:dyDescent="0.25">
      <c r="B798" s="36"/>
      <c r="C798" s="36"/>
      <c r="D798" s="36"/>
      <c r="E798" s="109"/>
      <c r="F798" s="36"/>
      <c r="G798" s="409"/>
      <c r="H798" s="409"/>
      <c r="I798" s="388"/>
      <c r="J798" s="36"/>
    </row>
    <row r="799" spans="2:10" x14ac:dyDescent="0.25">
      <c r="B799" s="36"/>
      <c r="C799" s="36"/>
      <c r="D799" s="36"/>
      <c r="E799" s="109"/>
      <c r="F799" s="36"/>
      <c r="G799" s="409"/>
      <c r="H799" s="409"/>
      <c r="I799" s="388"/>
      <c r="J799" s="36"/>
    </row>
    <row r="800" spans="2:10" x14ac:dyDescent="0.25">
      <c r="B800" s="36"/>
      <c r="C800" s="36"/>
      <c r="D800" s="36"/>
      <c r="E800" s="109"/>
      <c r="F800" s="36"/>
      <c r="G800" s="409"/>
      <c r="H800" s="409"/>
      <c r="I800" s="388"/>
      <c r="J800" s="36"/>
    </row>
    <row r="801" spans="2:10" x14ac:dyDescent="0.25">
      <c r="B801" s="36"/>
      <c r="C801" s="36"/>
      <c r="D801" s="36"/>
      <c r="E801" s="109"/>
      <c r="F801" s="36"/>
      <c r="G801" s="409"/>
      <c r="H801" s="409"/>
      <c r="I801" s="388"/>
      <c r="J801" s="36"/>
    </row>
    <row r="802" spans="2:10" x14ac:dyDescent="0.25">
      <c r="B802" s="36"/>
      <c r="C802" s="36"/>
      <c r="D802" s="36"/>
      <c r="E802" s="109"/>
      <c r="F802" s="36"/>
      <c r="G802" s="409"/>
      <c r="H802" s="409"/>
      <c r="I802" s="388"/>
      <c r="J802" s="36"/>
    </row>
    <row r="803" spans="2:10" x14ac:dyDescent="0.25">
      <c r="B803" s="36"/>
      <c r="C803" s="36"/>
      <c r="D803" s="36"/>
      <c r="E803" s="109"/>
      <c r="F803" s="36"/>
      <c r="G803" s="409"/>
      <c r="H803" s="409"/>
      <c r="I803" s="388"/>
      <c r="J803" s="36"/>
    </row>
    <row r="804" spans="2:10" x14ac:dyDescent="0.25">
      <c r="B804" s="36"/>
      <c r="C804" s="36"/>
      <c r="D804" s="36"/>
      <c r="E804" s="109"/>
      <c r="F804" s="36"/>
      <c r="G804" s="409"/>
      <c r="H804" s="409"/>
      <c r="I804" s="388"/>
      <c r="J804" s="36"/>
    </row>
    <row r="805" spans="2:10" x14ac:dyDescent="0.25">
      <c r="B805" s="36"/>
      <c r="C805" s="36"/>
      <c r="D805" s="36"/>
      <c r="E805" s="109"/>
      <c r="F805" s="36"/>
      <c r="G805" s="409"/>
      <c r="H805" s="409"/>
      <c r="I805" s="388"/>
      <c r="J805" s="36"/>
    </row>
    <row r="806" spans="2:10" x14ac:dyDescent="0.25">
      <c r="B806" s="36"/>
      <c r="C806" s="36"/>
      <c r="D806" s="36"/>
      <c r="E806" s="109"/>
      <c r="F806" s="36"/>
      <c r="G806" s="409"/>
      <c r="H806" s="409"/>
      <c r="I806" s="388"/>
      <c r="J806" s="36"/>
    </row>
    <row r="807" spans="2:10" x14ac:dyDescent="0.25">
      <c r="B807" s="36"/>
      <c r="C807" s="36"/>
      <c r="D807" s="36"/>
      <c r="E807" s="109"/>
      <c r="F807" s="36"/>
      <c r="G807" s="409"/>
      <c r="H807" s="409"/>
      <c r="I807" s="388"/>
      <c r="J807" s="36"/>
    </row>
    <row r="808" spans="2:10" x14ac:dyDescent="0.25">
      <c r="B808" s="36"/>
      <c r="C808" s="36"/>
      <c r="D808" s="36"/>
      <c r="E808" s="109"/>
      <c r="F808" s="36"/>
      <c r="G808" s="409"/>
      <c r="H808" s="409"/>
      <c r="I808" s="388"/>
      <c r="J808" s="36"/>
    </row>
    <row r="809" spans="2:10" x14ac:dyDescent="0.25">
      <c r="B809" s="36"/>
      <c r="C809" s="36"/>
      <c r="D809" s="36"/>
      <c r="E809" s="109"/>
      <c r="F809" s="36"/>
      <c r="G809" s="409"/>
      <c r="H809" s="409"/>
      <c r="I809" s="388"/>
      <c r="J809" s="36"/>
    </row>
    <row r="810" spans="2:10" x14ac:dyDescent="0.25">
      <c r="B810" s="36"/>
      <c r="C810" s="36"/>
      <c r="D810" s="36"/>
      <c r="E810" s="109"/>
      <c r="F810" s="36"/>
      <c r="G810" s="409"/>
      <c r="H810" s="409"/>
      <c r="I810" s="388"/>
      <c r="J810" s="36"/>
    </row>
    <row r="811" spans="2:10" x14ac:dyDescent="0.25">
      <c r="B811" s="36"/>
      <c r="C811" s="36"/>
      <c r="D811" s="36"/>
      <c r="E811" s="109"/>
      <c r="F811" s="36"/>
      <c r="G811" s="409"/>
      <c r="H811" s="409"/>
      <c r="I811" s="388"/>
      <c r="J811" s="36"/>
    </row>
    <row r="812" spans="2:10" x14ac:dyDescent="0.25">
      <c r="B812" s="36"/>
      <c r="C812" s="36"/>
      <c r="D812" s="36"/>
      <c r="E812" s="109"/>
      <c r="F812" s="36"/>
      <c r="G812" s="409"/>
      <c r="H812" s="409"/>
      <c r="I812" s="388"/>
      <c r="J812" s="36"/>
    </row>
    <row r="813" spans="2:10" x14ac:dyDescent="0.25">
      <c r="B813" s="36"/>
      <c r="C813" s="36"/>
      <c r="D813" s="36"/>
      <c r="E813" s="109"/>
      <c r="F813" s="36"/>
      <c r="G813" s="409"/>
      <c r="H813" s="409"/>
      <c r="I813" s="388"/>
      <c r="J813" s="36"/>
    </row>
    <row r="814" spans="2:10" x14ac:dyDescent="0.25">
      <c r="B814" s="36"/>
      <c r="C814" s="36"/>
      <c r="D814" s="36"/>
      <c r="E814" s="109"/>
      <c r="F814" s="36"/>
      <c r="G814" s="409"/>
      <c r="H814" s="409"/>
      <c r="I814" s="388"/>
      <c r="J814" s="36"/>
    </row>
    <row r="815" spans="2:10" x14ac:dyDescent="0.25">
      <c r="B815" s="36"/>
      <c r="C815" s="36"/>
      <c r="D815" s="36"/>
      <c r="E815" s="109"/>
      <c r="F815" s="36"/>
      <c r="G815" s="409"/>
      <c r="H815" s="409"/>
      <c r="I815" s="388"/>
      <c r="J815" s="36"/>
    </row>
    <row r="816" spans="2:10" x14ac:dyDescent="0.25">
      <c r="B816" s="36"/>
      <c r="C816" s="36"/>
      <c r="D816" s="36"/>
      <c r="E816" s="109"/>
      <c r="F816" s="36"/>
      <c r="G816" s="409"/>
      <c r="H816" s="409"/>
      <c r="I816" s="388"/>
      <c r="J816" s="36"/>
    </row>
    <row r="817" spans="2:10" x14ac:dyDescent="0.25">
      <c r="B817" s="36"/>
      <c r="C817" s="36"/>
      <c r="D817" s="36"/>
      <c r="E817" s="109"/>
      <c r="F817" s="36"/>
      <c r="G817" s="409"/>
      <c r="H817" s="409"/>
      <c r="I817" s="388"/>
      <c r="J817" s="36"/>
    </row>
    <row r="818" spans="2:10" x14ac:dyDescent="0.25">
      <c r="B818" s="36"/>
      <c r="C818" s="36"/>
      <c r="D818" s="36"/>
      <c r="E818" s="109"/>
      <c r="F818" s="36"/>
      <c r="G818" s="409"/>
      <c r="H818" s="409"/>
      <c r="I818" s="388"/>
      <c r="J818" s="36"/>
    </row>
    <row r="819" spans="2:10" x14ac:dyDescent="0.25">
      <c r="B819" s="36"/>
      <c r="C819" s="36"/>
      <c r="D819" s="36"/>
      <c r="E819" s="109"/>
      <c r="F819" s="36"/>
      <c r="G819" s="409"/>
      <c r="H819" s="409"/>
      <c r="I819" s="388"/>
      <c r="J819" s="36"/>
    </row>
    <row r="820" spans="2:10" x14ac:dyDescent="0.25">
      <c r="B820" s="36"/>
      <c r="C820" s="36"/>
      <c r="D820" s="36"/>
      <c r="E820" s="109"/>
      <c r="F820" s="36"/>
      <c r="G820" s="409"/>
      <c r="H820" s="409"/>
      <c r="I820" s="388"/>
      <c r="J820" s="36"/>
    </row>
    <row r="821" spans="2:10" x14ac:dyDescent="0.25">
      <c r="B821" s="36"/>
      <c r="C821" s="36"/>
      <c r="D821" s="36"/>
      <c r="E821" s="109"/>
      <c r="F821" s="36"/>
      <c r="G821" s="409"/>
      <c r="H821" s="409"/>
      <c r="I821" s="388"/>
      <c r="J821" s="36"/>
    </row>
    <row r="822" spans="2:10" x14ac:dyDescent="0.25">
      <c r="B822" s="36"/>
      <c r="C822" s="36"/>
      <c r="D822" s="36"/>
      <c r="E822" s="109"/>
      <c r="F822" s="36"/>
      <c r="G822" s="409"/>
      <c r="H822" s="409"/>
      <c r="I822" s="388"/>
      <c r="J822" s="36"/>
    </row>
    <row r="823" spans="2:10" x14ac:dyDescent="0.25">
      <c r="B823" s="36"/>
      <c r="C823" s="36"/>
      <c r="D823" s="36"/>
      <c r="E823" s="109"/>
      <c r="F823" s="36"/>
      <c r="G823" s="409"/>
      <c r="H823" s="409"/>
      <c r="I823" s="388"/>
      <c r="J823" s="36"/>
    </row>
    <row r="824" spans="2:10" x14ac:dyDescent="0.25">
      <c r="B824" s="36"/>
      <c r="C824" s="36"/>
      <c r="D824" s="36"/>
      <c r="E824" s="109"/>
      <c r="F824" s="36"/>
      <c r="G824" s="409"/>
      <c r="H824" s="409"/>
      <c r="I824" s="388"/>
      <c r="J824" s="36"/>
    </row>
    <row r="825" spans="2:10" x14ac:dyDescent="0.25">
      <c r="B825" s="36"/>
      <c r="C825" s="36"/>
      <c r="D825" s="36"/>
      <c r="E825" s="109"/>
      <c r="F825" s="36"/>
      <c r="G825" s="409"/>
      <c r="H825" s="409"/>
      <c r="I825" s="388"/>
      <c r="J825" s="36"/>
    </row>
    <row r="826" spans="2:10" x14ac:dyDescent="0.25">
      <c r="B826" s="36"/>
      <c r="C826" s="36"/>
      <c r="D826" s="36"/>
      <c r="E826" s="109"/>
      <c r="F826" s="36"/>
      <c r="G826" s="409"/>
      <c r="H826" s="409"/>
      <c r="I826" s="388"/>
      <c r="J826" s="36"/>
    </row>
    <row r="827" spans="2:10" x14ac:dyDescent="0.25">
      <c r="B827" s="36"/>
      <c r="C827" s="36"/>
      <c r="D827" s="36"/>
      <c r="E827" s="109"/>
      <c r="F827" s="36"/>
      <c r="G827" s="409"/>
      <c r="H827" s="409"/>
      <c r="I827" s="388"/>
      <c r="J827" s="36"/>
    </row>
    <row r="828" spans="2:10" x14ac:dyDescent="0.25">
      <c r="B828" s="36"/>
      <c r="C828" s="36"/>
      <c r="D828" s="36"/>
      <c r="E828" s="109"/>
      <c r="F828" s="36"/>
      <c r="G828" s="409"/>
      <c r="H828" s="409"/>
      <c r="I828" s="388"/>
      <c r="J828" s="36"/>
    </row>
    <row r="829" spans="2:10" x14ac:dyDescent="0.25">
      <c r="B829" s="36"/>
      <c r="C829" s="36"/>
      <c r="D829" s="36"/>
      <c r="E829" s="109"/>
      <c r="F829" s="36"/>
      <c r="G829" s="409"/>
      <c r="H829" s="409"/>
      <c r="I829" s="388"/>
      <c r="J829" s="36"/>
    </row>
    <row r="830" spans="2:10" x14ac:dyDescent="0.25">
      <c r="B830" s="36"/>
      <c r="C830" s="36"/>
      <c r="D830" s="36"/>
      <c r="E830" s="109"/>
      <c r="F830" s="36"/>
      <c r="G830" s="409"/>
      <c r="H830" s="409"/>
      <c r="I830" s="388"/>
      <c r="J830" s="36"/>
    </row>
    <row r="831" spans="2:10" x14ac:dyDescent="0.25">
      <c r="B831" s="36"/>
      <c r="C831" s="36"/>
      <c r="D831" s="36"/>
      <c r="E831" s="109"/>
      <c r="F831" s="36"/>
      <c r="G831" s="409"/>
      <c r="H831" s="409"/>
      <c r="I831" s="388"/>
      <c r="J831" s="36"/>
    </row>
    <row r="832" spans="2:10" x14ac:dyDescent="0.25">
      <c r="B832" s="36"/>
      <c r="C832" s="36"/>
      <c r="D832" s="36"/>
      <c r="E832" s="109"/>
      <c r="F832" s="36"/>
      <c r="G832" s="409"/>
      <c r="H832" s="409"/>
      <c r="I832" s="388"/>
      <c r="J832" s="36"/>
    </row>
    <row r="833" spans="2:10" x14ac:dyDescent="0.25">
      <c r="B833" s="36"/>
      <c r="C833" s="36"/>
      <c r="D833" s="36"/>
      <c r="E833" s="109"/>
      <c r="F833" s="36"/>
      <c r="G833" s="409"/>
      <c r="H833" s="409"/>
      <c r="I833" s="388"/>
      <c r="J833" s="36"/>
    </row>
    <row r="834" spans="2:10" x14ac:dyDescent="0.25">
      <c r="B834" s="36"/>
      <c r="C834" s="36"/>
      <c r="D834" s="36"/>
      <c r="E834" s="109"/>
      <c r="F834" s="36"/>
      <c r="G834" s="409"/>
      <c r="H834" s="409"/>
      <c r="I834" s="388"/>
      <c r="J834" s="36"/>
    </row>
    <row r="835" spans="2:10" x14ac:dyDescent="0.25">
      <c r="B835" s="36"/>
      <c r="C835" s="36"/>
      <c r="D835" s="36"/>
      <c r="E835" s="109"/>
      <c r="F835" s="36"/>
      <c r="G835" s="409"/>
      <c r="H835" s="409"/>
      <c r="I835" s="388"/>
      <c r="J835" s="36"/>
    </row>
    <row r="836" spans="2:10" x14ac:dyDescent="0.25">
      <c r="B836" s="36"/>
      <c r="C836" s="36"/>
      <c r="D836" s="36"/>
      <c r="E836" s="109"/>
      <c r="F836" s="36"/>
      <c r="G836" s="409"/>
      <c r="H836" s="409"/>
      <c r="I836" s="388"/>
      <c r="J836" s="36"/>
    </row>
    <row r="837" spans="2:10" x14ac:dyDescent="0.25">
      <c r="B837" s="36"/>
      <c r="C837" s="36"/>
      <c r="D837" s="36"/>
      <c r="E837" s="109"/>
      <c r="F837" s="36"/>
      <c r="G837" s="409"/>
      <c r="H837" s="409"/>
      <c r="I837" s="388"/>
      <c r="J837" s="36"/>
    </row>
    <row r="838" spans="2:10" x14ac:dyDescent="0.25">
      <c r="B838" s="36"/>
      <c r="C838" s="36"/>
      <c r="D838" s="36"/>
      <c r="E838" s="109"/>
      <c r="F838" s="36"/>
      <c r="G838" s="409"/>
      <c r="H838" s="409"/>
      <c r="I838" s="388"/>
      <c r="J838" s="36"/>
    </row>
    <row r="839" spans="2:10" x14ac:dyDescent="0.25">
      <c r="B839" s="36"/>
      <c r="C839" s="36"/>
      <c r="D839" s="36"/>
      <c r="E839" s="109"/>
      <c r="F839" s="36"/>
      <c r="G839" s="409"/>
      <c r="H839" s="409"/>
      <c r="I839" s="388"/>
      <c r="J839" s="36"/>
    </row>
    <row r="840" spans="2:10" x14ac:dyDescent="0.25">
      <c r="B840" s="36"/>
      <c r="C840" s="36"/>
      <c r="D840" s="36"/>
      <c r="E840" s="109"/>
      <c r="F840" s="36"/>
      <c r="G840" s="409"/>
      <c r="H840" s="409"/>
      <c r="I840" s="388"/>
      <c r="J840" s="36"/>
    </row>
    <row r="841" spans="2:10" x14ac:dyDescent="0.25">
      <c r="B841" s="36"/>
      <c r="C841" s="36"/>
      <c r="D841" s="36"/>
      <c r="E841" s="109"/>
      <c r="F841" s="36"/>
      <c r="G841" s="409"/>
      <c r="H841" s="409"/>
      <c r="I841" s="388"/>
      <c r="J841" s="36"/>
    </row>
    <row r="842" spans="2:10" x14ac:dyDescent="0.25">
      <c r="B842" s="36"/>
      <c r="C842" s="36"/>
      <c r="D842" s="36"/>
      <c r="E842" s="109"/>
      <c r="F842" s="36"/>
      <c r="G842" s="409"/>
      <c r="H842" s="409"/>
      <c r="I842" s="388"/>
      <c r="J842" s="36"/>
    </row>
    <row r="843" spans="2:10" x14ac:dyDescent="0.25">
      <c r="B843" s="36"/>
      <c r="C843" s="36"/>
      <c r="D843" s="36"/>
      <c r="E843" s="109"/>
      <c r="F843" s="36"/>
      <c r="G843" s="409"/>
      <c r="H843" s="409"/>
      <c r="I843" s="388"/>
      <c r="J843" s="36"/>
    </row>
    <row r="844" spans="2:10" x14ac:dyDescent="0.25">
      <c r="B844" s="36"/>
      <c r="C844" s="36"/>
      <c r="D844" s="36"/>
      <c r="E844" s="109"/>
      <c r="F844" s="36"/>
      <c r="G844" s="409"/>
      <c r="H844" s="409"/>
      <c r="I844" s="388"/>
      <c r="J844" s="36"/>
    </row>
    <row r="845" spans="2:10" x14ac:dyDescent="0.25">
      <c r="B845" s="36"/>
      <c r="C845" s="36"/>
      <c r="D845" s="36"/>
      <c r="E845" s="109"/>
      <c r="F845" s="36"/>
      <c r="G845" s="409"/>
      <c r="H845" s="409"/>
      <c r="I845" s="388"/>
      <c r="J845" s="36"/>
    </row>
    <row r="846" spans="2:10" x14ac:dyDescent="0.25">
      <c r="B846" s="36"/>
      <c r="C846" s="36"/>
      <c r="D846" s="36"/>
      <c r="E846" s="109"/>
      <c r="F846" s="36"/>
      <c r="G846" s="409"/>
      <c r="H846" s="409"/>
      <c r="I846" s="388"/>
      <c r="J846" s="36"/>
    </row>
    <row r="847" spans="2:10" x14ac:dyDescent="0.25">
      <c r="B847" s="36"/>
      <c r="C847" s="36"/>
      <c r="D847" s="36"/>
      <c r="E847" s="109"/>
      <c r="F847" s="36"/>
      <c r="G847" s="409"/>
      <c r="H847" s="409"/>
      <c r="I847" s="388"/>
      <c r="J847" s="36"/>
    </row>
    <row r="848" spans="2:10" x14ac:dyDescent="0.25">
      <c r="B848" s="36"/>
      <c r="C848" s="36"/>
      <c r="D848" s="36"/>
      <c r="E848" s="109"/>
      <c r="F848" s="36"/>
      <c r="G848" s="409"/>
      <c r="H848" s="409"/>
      <c r="I848" s="388"/>
      <c r="J848" s="36"/>
    </row>
    <row r="849" spans="2:10" x14ac:dyDescent="0.25">
      <c r="B849" s="36"/>
      <c r="C849" s="36"/>
      <c r="D849" s="36"/>
      <c r="E849" s="109"/>
      <c r="F849" s="36"/>
      <c r="G849" s="409"/>
      <c r="H849" s="409"/>
      <c r="I849" s="388"/>
      <c r="J849" s="36"/>
    </row>
    <row r="850" spans="2:10" x14ac:dyDescent="0.25">
      <c r="B850" s="36"/>
      <c r="C850" s="36"/>
      <c r="D850" s="36"/>
      <c r="E850" s="109"/>
      <c r="F850" s="36"/>
      <c r="G850" s="409"/>
      <c r="H850" s="409"/>
      <c r="I850" s="388"/>
      <c r="J850" s="36"/>
    </row>
    <row r="851" spans="2:10" x14ac:dyDescent="0.25">
      <c r="B851" s="36"/>
      <c r="C851" s="36"/>
      <c r="D851" s="36"/>
      <c r="E851" s="109"/>
      <c r="F851" s="36"/>
      <c r="G851" s="409"/>
      <c r="H851" s="409"/>
      <c r="I851" s="388"/>
      <c r="J851" s="36"/>
    </row>
    <row r="852" spans="2:10" x14ac:dyDescent="0.25">
      <c r="B852" s="36"/>
      <c r="C852" s="36"/>
      <c r="D852" s="36"/>
      <c r="E852" s="109"/>
      <c r="F852" s="36"/>
      <c r="G852" s="409"/>
      <c r="H852" s="409"/>
      <c r="I852" s="388"/>
      <c r="J852" s="36"/>
    </row>
    <row r="853" spans="2:10" x14ac:dyDescent="0.25">
      <c r="B853" s="36"/>
      <c r="C853" s="36"/>
      <c r="D853" s="36"/>
      <c r="E853" s="109"/>
      <c r="F853" s="36"/>
      <c r="G853" s="409"/>
      <c r="H853" s="409"/>
      <c r="I853" s="388"/>
      <c r="J853" s="36"/>
    </row>
    <row r="854" spans="2:10" x14ac:dyDescent="0.25">
      <c r="B854" s="36"/>
      <c r="C854" s="36"/>
      <c r="D854" s="36"/>
      <c r="E854" s="109"/>
      <c r="F854" s="36"/>
      <c r="G854" s="409"/>
      <c r="H854" s="409"/>
      <c r="I854" s="388"/>
      <c r="J854" s="36"/>
    </row>
    <row r="855" spans="2:10" x14ac:dyDescent="0.25">
      <c r="B855" s="36"/>
      <c r="C855" s="36"/>
      <c r="D855" s="36"/>
      <c r="E855" s="109"/>
      <c r="F855" s="36"/>
      <c r="G855" s="409"/>
      <c r="H855" s="409"/>
      <c r="I855" s="388"/>
      <c r="J855" s="36"/>
    </row>
    <row r="856" spans="2:10" x14ac:dyDescent="0.25">
      <c r="B856" s="36"/>
      <c r="C856" s="36"/>
      <c r="D856" s="36"/>
      <c r="E856" s="109"/>
      <c r="F856" s="36"/>
      <c r="G856" s="409"/>
      <c r="H856" s="409"/>
      <c r="I856" s="388"/>
      <c r="J856" s="36"/>
    </row>
    <row r="857" spans="2:10" x14ac:dyDescent="0.25">
      <c r="B857" s="36"/>
      <c r="C857" s="36"/>
      <c r="D857" s="36"/>
      <c r="E857" s="109"/>
      <c r="F857" s="36"/>
      <c r="G857" s="409"/>
      <c r="H857" s="409"/>
      <c r="I857" s="388"/>
      <c r="J857" s="36"/>
    </row>
    <row r="858" spans="2:10" x14ac:dyDescent="0.25">
      <c r="B858" s="36"/>
      <c r="C858" s="36"/>
      <c r="D858" s="36"/>
      <c r="E858" s="109"/>
      <c r="F858" s="36"/>
      <c r="G858" s="409"/>
      <c r="H858" s="409"/>
      <c r="I858" s="388"/>
      <c r="J858" s="36"/>
    </row>
    <row r="859" spans="2:10" x14ac:dyDescent="0.25">
      <c r="B859" s="36"/>
      <c r="C859" s="36"/>
      <c r="D859" s="36"/>
      <c r="E859" s="109"/>
      <c r="F859" s="36"/>
      <c r="G859" s="409"/>
      <c r="H859" s="409"/>
      <c r="I859" s="388"/>
      <c r="J859" s="36"/>
    </row>
    <row r="860" spans="2:10" x14ac:dyDescent="0.25">
      <c r="B860" s="36"/>
      <c r="C860" s="36"/>
      <c r="D860" s="36"/>
      <c r="E860" s="109"/>
      <c r="F860" s="36"/>
      <c r="G860" s="409"/>
      <c r="H860" s="409"/>
      <c r="I860" s="388"/>
      <c r="J860" s="36"/>
    </row>
    <row r="861" spans="2:10" x14ac:dyDescent="0.25">
      <c r="B861" s="36"/>
      <c r="C861" s="36"/>
      <c r="D861" s="36"/>
      <c r="E861" s="109"/>
      <c r="F861" s="36"/>
      <c r="G861" s="409"/>
      <c r="H861" s="409"/>
      <c r="I861" s="388"/>
      <c r="J861" s="36"/>
    </row>
    <row r="862" spans="2:10" x14ac:dyDescent="0.25">
      <c r="B862" s="36"/>
      <c r="C862" s="36"/>
      <c r="D862" s="36"/>
      <c r="E862" s="109"/>
      <c r="F862" s="36"/>
      <c r="G862" s="409"/>
      <c r="H862" s="409"/>
      <c r="I862" s="388"/>
      <c r="J862" s="36"/>
    </row>
    <row r="863" spans="2:10" x14ac:dyDescent="0.25">
      <c r="B863" s="36"/>
      <c r="C863" s="36"/>
      <c r="D863" s="36"/>
      <c r="E863" s="109"/>
      <c r="F863" s="36"/>
      <c r="G863" s="409"/>
      <c r="H863" s="409"/>
      <c r="I863" s="388"/>
      <c r="J863" s="36"/>
    </row>
    <row r="864" spans="2:10" x14ac:dyDescent="0.25">
      <c r="B864" s="36"/>
      <c r="C864" s="36"/>
      <c r="D864" s="36"/>
      <c r="E864" s="109"/>
      <c r="F864" s="36"/>
      <c r="G864" s="409"/>
      <c r="H864" s="409"/>
      <c r="I864" s="388"/>
      <c r="J864" s="36"/>
    </row>
    <row r="865" spans="2:10" x14ac:dyDescent="0.25">
      <c r="B865" s="36"/>
      <c r="C865" s="36"/>
      <c r="D865" s="36"/>
      <c r="E865" s="109"/>
      <c r="F865" s="36"/>
      <c r="G865" s="409"/>
      <c r="H865" s="409"/>
      <c r="I865" s="388"/>
      <c r="J865" s="36"/>
    </row>
    <row r="866" spans="2:10" x14ac:dyDescent="0.25">
      <c r="B866" s="36"/>
      <c r="C866" s="36"/>
      <c r="D866" s="36"/>
      <c r="E866" s="109"/>
      <c r="F866" s="36"/>
      <c r="G866" s="409"/>
      <c r="H866" s="409"/>
      <c r="I866" s="388"/>
      <c r="J866" s="36"/>
    </row>
    <row r="867" spans="2:10" x14ac:dyDescent="0.25">
      <c r="B867" s="36"/>
      <c r="C867" s="36"/>
      <c r="D867" s="36"/>
      <c r="E867" s="109"/>
      <c r="F867" s="36"/>
      <c r="G867" s="409"/>
      <c r="H867" s="409"/>
      <c r="I867" s="388"/>
      <c r="J867" s="36"/>
    </row>
    <row r="868" spans="2:10" x14ac:dyDescent="0.25">
      <c r="B868" s="36"/>
      <c r="C868" s="36"/>
      <c r="D868" s="36"/>
      <c r="E868" s="109"/>
      <c r="F868" s="36"/>
      <c r="G868" s="409"/>
      <c r="H868" s="409"/>
      <c r="I868" s="388"/>
      <c r="J868" s="36"/>
    </row>
    <row r="869" spans="2:10" x14ac:dyDescent="0.25">
      <c r="B869" s="36"/>
      <c r="C869" s="36"/>
      <c r="D869" s="36"/>
      <c r="E869" s="109"/>
      <c r="F869" s="36"/>
      <c r="G869" s="409"/>
      <c r="H869" s="409"/>
      <c r="I869" s="388"/>
      <c r="J869" s="36"/>
    </row>
    <row r="870" spans="2:10" x14ac:dyDescent="0.25">
      <c r="B870" s="36"/>
      <c r="C870" s="36"/>
      <c r="D870" s="36"/>
      <c r="E870" s="109"/>
      <c r="F870" s="36"/>
      <c r="G870" s="409"/>
      <c r="H870" s="409"/>
      <c r="I870" s="388"/>
      <c r="J870" s="36"/>
    </row>
  </sheetData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372"/>
  <sheetViews>
    <sheetView showZeros="0" topLeftCell="B1" zoomScale="90" zoomScaleNormal="90" zoomScaleSheetLayoutView="85" workbookViewId="0">
      <pane xSplit="1" ySplit="7" topLeftCell="E359" activePane="bottomRight" state="frozen"/>
      <selection activeCell="B1" sqref="B1"/>
      <selection pane="topRight" activeCell="C1" sqref="C1"/>
      <selection pane="bottomLeft" activeCell="B8" sqref="B8"/>
      <selection pane="bottomRight" activeCell="E362" sqref="E362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7" customWidth="1"/>
    <col min="6" max="6" width="9.7109375" style="9" customWidth="1"/>
    <col min="7" max="7" width="15" style="9" hidden="1" customWidth="1"/>
    <col min="8" max="8" width="14.42578125" style="9" hidden="1" customWidth="1"/>
    <col min="9" max="9" width="14.28515625" style="157" customWidth="1"/>
    <col min="10" max="10" width="10" style="9" customWidth="1"/>
    <col min="11" max="11" width="9.140625" style="18" customWidth="1"/>
    <col min="12" max="12" width="14.85546875" style="181" customWidth="1"/>
    <col min="13" max="14" width="9.140625" style="18" customWidth="1"/>
    <col min="15" max="249" width="9.140625" style="18"/>
    <col min="250" max="16384" width="9.140625" style="9"/>
  </cols>
  <sheetData>
    <row r="1" spans="1:249" s="54" customFormat="1" ht="36" customHeight="1" x14ac:dyDescent="0.25">
      <c r="B1" s="763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январь-июнь  2017</v>
      </c>
      <c r="C1" s="764"/>
      <c r="D1" s="764"/>
      <c r="E1" s="764"/>
      <c r="F1" s="764"/>
      <c r="G1" s="764"/>
      <c r="H1" s="764"/>
      <c r="I1" s="764"/>
      <c r="J1" s="764"/>
      <c r="K1" s="129"/>
      <c r="L1" s="731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29"/>
      <c r="BP1" s="129"/>
      <c r="BQ1" s="129"/>
      <c r="BR1" s="129"/>
      <c r="BS1" s="129"/>
      <c r="BT1" s="129"/>
      <c r="BU1" s="129"/>
      <c r="BV1" s="129"/>
      <c r="BW1" s="129"/>
      <c r="BX1" s="129"/>
      <c r="BY1" s="129"/>
      <c r="BZ1" s="129"/>
      <c r="CA1" s="129"/>
      <c r="CB1" s="129"/>
      <c r="CC1" s="129"/>
      <c r="CD1" s="129"/>
      <c r="CE1" s="129"/>
      <c r="CF1" s="129"/>
      <c r="CG1" s="129"/>
      <c r="CH1" s="129"/>
      <c r="CI1" s="129"/>
      <c r="CJ1" s="129"/>
      <c r="CK1" s="129"/>
      <c r="CL1" s="129"/>
      <c r="CM1" s="129"/>
      <c r="CN1" s="129"/>
      <c r="CO1" s="129"/>
      <c r="CP1" s="129"/>
      <c r="CQ1" s="129"/>
      <c r="CR1" s="129"/>
      <c r="CS1" s="129"/>
      <c r="CT1" s="129"/>
      <c r="CU1" s="129"/>
      <c r="CV1" s="129"/>
      <c r="CW1" s="129"/>
      <c r="CX1" s="129"/>
      <c r="CY1" s="129"/>
      <c r="CZ1" s="129"/>
      <c r="DA1" s="129"/>
      <c r="DB1" s="129"/>
      <c r="DC1" s="129"/>
      <c r="DD1" s="129"/>
      <c r="DE1" s="129"/>
      <c r="DF1" s="129"/>
      <c r="DG1" s="129"/>
      <c r="DH1" s="129"/>
      <c r="DI1" s="129"/>
      <c r="DJ1" s="129"/>
      <c r="DK1" s="129"/>
      <c r="DL1" s="129"/>
      <c r="DM1" s="129"/>
      <c r="DN1" s="129"/>
      <c r="DO1" s="129"/>
      <c r="DP1" s="129"/>
      <c r="DQ1" s="129"/>
      <c r="DR1" s="129"/>
      <c r="DS1" s="129"/>
      <c r="DT1" s="129"/>
      <c r="DU1" s="129"/>
      <c r="DV1" s="129"/>
      <c r="DW1" s="129"/>
      <c r="DX1" s="129"/>
      <c r="DY1" s="129"/>
      <c r="DZ1" s="129"/>
      <c r="EA1" s="129"/>
      <c r="EB1" s="129"/>
      <c r="EC1" s="129"/>
      <c r="ED1" s="129"/>
      <c r="EE1" s="129"/>
      <c r="EF1" s="129"/>
      <c r="EG1" s="129"/>
      <c r="EH1" s="129"/>
      <c r="EI1" s="129"/>
      <c r="EJ1" s="129"/>
      <c r="EK1" s="129"/>
      <c r="EL1" s="129"/>
      <c r="EM1" s="129"/>
      <c r="EN1" s="129"/>
      <c r="EO1" s="129"/>
      <c r="EP1" s="129"/>
      <c r="EQ1" s="129"/>
      <c r="ER1" s="129"/>
      <c r="ES1" s="129"/>
      <c r="ET1" s="129"/>
      <c r="EU1" s="129"/>
      <c r="EV1" s="129"/>
      <c r="EW1" s="129"/>
      <c r="EX1" s="129"/>
      <c r="EY1" s="129"/>
      <c r="EZ1" s="129"/>
      <c r="FA1" s="129"/>
      <c r="FB1" s="129"/>
      <c r="FC1" s="129"/>
      <c r="FD1" s="129"/>
      <c r="FE1" s="129"/>
      <c r="FF1" s="129"/>
      <c r="FG1" s="129"/>
      <c r="FH1" s="129"/>
      <c r="FI1" s="129"/>
      <c r="FJ1" s="129"/>
      <c r="FK1" s="129"/>
      <c r="FL1" s="129"/>
      <c r="FM1" s="129"/>
      <c r="FN1" s="129"/>
      <c r="FO1" s="129"/>
      <c r="FP1" s="129"/>
      <c r="FQ1" s="129"/>
      <c r="FR1" s="129"/>
      <c r="FS1" s="129"/>
      <c r="FT1" s="129"/>
      <c r="FU1" s="129"/>
      <c r="FV1" s="129"/>
      <c r="FW1" s="129"/>
      <c r="FX1" s="129"/>
      <c r="FY1" s="129"/>
      <c r="FZ1" s="129"/>
      <c r="GA1" s="129"/>
      <c r="GB1" s="129"/>
      <c r="GC1" s="129"/>
      <c r="GD1" s="129"/>
      <c r="GE1" s="129"/>
      <c r="GF1" s="129"/>
      <c r="GG1" s="129"/>
      <c r="GH1" s="129"/>
      <c r="GI1" s="129"/>
      <c r="GJ1" s="129"/>
      <c r="GK1" s="129"/>
      <c r="GL1" s="129"/>
      <c r="GM1" s="129"/>
      <c r="GN1" s="129"/>
      <c r="GO1" s="129"/>
      <c r="GP1" s="129"/>
      <c r="GQ1" s="129"/>
      <c r="GR1" s="129"/>
      <c r="GS1" s="129"/>
      <c r="GT1" s="129"/>
      <c r="GU1" s="129"/>
      <c r="GV1" s="129"/>
      <c r="GW1" s="129"/>
      <c r="GX1" s="129"/>
      <c r="GY1" s="129"/>
      <c r="GZ1" s="129"/>
      <c r="HA1" s="129"/>
      <c r="HB1" s="129"/>
      <c r="HC1" s="129"/>
      <c r="HD1" s="129"/>
      <c r="HE1" s="129"/>
      <c r="HF1" s="129"/>
      <c r="HG1" s="129"/>
      <c r="HH1" s="129"/>
      <c r="HI1" s="129"/>
      <c r="HJ1" s="129"/>
      <c r="HK1" s="129"/>
      <c r="HL1" s="129"/>
      <c r="HM1" s="129"/>
      <c r="HN1" s="129"/>
      <c r="HO1" s="129"/>
      <c r="HP1" s="129"/>
      <c r="HQ1" s="129"/>
      <c r="HR1" s="129"/>
      <c r="HS1" s="129"/>
      <c r="HT1" s="129"/>
      <c r="HU1" s="129"/>
      <c r="HV1" s="129"/>
      <c r="HW1" s="129"/>
      <c r="HX1" s="129"/>
      <c r="HY1" s="129"/>
      <c r="HZ1" s="129"/>
      <c r="IA1" s="129"/>
      <c r="IB1" s="129"/>
      <c r="IC1" s="129"/>
      <c r="ID1" s="129"/>
      <c r="IE1" s="129"/>
      <c r="IF1" s="129"/>
      <c r="IG1" s="129"/>
      <c r="IH1" s="129"/>
      <c r="II1" s="129"/>
      <c r="IJ1" s="129"/>
      <c r="IK1" s="129"/>
      <c r="IL1" s="129"/>
      <c r="IM1" s="129"/>
      <c r="IN1" s="129"/>
      <c r="IO1" s="129"/>
    </row>
    <row r="2" spans="1:249" s="54" customFormat="1" ht="12" customHeight="1" x14ac:dyDescent="0.25">
      <c r="B2" s="763"/>
      <c r="C2" s="763"/>
      <c r="D2" s="763"/>
      <c r="E2" s="763"/>
      <c r="F2" s="763"/>
      <c r="G2" s="763"/>
      <c r="H2" s="763"/>
      <c r="I2" s="763"/>
      <c r="J2" s="763"/>
      <c r="K2" s="129"/>
      <c r="L2" s="731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</row>
    <row r="3" spans="1:249" ht="15.75" hidden="1" customHeight="1" x14ac:dyDescent="0.25">
      <c r="B3" s="156">
        <v>6</v>
      </c>
    </row>
    <row r="4" spans="1:249" ht="15.75" customHeight="1" thickBot="1" x14ac:dyDescent="0.3">
      <c r="B4" s="156"/>
    </row>
    <row r="5" spans="1:249" ht="20.25" customHeight="1" thickBot="1" x14ac:dyDescent="0.3">
      <c r="B5" s="39" t="s">
        <v>0</v>
      </c>
      <c r="C5" s="760" t="s">
        <v>103</v>
      </c>
      <c r="D5" s="761"/>
      <c r="E5" s="761"/>
      <c r="F5" s="762"/>
      <c r="G5" s="760" t="s">
        <v>102</v>
      </c>
      <c r="H5" s="761"/>
      <c r="I5" s="761"/>
      <c r="J5" s="762"/>
    </row>
    <row r="6" spans="1:249" ht="72.75" customHeight="1" thickBot="1" x14ac:dyDescent="0.3">
      <c r="B6" s="40"/>
      <c r="C6" s="308" t="s">
        <v>128</v>
      </c>
      <c r="D6" s="308" t="s">
        <v>132</v>
      </c>
      <c r="E6" s="309" t="s">
        <v>104</v>
      </c>
      <c r="F6" s="98" t="s">
        <v>35</v>
      </c>
      <c r="G6" s="308" t="s">
        <v>129</v>
      </c>
      <c r="H6" s="308" t="s">
        <v>133</v>
      </c>
      <c r="I6" s="309" t="s">
        <v>105</v>
      </c>
      <c r="J6" s="98" t="s">
        <v>35</v>
      </c>
    </row>
    <row r="7" spans="1:249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  <c r="L7" s="181"/>
    </row>
    <row r="8" spans="1:249" s="18" customFormat="1" ht="19.149999999999999" customHeight="1" x14ac:dyDescent="0.25">
      <c r="A8" s="18">
        <v>1</v>
      </c>
      <c r="B8" s="87" t="s">
        <v>2</v>
      </c>
      <c r="C8" s="17"/>
      <c r="D8" s="17"/>
      <c r="E8" s="158"/>
      <c r="F8" s="17"/>
      <c r="G8" s="15"/>
      <c r="H8" s="15"/>
      <c r="I8" s="122"/>
      <c r="J8" s="15"/>
      <c r="L8" s="181"/>
    </row>
    <row r="9" spans="1:249" ht="31.5" customHeight="1" x14ac:dyDescent="0.25">
      <c r="A9" s="18">
        <v>1</v>
      </c>
      <c r="B9" s="175" t="s">
        <v>71</v>
      </c>
      <c r="C9" s="140"/>
      <c r="D9" s="140"/>
      <c r="E9" s="140"/>
      <c r="F9" s="140"/>
      <c r="G9" s="478"/>
      <c r="H9" s="478"/>
      <c r="I9" s="478"/>
      <c r="J9" s="478"/>
    </row>
    <row r="10" spans="1:249" s="36" customFormat="1" ht="30" x14ac:dyDescent="0.25">
      <c r="A10" s="18">
        <v>1</v>
      </c>
      <c r="B10" s="204" t="s">
        <v>121</v>
      </c>
      <c r="C10" s="117">
        <f>SUM(C11:C14)</f>
        <v>12199</v>
      </c>
      <c r="D10" s="117">
        <f>SUM(D11:D14)</f>
        <v>6101</v>
      </c>
      <c r="E10" s="117">
        <f>SUM(E11:E14)</f>
        <v>5268</v>
      </c>
      <c r="F10" s="122">
        <f t="shared" ref="F10:F20" si="0">E10/D10*100</f>
        <v>86.346500573676437</v>
      </c>
      <c r="G10" s="487">
        <f>SUM(G11:G14)</f>
        <v>30337.368907407406</v>
      </c>
      <c r="H10" s="487">
        <f>SUM(H11:H14)</f>
        <v>15169</v>
      </c>
      <c r="I10" s="487">
        <f>SUM(I11:I14)</f>
        <v>13771.048320000002</v>
      </c>
      <c r="J10" s="479">
        <f>I10/H10*100</f>
        <v>90.784153998285987</v>
      </c>
      <c r="L10" s="109"/>
    </row>
    <row r="11" spans="1:249" s="36" customFormat="1" ht="30" x14ac:dyDescent="0.25">
      <c r="A11" s="18">
        <v>1</v>
      </c>
      <c r="B11" s="72" t="s">
        <v>79</v>
      </c>
      <c r="C11" s="117">
        <v>9139</v>
      </c>
      <c r="D11" s="110">
        <f t="shared" ref="D11:D18" si="1">ROUND(C11/12*$B$3,0)</f>
        <v>4570</v>
      </c>
      <c r="E11" s="117">
        <v>4378</v>
      </c>
      <c r="F11" s="122">
        <f t="shared" si="0"/>
        <v>95.798687089715543</v>
      </c>
      <c r="G11" s="487">
        <v>23519.766532407404</v>
      </c>
      <c r="H11" s="661">
        <f>ROUND(G11/12*$B$3,0)</f>
        <v>11760</v>
      </c>
      <c r="I11" s="480">
        <v>11124.19779</v>
      </c>
      <c r="J11" s="479">
        <f>I11/H11*100</f>
        <v>94.593518622448983</v>
      </c>
      <c r="L11" s="109"/>
    </row>
    <row r="12" spans="1:249" s="36" customFormat="1" ht="30" x14ac:dyDescent="0.25">
      <c r="A12" s="18">
        <v>1</v>
      </c>
      <c r="B12" s="72" t="s">
        <v>80</v>
      </c>
      <c r="C12" s="117">
        <v>2742</v>
      </c>
      <c r="D12" s="110">
        <f t="shared" si="1"/>
        <v>1371</v>
      </c>
      <c r="E12" s="117">
        <v>600</v>
      </c>
      <c r="F12" s="122">
        <f t="shared" si="0"/>
        <v>43.763676148796499</v>
      </c>
      <c r="G12" s="487">
        <v>4730.8068750000002</v>
      </c>
      <c r="H12" s="661">
        <f t="shared" ref="H12:H20" si="2">ROUND(G12/12*$B$3,0)</f>
        <v>2365</v>
      </c>
      <c r="I12" s="480">
        <v>743.79803000000004</v>
      </c>
      <c r="J12" s="479">
        <f t="shared" ref="J12:J21" si="3">I12/H12*100</f>
        <v>31.450233826638481</v>
      </c>
      <c r="L12" s="109"/>
    </row>
    <row r="13" spans="1:249" s="36" customFormat="1" ht="45" x14ac:dyDescent="0.25">
      <c r="A13" s="18">
        <v>1</v>
      </c>
      <c r="B13" s="72" t="s">
        <v>115</v>
      </c>
      <c r="C13" s="117">
        <v>49</v>
      </c>
      <c r="D13" s="110">
        <f t="shared" si="1"/>
        <v>25</v>
      </c>
      <c r="E13" s="117">
        <v>58</v>
      </c>
      <c r="F13" s="122">
        <f t="shared" si="0"/>
        <v>231.99999999999997</v>
      </c>
      <c r="G13" s="487">
        <v>321.55025000000001</v>
      </c>
      <c r="H13" s="661">
        <f t="shared" si="2"/>
        <v>161</v>
      </c>
      <c r="I13" s="480">
        <v>380.6105</v>
      </c>
      <c r="J13" s="479">
        <f t="shared" si="3"/>
        <v>236.40403726708072</v>
      </c>
      <c r="L13" s="109"/>
    </row>
    <row r="14" spans="1:249" s="36" customFormat="1" ht="30" x14ac:dyDescent="0.25">
      <c r="A14" s="18">
        <v>1</v>
      </c>
      <c r="B14" s="72" t="s">
        <v>116</v>
      </c>
      <c r="C14" s="117">
        <v>269</v>
      </c>
      <c r="D14" s="110">
        <f t="shared" si="1"/>
        <v>135</v>
      </c>
      <c r="E14" s="117">
        <v>232</v>
      </c>
      <c r="F14" s="122">
        <f t="shared" si="0"/>
        <v>171.85185185185185</v>
      </c>
      <c r="G14" s="487">
        <v>1765.2452499999999</v>
      </c>
      <c r="H14" s="661">
        <f t="shared" si="2"/>
        <v>883</v>
      </c>
      <c r="I14" s="480">
        <v>1522.442</v>
      </c>
      <c r="J14" s="479">
        <f t="shared" si="3"/>
        <v>172.41698754246886</v>
      </c>
      <c r="L14" s="109"/>
    </row>
    <row r="15" spans="1:249" s="36" customFormat="1" ht="44.25" customHeight="1" x14ac:dyDescent="0.25">
      <c r="A15" s="18">
        <v>1</v>
      </c>
      <c r="B15" s="204" t="s">
        <v>113</v>
      </c>
      <c r="C15" s="117">
        <f>SUM(C16:C18)</f>
        <v>16728</v>
      </c>
      <c r="D15" s="117">
        <f>SUM(D16:D18)</f>
        <v>8364</v>
      </c>
      <c r="E15" s="117">
        <f>SUM(E16:E18)</f>
        <v>8417</v>
      </c>
      <c r="F15" s="122">
        <f t="shared" si="0"/>
        <v>100.6336681013869</v>
      </c>
      <c r="G15" s="480">
        <f>SUM(G16:G18)</f>
        <v>31340.416959999999</v>
      </c>
      <c r="H15" s="480">
        <f>SUM(H16:H18)</f>
        <v>15670</v>
      </c>
      <c r="I15" s="480">
        <f>SUM(I16:I18)</f>
        <v>14638.779850000001</v>
      </c>
      <c r="J15" s="479">
        <f t="shared" si="3"/>
        <v>93.419143905552019</v>
      </c>
      <c r="L15" s="109"/>
    </row>
    <row r="16" spans="1:249" s="36" customFormat="1" ht="30" x14ac:dyDescent="0.25">
      <c r="A16" s="18">
        <v>1</v>
      </c>
      <c r="B16" s="72" t="s">
        <v>109</v>
      </c>
      <c r="C16" s="117">
        <v>1008</v>
      </c>
      <c r="D16" s="110">
        <f t="shared" si="1"/>
        <v>504</v>
      </c>
      <c r="E16" s="117">
        <v>268</v>
      </c>
      <c r="F16" s="122">
        <f t="shared" si="0"/>
        <v>53.174603174603178</v>
      </c>
      <c r="G16" s="487">
        <v>1767.9009599999999</v>
      </c>
      <c r="H16" s="661">
        <f t="shared" si="2"/>
        <v>884</v>
      </c>
      <c r="I16" s="487">
        <v>464.66985000000005</v>
      </c>
      <c r="J16" s="479">
        <f t="shared" si="3"/>
        <v>52.564462669683266</v>
      </c>
      <c r="L16" s="109"/>
    </row>
    <row r="17" spans="1:249" s="36" customFormat="1" ht="60" customHeight="1" x14ac:dyDescent="0.25">
      <c r="A17" s="18">
        <v>1</v>
      </c>
      <c r="B17" s="72" t="s">
        <v>120</v>
      </c>
      <c r="C17" s="117">
        <v>14392</v>
      </c>
      <c r="D17" s="110">
        <f t="shared" si="1"/>
        <v>7196</v>
      </c>
      <c r="E17" s="117">
        <v>5763</v>
      </c>
      <c r="F17" s="122">
        <f t="shared" si="0"/>
        <v>80.086158977209564</v>
      </c>
      <c r="G17" s="487">
        <v>28229.907999999999</v>
      </c>
      <c r="H17" s="661">
        <f t="shared" si="2"/>
        <v>14115</v>
      </c>
      <c r="I17" s="480">
        <v>12012.033170000001</v>
      </c>
      <c r="J17" s="479">
        <f t="shared" si="3"/>
        <v>85.101191427559343</v>
      </c>
      <c r="L17" s="109"/>
    </row>
    <row r="18" spans="1:249" s="36" customFormat="1" ht="45" x14ac:dyDescent="0.25">
      <c r="A18" s="18">
        <v>1</v>
      </c>
      <c r="B18" s="72" t="s">
        <v>110</v>
      </c>
      <c r="C18" s="117">
        <v>1328</v>
      </c>
      <c r="D18" s="110">
        <f t="shared" si="1"/>
        <v>664</v>
      </c>
      <c r="E18" s="117">
        <v>2386</v>
      </c>
      <c r="F18" s="122">
        <f t="shared" si="0"/>
        <v>359.33734939759034</v>
      </c>
      <c r="G18" s="487">
        <v>1342.6079999999999</v>
      </c>
      <c r="H18" s="661">
        <f t="shared" si="2"/>
        <v>671</v>
      </c>
      <c r="I18" s="480">
        <v>2162.07683</v>
      </c>
      <c r="J18" s="479">
        <f t="shared" si="3"/>
        <v>322.21711326378539</v>
      </c>
      <c r="L18" s="109"/>
    </row>
    <row r="19" spans="1:249" s="36" customFormat="1" ht="30" x14ac:dyDescent="0.25">
      <c r="A19" s="18">
        <v>1</v>
      </c>
      <c r="B19" s="681" t="s">
        <v>124</v>
      </c>
      <c r="C19" s="117">
        <v>24350</v>
      </c>
      <c r="D19" s="110">
        <f>ROUND(C19/12*$B$3,0)</f>
        <v>12175</v>
      </c>
      <c r="E19" s="117">
        <v>14319</v>
      </c>
      <c r="F19" s="122">
        <f t="shared" si="0"/>
        <v>117.60985626283367</v>
      </c>
      <c r="G19" s="487">
        <v>19701.3</v>
      </c>
      <c r="H19" s="661">
        <f t="shared" si="2"/>
        <v>9851</v>
      </c>
      <c r="I19" s="480">
        <v>11470.354319999999</v>
      </c>
      <c r="J19" s="479">
        <f>I19/H19*100</f>
        <v>116.43847649984771</v>
      </c>
      <c r="K19" s="751"/>
      <c r="L19" s="109"/>
    </row>
    <row r="20" spans="1:249" s="36" customFormat="1" ht="24" customHeight="1" thickBot="1" x14ac:dyDescent="0.3">
      <c r="A20" s="18">
        <v>1</v>
      </c>
      <c r="B20" s="681" t="s">
        <v>126</v>
      </c>
      <c r="C20" s="117">
        <v>2861</v>
      </c>
      <c r="D20" s="110">
        <f>ROUND(C20/12*$B$3,0)</f>
        <v>1431</v>
      </c>
      <c r="E20" s="117">
        <v>2042</v>
      </c>
      <c r="F20" s="122">
        <f t="shared" si="0"/>
        <v>142.6974143955276</v>
      </c>
      <c r="G20" s="487">
        <v>2314.8000000000002</v>
      </c>
      <c r="H20" s="661">
        <f t="shared" si="2"/>
        <v>1157</v>
      </c>
      <c r="I20" s="480">
        <v>1626.6848300000001</v>
      </c>
      <c r="J20" s="479"/>
      <c r="L20" s="109"/>
    </row>
    <row r="21" spans="1:249" s="13" customFormat="1" ht="15.75" thickBot="1" x14ac:dyDescent="0.3">
      <c r="A21" s="18">
        <v>1</v>
      </c>
      <c r="B21" s="114" t="s">
        <v>3</v>
      </c>
      <c r="C21" s="442"/>
      <c r="D21" s="442"/>
      <c r="E21" s="442"/>
      <c r="F21" s="443"/>
      <c r="G21" s="482">
        <f>G10+G15+G19</f>
        <v>81379.085867407412</v>
      </c>
      <c r="H21" s="482">
        <f>H10+H15+H19</f>
        <v>40690</v>
      </c>
      <c r="I21" s="482">
        <f>I10+I15+I19</f>
        <v>39880.182489999999</v>
      </c>
      <c r="J21" s="483">
        <f t="shared" si="3"/>
        <v>98.009787392479723</v>
      </c>
      <c r="L21" s="732"/>
    </row>
    <row r="22" spans="1:249" ht="14.25" customHeight="1" x14ac:dyDescent="0.25">
      <c r="A22" s="18">
        <v>1</v>
      </c>
      <c r="B22" s="79"/>
      <c r="C22" s="159"/>
      <c r="D22" s="159"/>
      <c r="E22" s="159"/>
      <c r="F22" s="159"/>
      <c r="G22" s="484"/>
      <c r="H22" s="484"/>
      <c r="I22" s="484"/>
      <c r="J22" s="484"/>
    </row>
    <row r="23" spans="1:249" s="21" customFormat="1" ht="27.75" customHeight="1" x14ac:dyDescent="0.25">
      <c r="A23" s="18">
        <v>1</v>
      </c>
      <c r="B23" s="175" t="s">
        <v>72</v>
      </c>
      <c r="C23" s="160"/>
      <c r="D23" s="160"/>
      <c r="E23" s="160"/>
      <c r="F23" s="160"/>
      <c r="G23" s="478"/>
      <c r="H23" s="478"/>
      <c r="I23" s="478"/>
      <c r="J23" s="478"/>
      <c r="K23" s="18"/>
      <c r="L23" s="181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</row>
    <row r="24" spans="1:249" s="36" customFormat="1" ht="30" x14ac:dyDescent="0.25">
      <c r="A24" s="18">
        <v>1</v>
      </c>
      <c r="B24" s="204" t="s">
        <v>121</v>
      </c>
      <c r="C24" s="117">
        <f>SUM(C25:C28)</f>
        <v>7044</v>
      </c>
      <c r="D24" s="117">
        <f>SUM(D25:D28)</f>
        <v>3523</v>
      </c>
      <c r="E24" s="117">
        <f>SUM(E25:E28)</f>
        <v>4101</v>
      </c>
      <c r="F24" s="122">
        <f>E24/D24*100</f>
        <v>116.40647175702526</v>
      </c>
      <c r="G24" s="487">
        <f>SUM(G25:G28)</f>
        <v>17012.918381944444</v>
      </c>
      <c r="H24" s="487">
        <f>SUM(H25:H28)</f>
        <v>8507</v>
      </c>
      <c r="I24" s="487">
        <f>SUM(I25:I28)</f>
        <v>8728.2775799999999</v>
      </c>
      <c r="J24" s="479">
        <f>I24/H24*100</f>
        <v>102.60112354531563</v>
      </c>
      <c r="L24" s="109"/>
    </row>
    <row r="25" spans="1:249" s="36" customFormat="1" ht="30" x14ac:dyDescent="0.25">
      <c r="A25" s="18">
        <v>1</v>
      </c>
      <c r="B25" s="72" t="s">
        <v>79</v>
      </c>
      <c r="C25" s="117">
        <v>5370</v>
      </c>
      <c r="D25" s="110">
        <f>ROUND(C25/12*$B$3,0)</f>
        <v>2685</v>
      </c>
      <c r="E25" s="117">
        <v>3137</v>
      </c>
      <c r="F25" s="122">
        <f>E25/D25*100</f>
        <v>116.8342644320298</v>
      </c>
      <c r="G25" s="487">
        <v>13820.018194444445</v>
      </c>
      <c r="H25" s="661">
        <f>ROUND(G25/12*$B$3,0)</f>
        <v>6910</v>
      </c>
      <c r="I25" s="480">
        <v>6776.6266500000002</v>
      </c>
      <c r="J25" s="479">
        <f>I25/H25*100</f>
        <v>98.069850217076706</v>
      </c>
      <c r="L25" s="109"/>
    </row>
    <row r="26" spans="1:249" s="36" customFormat="1" ht="30" x14ac:dyDescent="0.25">
      <c r="A26" s="18">
        <v>1</v>
      </c>
      <c r="B26" s="72" t="s">
        <v>80</v>
      </c>
      <c r="C26" s="117">
        <v>1611</v>
      </c>
      <c r="D26" s="110">
        <f>ROUND(C26/12*$B$3,0)</f>
        <v>806</v>
      </c>
      <c r="E26" s="117">
        <v>919</v>
      </c>
      <c r="F26" s="122">
        <f>E26/D26*100</f>
        <v>114.01985111662532</v>
      </c>
      <c r="G26" s="487">
        <v>2779.4784374999999</v>
      </c>
      <c r="H26" s="661">
        <f t="shared" ref="H26:H32" si="4">ROUND(G26/12*$B$3,0)</f>
        <v>1390</v>
      </c>
      <c r="I26" s="480">
        <v>1656.34968</v>
      </c>
      <c r="J26" s="479">
        <f t="shared" ref="J26:J35" si="5">I26/H26*100</f>
        <v>119.16184748201439</v>
      </c>
      <c r="L26" s="109"/>
    </row>
    <row r="27" spans="1:249" s="36" customFormat="1" ht="45" x14ac:dyDescent="0.25">
      <c r="A27" s="18">
        <v>1</v>
      </c>
      <c r="B27" s="72" t="s">
        <v>115</v>
      </c>
      <c r="C27" s="117"/>
      <c r="D27" s="110">
        <f>ROUND(C27/12*$B$3,0)</f>
        <v>0</v>
      </c>
      <c r="E27" s="117"/>
      <c r="F27" s="122"/>
      <c r="G27" s="487"/>
      <c r="H27" s="661">
        <f t="shared" si="4"/>
        <v>0</v>
      </c>
      <c r="I27" s="480"/>
      <c r="J27" s="479"/>
      <c r="L27" s="109"/>
    </row>
    <row r="28" spans="1:249" s="36" customFormat="1" ht="30" x14ac:dyDescent="0.25">
      <c r="A28" s="18">
        <v>1</v>
      </c>
      <c r="B28" s="72" t="s">
        <v>116</v>
      </c>
      <c r="C28" s="117">
        <v>63</v>
      </c>
      <c r="D28" s="110">
        <f>ROUND(C28/12*$B$3,0)</f>
        <v>32</v>
      </c>
      <c r="E28" s="117">
        <v>45</v>
      </c>
      <c r="F28" s="122">
        <f t="shared" ref="F28:F32" si="6">E28/D28*100</f>
        <v>140.625</v>
      </c>
      <c r="G28" s="487">
        <v>413.42174999999997</v>
      </c>
      <c r="H28" s="661">
        <f t="shared" si="4"/>
        <v>207</v>
      </c>
      <c r="I28" s="480">
        <v>295.30124999999998</v>
      </c>
      <c r="J28" s="479">
        <f t="shared" si="5"/>
        <v>142.65760869565216</v>
      </c>
      <c r="L28" s="733"/>
    </row>
    <row r="29" spans="1:249" s="36" customFormat="1" ht="30" x14ac:dyDescent="0.25">
      <c r="A29" s="18">
        <v>1</v>
      </c>
      <c r="B29" s="204" t="s">
        <v>113</v>
      </c>
      <c r="C29" s="117">
        <f>SUM(C30:C32)</f>
        <v>6356</v>
      </c>
      <c r="D29" s="117">
        <f>SUM(D30:D32)</f>
        <v>3178</v>
      </c>
      <c r="E29" s="117">
        <f>SUM(E30:E32)</f>
        <v>2252</v>
      </c>
      <c r="F29" s="122">
        <f t="shared" si="6"/>
        <v>70.862177470106985</v>
      </c>
      <c r="G29" s="480">
        <f>SUM(G30:G32)</f>
        <v>9953.0110000000004</v>
      </c>
      <c r="H29" s="480">
        <f>SUM(H30:H32)</f>
        <v>4976</v>
      </c>
      <c r="I29" s="480">
        <f>SUM(I30:I32)</f>
        <v>4571.5455000000002</v>
      </c>
      <c r="J29" s="479">
        <f t="shared" si="5"/>
        <v>91.871895096463035</v>
      </c>
      <c r="L29" s="109"/>
    </row>
    <row r="30" spans="1:249" s="36" customFormat="1" ht="30" x14ac:dyDescent="0.25">
      <c r="A30" s="18">
        <v>1</v>
      </c>
      <c r="B30" s="72" t="s">
        <v>109</v>
      </c>
      <c r="C30" s="117">
        <v>500</v>
      </c>
      <c r="D30" s="110">
        <f t="shared" ref="D30:D34" si="7">ROUND(C30/12*$B$3,0)</f>
        <v>250</v>
      </c>
      <c r="E30" s="117">
        <v>184</v>
      </c>
      <c r="F30" s="122">
        <f t="shared" si="6"/>
        <v>73.599999999999994</v>
      </c>
      <c r="G30" s="487">
        <v>876.93499999999995</v>
      </c>
      <c r="H30" s="661">
        <f t="shared" si="4"/>
        <v>438</v>
      </c>
      <c r="I30" s="487">
        <v>317.78960999999998</v>
      </c>
      <c r="J30" s="479">
        <f t="shared" si="5"/>
        <v>72.554705479452053</v>
      </c>
      <c r="L30" s="109"/>
    </row>
    <row r="31" spans="1:249" s="36" customFormat="1" ht="61.5" customHeight="1" x14ac:dyDescent="0.25">
      <c r="A31" s="18">
        <v>1</v>
      </c>
      <c r="B31" s="72" t="s">
        <v>120</v>
      </c>
      <c r="C31" s="117">
        <v>3320</v>
      </c>
      <c r="D31" s="110">
        <f t="shared" si="7"/>
        <v>1660</v>
      </c>
      <c r="E31" s="117">
        <v>1345</v>
      </c>
      <c r="F31" s="122">
        <f t="shared" si="6"/>
        <v>81.024096385542165</v>
      </c>
      <c r="G31" s="487">
        <v>6512.18</v>
      </c>
      <c r="H31" s="661">
        <f t="shared" si="4"/>
        <v>3256</v>
      </c>
      <c r="I31" s="480">
        <v>3529.2132600000004</v>
      </c>
      <c r="J31" s="479">
        <f t="shared" si="5"/>
        <v>108.39107063882065</v>
      </c>
      <c r="L31" s="109"/>
    </row>
    <row r="32" spans="1:249" s="36" customFormat="1" ht="45" x14ac:dyDescent="0.25">
      <c r="A32" s="18">
        <v>1</v>
      </c>
      <c r="B32" s="72" t="s">
        <v>110</v>
      </c>
      <c r="C32" s="117">
        <v>2536</v>
      </c>
      <c r="D32" s="110">
        <f t="shared" si="7"/>
        <v>1268</v>
      </c>
      <c r="E32" s="117">
        <v>723</v>
      </c>
      <c r="F32" s="122">
        <f t="shared" si="6"/>
        <v>57.018927444794954</v>
      </c>
      <c r="G32" s="487">
        <v>2563.8960000000002</v>
      </c>
      <c r="H32" s="661">
        <f t="shared" si="4"/>
        <v>1282</v>
      </c>
      <c r="I32" s="480">
        <v>724.54262999999992</v>
      </c>
      <c r="J32" s="479">
        <f t="shared" si="5"/>
        <v>56.516585803432129</v>
      </c>
      <c r="L32" s="109"/>
    </row>
    <row r="33" spans="1:249" s="36" customFormat="1" ht="30" x14ac:dyDescent="0.25">
      <c r="A33" s="18">
        <v>1</v>
      </c>
      <c r="B33" s="681" t="s">
        <v>124</v>
      </c>
      <c r="C33" s="117">
        <v>13125</v>
      </c>
      <c r="D33" s="110">
        <f t="shared" si="7"/>
        <v>6563</v>
      </c>
      <c r="E33" s="117">
        <v>6059</v>
      </c>
      <c r="F33" s="122">
        <f>E33/D33*100</f>
        <v>92.320585098278229</v>
      </c>
      <c r="G33" s="487">
        <v>10619.30625</v>
      </c>
      <c r="H33" s="661">
        <f>ROUND(G33/12*$B$3,0)</f>
        <v>5310</v>
      </c>
      <c r="I33" s="480">
        <v>4895.0436499999996</v>
      </c>
      <c r="J33" s="479">
        <f>I33/H33*100</f>
        <v>92.185379472693029</v>
      </c>
      <c r="K33" s="759"/>
      <c r="L33" s="109"/>
    </row>
    <row r="34" spans="1:249" s="36" customFormat="1" ht="30.75" thickBot="1" x14ac:dyDescent="0.3">
      <c r="A34" s="18">
        <v>1</v>
      </c>
      <c r="B34" s="681" t="s">
        <v>126</v>
      </c>
      <c r="C34" s="117">
        <v>50</v>
      </c>
      <c r="D34" s="110">
        <f t="shared" si="7"/>
        <v>25</v>
      </c>
      <c r="E34" s="117">
        <v>17</v>
      </c>
      <c r="F34" s="122">
        <f>E34/D34*100</f>
        <v>68</v>
      </c>
      <c r="G34" s="487"/>
      <c r="H34" s="661">
        <f>ROUND(G34/12*$B$3,0)</f>
        <v>0</v>
      </c>
      <c r="I34" s="480">
        <v>13.754530000000001</v>
      </c>
      <c r="J34" s="479"/>
      <c r="L34" s="109"/>
    </row>
    <row r="35" spans="1:249" s="36" customFormat="1" ht="17.25" customHeight="1" thickBot="1" x14ac:dyDescent="0.3">
      <c r="A35" s="18">
        <v>1</v>
      </c>
      <c r="B35" s="114" t="s">
        <v>3</v>
      </c>
      <c r="C35" s="442"/>
      <c r="D35" s="442"/>
      <c r="E35" s="442"/>
      <c r="F35" s="443"/>
      <c r="G35" s="482">
        <f>G29+G24+G33</f>
        <v>37585.235631944444</v>
      </c>
      <c r="H35" s="482">
        <f>H29+H24+H33</f>
        <v>18793</v>
      </c>
      <c r="I35" s="482">
        <f>I29+I24+I33</f>
        <v>18194.866730000002</v>
      </c>
      <c r="J35" s="483">
        <f t="shared" si="5"/>
        <v>96.817254988559569</v>
      </c>
      <c r="L35" s="109"/>
    </row>
    <row r="36" spans="1:249" s="33" customFormat="1" ht="15" customHeight="1" x14ac:dyDescent="0.25">
      <c r="A36" s="18">
        <v>1</v>
      </c>
      <c r="B36" s="89"/>
      <c r="C36" s="161"/>
      <c r="D36" s="161"/>
      <c r="E36" s="161"/>
      <c r="F36" s="161"/>
      <c r="G36" s="486"/>
      <c r="H36" s="486"/>
      <c r="I36" s="486"/>
      <c r="J36" s="486"/>
      <c r="K36" s="34"/>
      <c r="L36" s="7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</row>
    <row r="37" spans="1:249" s="10" customFormat="1" ht="32.25" customHeight="1" x14ac:dyDescent="0.25">
      <c r="A37" s="18">
        <v>1</v>
      </c>
      <c r="B37" s="175" t="s">
        <v>73</v>
      </c>
      <c r="C37" s="160"/>
      <c r="D37" s="160"/>
      <c r="E37" s="160"/>
      <c r="F37" s="160"/>
      <c r="G37" s="478"/>
      <c r="H37" s="478"/>
      <c r="I37" s="478"/>
      <c r="J37" s="478"/>
      <c r="K37" s="13"/>
      <c r="L37" s="732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6" customFormat="1" ht="30" x14ac:dyDescent="0.25">
      <c r="A38" s="18">
        <v>1</v>
      </c>
      <c r="B38" s="204" t="s">
        <v>121</v>
      </c>
      <c r="C38" s="117">
        <f>SUM(C39:C40)</f>
        <v>9156</v>
      </c>
      <c r="D38" s="117">
        <f>SUM(D39:D40)</f>
        <v>4578</v>
      </c>
      <c r="E38" s="117">
        <f>SUM(E39:E40)</f>
        <v>4936</v>
      </c>
      <c r="F38" s="122">
        <f t="shared" ref="F38:F44" si="8">E38/D38*100</f>
        <v>107.82000873743993</v>
      </c>
      <c r="G38" s="487">
        <f>SUM(G39:G40)</f>
        <v>21770.321449074079</v>
      </c>
      <c r="H38" s="487">
        <f>SUM(H39:H40)</f>
        <v>10886</v>
      </c>
      <c r="I38" s="487">
        <f>SUM(I39:I40)</f>
        <v>10359.315710000001</v>
      </c>
      <c r="J38" s="481">
        <f t="shared" ref="J38:J45" si="9">I38/H38*100</f>
        <v>95.161819860371125</v>
      </c>
      <c r="L38" s="109"/>
    </row>
    <row r="39" spans="1:249" s="36" customFormat="1" ht="30" x14ac:dyDescent="0.25">
      <c r="A39" s="18">
        <v>1</v>
      </c>
      <c r="B39" s="72" t="s">
        <v>79</v>
      </c>
      <c r="C39" s="117">
        <v>7042</v>
      </c>
      <c r="D39" s="110">
        <f>ROUND(C39/12*$B$3,0)</f>
        <v>3521</v>
      </c>
      <c r="E39" s="117">
        <v>3960</v>
      </c>
      <c r="F39" s="122">
        <f t="shared" si="8"/>
        <v>112.46804884975859</v>
      </c>
      <c r="G39" s="487">
        <v>18123.010824074077</v>
      </c>
      <c r="H39" s="661">
        <f>ROUND(G39/12*$B$3,0)</f>
        <v>9062</v>
      </c>
      <c r="I39" s="487">
        <v>8619.7547200000008</v>
      </c>
      <c r="J39" s="481">
        <f t="shared" si="9"/>
        <v>95.119782829397494</v>
      </c>
      <c r="L39" s="109"/>
    </row>
    <row r="40" spans="1:249" s="36" customFormat="1" ht="30" x14ac:dyDescent="0.25">
      <c r="A40" s="18">
        <v>1</v>
      </c>
      <c r="B40" s="72" t="s">
        <v>80</v>
      </c>
      <c r="C40" s="117">
        <v>2114</v>
      </c>
      <c r="D40" s="110">
        <f>ROUND(C40/12*$B$3,0)</f>
        <v>1057</v>
      </c>
      <c r="E40" s="117">
        <v>976</v>
      </c>
      <c r="F40" s="122">
        <f t="shared" si="8"/>
        <v>92.336802270577095</v>
      </c>
      <c r="G40" s="487">
        <v>3647.3106250000001</v>
      </c>
      <c r="H40" s="661">
        <f>ROUND(G40/12*$B$3,0)</f>
        <v>1824</v>
      </c>
      <c r="I40" s="487">
        <v>1739.5609900000002</v>
      </c>
      <c r="J40" s="481">
        <f t="shared" si="9"/>
        <v>95.37066831140352</v>
      </c>
      <c r="L40" s="109"/>
    </row>
    <row r="41" spans="1:249" s="36" customFormat="1" ht="30" x14ac:dyDescent="0.25">
      <c r="A41" s="18">
        <v>1</v>
      </c>
      <c r="B41" s="204" t="s">
        <v>113</v>
      </c>
      <c r="C41" s="117">
        <f>SUM(C42)</f>
        <v>1000</v>
      </c>
      <c r="D41" s="117">
        <f t="shared" ref="D41:I41" si="10">SUM(D42)</f>
        <v>500</v>
      </c>
      <c r="E41" s="117">
        <f t="shared" si="10"/>
        <v>303</v>
      </c>
      <c r="F41" s="122">
        <f t="shared" si="8"/>
        <v>60.6</v>
      </c>
      <c r="G41" s="480">
        <f t="shared" si="10"/>
        <v>1753.87</v>
      </c>
      <c r="H41" s="480">
        <f t="shared" si="10"/>
        <v>877</v>
      </c>
      <c r="I41" s="480">
        <f t="shared" si="10"/>
        <v>538.69075999999995</v>
      </c>
      <c r="J41" s="481">
        <f t="shared" si="9"/>
        <v>61.424259977194971</v>
      </c>
      <c r="L41" s="109"/>
    </row>
    <row r="42" spans="1:249" s="36" customFormat="1" ht="30" x14ac:dyDescent="0.25">
      <c r="A42" s="18">
        <v>1</v>
      </c>
      <c r="B42" s="296" t="s">
        <v>109</v>
      </c>
      <c r="C42" s="180">
        <v>1000</v>
      </c>
      <c r="D42" s="311">
        <f>ROUND(C42/12*$B$3,0)</f>
        <v>500</v>
      </c>
      <c r="E42" s="180">
        <v>303</v>
      </c>
      <c r="F42" s="392">
        <f t="shared" si="8"/>
        <v>60.6</v>
      </c>
      <c r="G42" s="488">
        <v>1753.87</v>
      </c>
      <c r="H42" s="662">
        <f>ROUND(G42/12*$B$3,0)</f>
        <v>877</v>
      </c>
      <c r="I42" s="488">
        <v>538.69075999999995</v>
      </c>
      <c r="J42" s="481">
        <f t="shared" si="9"/>
        <v>61.424259977194971</v>
      </c>
      <c r="L42" s="109"/>
    </row>
    <row r="43" spans="1:249" s="36" customFormat="1" ht="30" x14ac:dyDescent="0.25">
      <c r="A43" s="18">
        <v>1</v>
      </c>
      <c r="B43" s="681" t="s">
        <v>124</v>
      </c>
      <c r="C43" s="117">
        <v>9240</v>
      </c>
      <c r="D43" s="110">
        <f>ROUND(C43/12*$B$3,0)</f>
        <v>4620</v>
      </c>
      <c r="E43" s="117">
        <v>5428</v>
      </c>
      <c r="F43" s="122">
        <f t="shared" si="8"/>
        <v>117.48917748917749</v>
      </c>
      <c r="G43" s="487">
        <v>7475.9916000000003</v>
      </c>
      <c r="H43" s="661">
        <f>ROUND(G43/12*$B$3,0)</f>
        <v>3738</v>
      </c>
      <c r="I43" s="487">
        <v>4385.0796499999997</v>
      </c>
      <c r="J43" s="481">
        <f>I43/H43*100</f>
        <v>117.31085205992508</v>
      </c>
      <c r="K43" s="759"/>
      <c r="L43" s="109"/>
    </row>
    <row r="44" spans="1:249" s="36" customFormat="1" ht="30.75" thickBot="1" x14ac:dyDescent="0.3">
      <c r="A44" s="18">
        <v>1</v>
      </c>
      <c r="B44" s="681" t="s">
        <v>126</v>
      </c>
      <c r="C44" s="117">
        <v>2000</v>
      </c>
      <c r="D44" s="110">
        <f>ROUND(C44/12*$B$3,0)</f>
        <v>1000</v>
      </c>
      <c r="E44" s="117">
        <v>1601</v>
      </c>
      <c r="F44" s="122">
        <f t="shared" si="8"/>
        <v>160.1</v>
      </c>
      <c r="G44" s="487"/>
      <c r="H44" s="661">
        <f>ROUND(G44/12*$B$3,0)</f>
        <v>0</v>
      </c>
      <c r="I44" s="487">
        <v>1293.81017</v>
      </c>
      <c r="J44" s="481"/>
      <c r="L44" s="109"/>
    </row>
    <row r="45" spans="1:249" s="36" customFormat="1" ht="17.25" customHeight="1" thickBot="1" x14ac:dyDescent="0.3">
      <c r="A45" s="18">
        <v>1</v>
      </c>
      <c r="B45" s="114" t="s">
        <v>3</v>
      </c>
      <c r="C45" s="442"/>
      <c r="D45" s="442"/>
      <c r="E45" s="442"/>
      <c r="F45" s="443"/>
      <c r="G45" s="482">
        <f>G38+G41+G43</f>
        <v>31000.183049074079</v>
      </c>
      <c r="H45" s="482">
        <f>H38+H41+H43</f>
        <v>15501</v>
      </c>
      <c r="I45" s="482">
        <f>I38+I41+I43</f>
        <v>15283.08612</v>
      </c>
      <c r="J45" s="489">
        <f t="shared" si="9"/>
        <v>98.594194697116308</v>
      </c>
      <c r="L45" s="109"/>
    </row>
    <row r="46" spans="1:249" ht="15" customHeight="1" x14ac:dyDescent="0.25">
      <c r="A46" s="18">
        <v>1</v>
      </c>
      <c r="B46" s="92"/>
      <c r="C46" s="159"/>
      <c r="D46" s="159"/>
      <c r="E46" s="159"/>
      <c r="F46" s="159"/>
      <c r="G46" s="490"/>
      <c r="H46" s="490"/>
      <c r="I46" s="490"/>
      <c r="J46" s="490"/>
    </row>
    <row r="47" spans="1:249" ht="33" customHeight="1" x14ac:dyDescent="0.25">
      <c r="A47" s="18">
        <v>1</v>
      </c>
      <c r="B47" s="175" t="s">
        <v>74</v>
      </c>
      <c r="C47" s="160"/>
      <c r="D47" s="160"/>
      <c r="E47" s="160"/>
      <c r="F47" s="160"/>
      <c r="G47" s="478"/>
      <c r="H47" s="478"/>
      <c r="I47" s="478"/>
      <c r="J47" s="478"/>
    </row>
    <row r="48" spans="1:249" s="36" customFormat="1" ht="30" x14ac:dyDescent="0.25">
      <c r="A48" s="18">
        <v>1</v>
      </c>
      <c r="B48" s="204" t="s">
        <v>121</v>
      </c>
      <c r="C48" s="117">
        <f>SUM(C49:C50)</f>
        <v>20075</v>
      </c>
      <c r="D48" s="117">
        <f>SUM(D49:D50)</f>
        <v>10038</v>
      </c>
      <c r="E48" s="117">
        <f>SUM(E49:E50)</f>
        <v>9928</v>
      </c>
      <c r="F48" s="122">
        <f t="shared" ref="F48:F55" si="11">E48/D48*100</f>
        <v>98.904164176130706</v>
      </c>
      <c r="G48" s="487">
        <f>SUM(G49:G50)</f>
        <v>47734.28919212964</v>
      </c>
      <c r="H48" s="487">
        <f>SUM(H49:H50)</f>
        <v>23867</v>
      </c>
      <c r="I48" s="487">
        <f>SUM(I49:I50)</f>
        <v>24417.263419999996</v>
      </c>
      <c r="J48" s="481">
        <f t="shared" ref="J48:J56" si="12">I48/H48*100</f>
        <v>102.30554078853646</v>
      </c>
      <c r="L48" s="109"/>
    </row>
    <row r="49" spans="1:12" s="36" customFormat="1" ht="30" x14ac:dyDescent="0.25">
      <c r="A49" s="18">
        <v>1</v>
      </c>
      <c r="B49" s="72" t="s">
        <v>79</v>
      </c>
      <c r="C49" s="117">
        <v>15442</v>
      </c>
      <c r="D49" s="110">
        <f>ROUND(C49/12*$B$3,0)</f>
        <v>7721</v>
      </c>
      <c r="E49" s="117">
        <v>8002</v>
      </c>
      <c r="F49" s="122">
        <f t="shared" si="11"/>
        <v>103.63942494495532</v>
      </c>
      <c r="G49" s="487">
        <v>39740.916379629642</v>
      </c>
      <c r="H49" s="661">
        <f>ROUND(G49/12*$B$3,0)</f>
        <v>19870</v>
      </c>
      <c r="I49" s="487">
        <v>21110.079979999995</v>
      </c>
      <c r="J49" s="481">
        <f t="shared" si="12"/>
        <v>106.24096618017109</v>
      </c>
      <c r="L49" s="109"/>
    </row>
    <row r="50" spans="1:12" s="36" customFormat="1" ht="30" x14ac:dyDescent="0.25">
      <c r="A50" s="18">
        <v>1</v>
      </c>
      <c r="B50" s="72" t="s">
        <v>80</v>
      </c>
      <c r="C50" s="117">
        <v>4633</v>
      </c>
      <c r="D50" s="110">
        <f>ROUND(C50/12*$B$3,0)</f>
        <v>2317</v>
      </c>
      <c r="E50" s="117">
        <v>1926</v>
      </c>
      <c r="F50" s="122">
        <f t="shared" si="11"/>
        <v>83.124730254639616</v>
      </c>
      <c r="G50" s="487">
        <v>7993.3728124999998</v>
      </c>
      <c r="H50" s="661">
        <f>ROUND(G50/12*$B$3,0)</f>
        <v>3997</v>
      </c>
      <c r="I50" s="487">
        <v>3307.1834399999998</v>
      </c>
      <c r="J50" s="481">
        <f t="shared" si="12"/>
        <v>82.741642231673751</v>
      </c>
      <c r="L50" s="109"/>
    </row>
    <row r="51" spans="1:12" s="36" customFormat="1" ht="30" x14ac:dyDescent="0.25">
      <c r="A51" s="18">
        <v>1</v>
      </c>
      <c r="B51" s="205" t="s">
        <v>113</v>
      </c>
      <c r="C51" s="117">
        <f>SUM(C52)</f>
        <v>8000</v>
      </c>
      <c r="D51" s="117">
        <f t="shared" ref="D51:I51" si="13">SUM(D52)</f>
        <v>4000</v>
      </c>
      <c r="E51" s="117">
        <f t="shared" si="13"/>
        <v>3151</v>
      </c>
      <c r="F51" s="122">
        <f t="shared" si="11"/>
        <v>78.774999999999991</v>
      </c>
      <c r="G51" s="480">
        <f t="shared" si="13"/>
        <v>14030.96</v>
      </c>
      <c r="H51" s="480">
        <f t="shared" si="13"/>
        <v>7015</v>
      </c>
      <c r="I51" s="480">
        <f t="shared" si="13"/>
        <v>5579.3852100000004</v>
      </c>
      <c r="J51" s="481">
        <f t="shared" si="12"/>
        <v>79.535070705630801</v>
      </c>
      <c r="L51" s="109"/>
    </row>
    <row r="52" spans="1:12" s="36" customFormat="1" ht="30" x14ac:dyDescent="0.25">
      <c r="A52" s="18">
        <v>1</v>
      </c>
      <c r="B52" s="296" t="s">
        <v>109</v>
      </c>
      <c r="C52" s="180">
        <v>8000</v>
      </c>
      <c r="D52" s="311">
        <f>ROUND(C52/12*$B$3,0)</f>
        <v>4000</v>
      </c>
      <c r="E52" s="180">
        <v>3151</v>
      </c>
      <c r="F52" s="392">
        <f t="shared" si="11"/>
        <v>78.774999999999991</v>
      </c>
      <c r="G52" s="488">
        <v>14030.96</v>
      </c>
      <c r="H52" s="662">
        <f>ROUND(G52/12*$B$3,0)</f>
        <v>7015</v>
      </c>
      <c r="I52" s="488">
        <v>5579.3852100000004</v>
      </c>
      <c r="J52" s="481">
        <f t="shared" si="12"/>
        <v>79.535070705630801</v>
      </c>
      <c r="L52" s="109"/>
    </row>
    <row r="53" spans="1:12" s="36" customFormat="1" ht="30" x14ac:dyDescent="0.25">
      <c r="A53" s="18">
        <v>1</v>
      </c>
      <c r="B53" s="120" t="s">
        <v>124</v>
      </c>
      <c r="C53" s="117">
        <v>31700</v>
      </c>
      <c r="D53" s="110">
        <f>ROUND(C53/12*$B$3,0)</f>
        <v>15850</v>
      </c>
      <c r="E53" s="117">
        <v>17192</v>
      </c>
      <c r="F53" s="122">
        <f t="shared" si="11"/>
        <v>108.46687697160884</v>
      </c>
      <c r="G53" s="487">
        <v>25648.152999999998</v>
      </c>
      <c r="H53" s="661">
        <f>ROUND(G53/12*$B$3,0)</f>
        <v>12824</v>
      </c>
      <c r="I53" s="487">
        <v>13804.63177</v>
      </c>
      <c r="J53" s="481">
        <f>I53/H53*100</f>
        <v>107.64684786338117</v>
      </c>
      <c r="K53" s="759"/>
      <c r="L53" s="109"/>
    </row>
    <row r="54" spans="1:12" s="36" customFormat="1" ht="30" x14ac:dyDescent="0.25">
      <c r="A54" s="18">
        <v>1</v>
      </c>
      <c r="B54" s="120" t="s">
        <v>125</v>
      </c>
      <c r="C54" s="117">
        <v>15000</v>
      </c>
      <c r="D54" s="110">
        <f>ROUND(C54/12*$B$3,0)</f>
        <v>7500</v>
      </c>
      <c r="E54" s="117">
        <v>6948</v>
      </c>
      <c r="F54" s="122">
        <f t="shared" si="11"/>
        <v>92.64</v>
      </c>
      <c r="G54" s="487"/>
      <c r="H54" s="661">
        <f>ROUND(G54/12*$B$3,0)</f>
        <v>0</v>
      </c>
      <c r="I54" s="487">
        <v>5613.2070199999998</v>
      </c>
      <c r="J54" s="481"/>
      <c r="L54" s="109"/>
    </row>
    <row r="55" spans="1:12" s="36" customFormat="1" ht="15.75" thickBot="1" x14ac:dyDescent="0.3">
      <c r="A55" s="18">
        <v>1</v>
      </c>
      <c r="B55" s="120" t="s">
        <v>126</v>
      </c>
      <c r="C55" s="117">
        <v>7800</v>
      </c>
      <c r="D55" s="110">
        <f>ROUND(C55/12*$B$3,0)</f>
        <v>3900</v>
      </c>
      <c r="E55" s="117">
        <v>5668</v>
      </c>
      <c r="F55" s="122">
        <f t="shared" si="11"/>
        <v>145.33333333333334</v>
      </c>
      <c r="G55" s="487"/>
      <c r="H55" s="661">
        <f>ROUND(G55/12*$B$3,0)</f>
        <v>0</v>
      </c>
      <c r="I55" s="487">
        <v>4573.9157300000015</v>
      </c>
      <c r="J55" s="481"/>
      <c r="L55" s="109"/>
    </row>
    <row r="56" spans="1:12" s="36" customFormat="1" ht="15" customHeight="1" thickBot="1" x14ac:dyDescent="0.3">
      <c r="A56" s="18">
        <v>1</v>
      </c>
      <c r="B56" s="114" t="s">
        <v>3</v>
      </c>
      <c r="C56" s="442"/>
      <c r="D56" s="442"/>
      <c r="E56" s="442"/>
      <c r="F56" s="443"/>
      <c r="G56" s="482">
        <f>G48+G51+G53</f>
        <v>87413.402192129637</v>
      </c>
      <c r="H56" s="482">
        <f>H48+H51+H53</f>
        <v>43706</v>
      </c>
      <c r="I56" s="482">
        <f>I48+I51+I53</f>
        <v>43801.280399999996</v>
      </c>
      <c r="J56" s="489">
        <f t="shared" si="12"/>
        <v>100.21800302018029</v>
      </c>
      <c r="L56" s="109"/>
    </row>
    <row r="57" spans="1:12" ht="15" customHeight="1" x14ac:dyDescent="0.25">
      <c r="A57" s="18">
        <v>1</v>
      </c>
      <c r="B57" s="91"/>
      <c r="C57" s="90"/>
      <c r="D57" s="90"/>
      <c r="E57" s="161"/>
      <c r="F57" s="90"/>
      <c r="G57" s="485"/>
      <c r="H57" s="485"/>
      <c r="I57" s="486"/>
      <c r="J57" s="485"/>
    </row>
    <row r="58" spans="1:12" ht="29.25" x14ac:dyDescent="0.25">
      <c r="A58" s="18">
        <v>1</v>
      </c>
      <c r="B58" s="173" t="s">
        <v>75</v>
      </c>
      <c r="C58" s="162"/>
      <c r="D58" s="162"/>
      <c r="E58" s="162"/>
      <c r="F58" s="162"/>
      <c r="G58" s="478"/>
      <c r="H58" s="478"/>
      <c r="I58" s="478"/>
      <c r="J58" s="478"/>
    </row>
    <row r="59" spans="1:12" s="36" customFormat="1" ht="30" x14ac:dyDescent="0.25">
      <c r="A59" s="18">
        <v>1</v>
      </c>
      <c r="B59" s="204" t="s">
        <v>121</v>
      </c>
      <c r="C59" s="117">
        <f>SUM(C60:C61)</f>
        <v>533</v>
      </c>
      <c r="D59" s="117">
        <f>SUM(D60:D61)</f>
        <v>267</v>
      </c>
      <c r="E59" s="117">
        <f>SUM(E60:E61)</f>
        <v>528</v>
      </c>
      <c r="F59" s="122">
        <f t="shared" ref="F59:F67" si="14">E59/D59*100</f>
        <v>197.75280898876403</v>
      </c>
      <c r="G59" s="487">
        <f>SUM(G60:G61)</f>
        <v>3497.6792499999997</v>
      </c>
      <c r="H59" s="487">
        <f>SUM(H60:H61)</f>
        <v>1749</v>
      </c>
      <c r="I59" s="487">
        <f>SUM(I60:I61)</f>
        <v>3464.8680000000004</v>
      </c>
      <c r="J59" s="487">
        <f>I59/H59*100</f>
        <v>198.1056603773585</v>
      </c>
      <c r="L59" s="109"/>
    </row>
    <row r="60" spans="1:12" s="36" customFormat="1" ht="36" customHeight="1" x14ac:dyDescent="0.25">
      <c r="A60" s="18">
        <v>1</v>
      </c>
      <c r="B60" s="72" t="s">
        <v>115</v>
      </c>
      <c r="C60" s="117">
        <v>100</v>
      </c>
      <c r="D60" s="110">
        <f>ROUND(C60/12*$B$3,0)</f>
        <v>50</v>
      </c>
      <c r="E60" s="117">
        <v>102</v>
      </c>
      <c r="F60" s="122">
        <f t="shared" si="14"/>
        <v>204</v>
      </c>
      <c r="G60" s="487">
        <v>656.22500000000002</v>
      </c>
      <c r="H60" s="661">
        <f t="shared" ref="H60:H66" si="15">ROUND(G60/12*$B$3,0)</f>
        <v>328</v>
      </c>
      <c r="I60" s="487">
        <v>669.34950000000003</v>
      </c>
      <c r="J60" s="487">
        <f t="shared" ref="J60:J68" si="16">I60/H60*100</f>
        <v>204.06996951219512</v>
      </c>
      <c r="L60" s="109"/>
    </row>
    <row r="61" spans="1:12" s="36" customFormat="1" ht="30" x14ac:dyDescent="0.25">
      <c r="A61" s="18">
        <v>1</v>
      </c>
      <c r="B61" s="72" t="s">
        <v>116</v>
      </c>
      <c r="C61" s="117">
        <v>433</v>
      </c>
      <c r="D61" s="110">
        <f>ROUND(C61/12*$B$3,0)</f>
        <v>217</v>
      </c>
      <c r="E61" s="117">
        <v>426</v>
      </c>
      <c r="F61" s="122">
        <f t="shared" si="14"/>
        <v>196.31336405529953</v>
      </c>
      <c r="G61" s="487">
        <v>2841.4542499999998</v>
      </c>
      <c r="H61" s="661">
        <f t="shared" si="15"/>
        <v>1421</v>
      </c>
      <c r="I61" s="487">
        <v>2795.5185000000001</v>
      </c>
      <c r="J61" s="487">
        <f t="shared" si="16"/>
        <v>196.72895847994371</v>
      </c>
      <c r="L61" s="109"/>
    </row>
    <row r="62" spans="1:12" s="36" customFormat="1" ht="30" x14ac:dyDescent="0.25">
      <c r="A62" s="18">
        <v>1</v>
      </c>
      <c r="B62" s="204" t="s">
        <v>113</v>
      </c>
      <c r="C62" s="117">
        <f>SUM(C63:C64)</f>
        <v>47614</v>
      </c>
      <c r="D62" s="117">
        <f>SUM(D63:D64)</f>
        <v>23807</v>
      </c>
      <c r="E62" s="117">
        <f>SUM(E63:E64)</f>
        <v>19620</v>
      </c>
      <c r="F62" s="122">
        <f t="shared" si="14"/>
        <v>82.412735749989494</v>
      </c>
      <c r="G62" s="487">
        <f>SUM(G63:G64)</f>
        <v>74289.811000000002</v>
      </c>
      <c r="H62" s="487">
        <f>SUM(H63:H64)</f>
        <v>37145</v>
      </c>
      <c r="I62" s="487">
        <f>SUM(I63:I64)</f>
        <v>35496.837589999996</v>
      </c>
      <c r="J62" s="487">
        <f t="shared" si="16"/>
        <v>95.562895652173893</v>
      </c>
      <c r="L62" s="109"/>
    </row>
    <row r="63" spans="1:12" s="36" customFormat="1" ht="60" x14ac:dyDescent="0.25">
      <c r="A63" s="18">
        <v>1</v>
      </c>
      <c r="B63" s="72" t="s">
        <v>120</v>
      </c>
      <c r="C63" s="117">
        <v>27514</v>
      </c>
      <c r="D63" s="110">
        <f t="shared" ref="D63:D67" si="17">ROUND(C63/12*$B$3,0)</f>
        <v>13757</v>
      </c>
      <c r="E63" s="117">
        <v>12147</v>
      </c>
      <c r="F63" s="122">
        <f t="shared" si="14"/>
        <v>88.296867049502069</v>
      </c>
      <c r="G63" s="487">
        <v>53968.711000000003</v>
      </c>
      <c r="H63" s="661">
        <f t="shared" si="15"/>
        <v>26984</v>
      </c>
      <c r="I63" s="487">
        <v>27979.024499999996</v>
      </c>
      <c r="J63" s="487">
        <f t="shared" si="16"/>
        <v>103.68746108805216</v>
      </c>
      <c r="L63" s="109"/>
    </row>
    <row r="64" spans="1:12" s="36" customFormat="1" ht="45" x14ac:dyDescent="0.25">
      <c r="A64" s="18">
        <v>1</v>
      </c>
      <c r="B64" s="72" t="s">
        <v>110</v>
      </c>
      <c r="C64" s="117">
        <v>20100</v>
      </c>
      <c r="D64" s="110">
        <f t="shared" si="17"/>
        <v>10050</v>
      </c>
      <c r="E64" s="117">
        <v>7473</v>
      </c>
      <c r="F64" s="122">
        <f t="shared" si="14"/>
        <v>74.358208955223887</v>
      </c>
      <c r="G64" s="487">
        <v>20321.099999999999</v>
      </c>
      <c r="H64" s="661">
        <f t="shared" si="15"/>
        <v>10161</v>
      </c>
      <c r="I64" s="487">
        <v>7517.8130899999996</v>
      </c>
      <c r="J64" s="487">
        <f t="shared" si="16"/>
        <v>73.986941147524846</v>
      </c>
      <c r="L64" s="109"/>
    </row>
    <row r="65" spans="1:12" s="36" customFormat="1" ht="38.1" customHeight="1" x14ac:dyDescent="0.25">
      <c r="A65" s="18">
        <v>1</v>
      </c>
      <c r="B65" s="681" t="s">
        <v>124</v>
      </c>
      <c r="C65" s="117">
        <v>28027</v>
      </c>
      <c r="D65" s="110">
        <f t="shared" si="17"/>
        <v>14014</v>
      </c>
      <c r="E65" s="117">
        <v>11770</v>
      </c>
      <c r="F65" s="122">
        <f t="shared" si="14"/>
        <v>83.987441130298265</v>
      </c>
      <c r="G65" s="487">
        <v>22676.365429999998</v>
      </c>
      <c r="H65" s="661">
        <f t="shared" si="15"/>
        <v>11338</v>
      </c>
      <c r="I65" s="487">
        <v>11320.690120000001</v>
      </c>
      <c r="J65" s="487">
        <f t="shared" si="16"/>
        <v>99.847328629387917</v>
      </c>
      <c r="K65" s="759"/>
      <c r="L65" s="109"/>
    </row>
    <row r="66" spans="1:12" s="36" customFormat="1" ht="29.25" customHeight="1" x14ac:dyDescent="0.25">
      <c r="A66" s="18">
        <v>1</v>
      </c>
      <c r="B66" s="681" t="s">
        <v>125</v>
      </c>
      <c r="C66" s="117">
        <v>5100</v>
      </c>
      <c r="D66" s="110">
        <f t="shared" si="17"/>
        <v>2550</v>
      </c>
      <c r="E66" s="117">
        <v>4988</v>
      </c>
      <c r="F66" s="122">
        <f t="shared" si="14"/>
        <v>195.60784313725489</v>
      </c>
      <c r="G66" s="487"/>
      <c r="H66" s="661">
        <f t="shared" si="15"/>
        <v>0</v>
      </c>
      <c r="I66" s="487">
        <v>4023.5864300000003</v>
      </c>
      <c r="J66" s="487"/>
      <c r="L66" s="109"/>
    </row>
    <row r="67" spans="1:12" s="36" customFormat="1" ht="20.25" customHeight="1" thickBot="1" x14ac:dyDescent="0.3">
      <c r="A67" s="18"/>
      <c r="B67" s="698" t="s">
        <v>126</v>
      </c>
      <c r="C67" s="644">
        <v>500</v>
      </c>
      <c r="D67" s="643">
        <f t="shared" si="17"/>
        <v>250</v>
      </c>
      <c r="E67" s="644">
        <v>185</v>
      </c>
      <c r="F67" s="144">
        <f t="shared" si="14"/>
        <v>74</v>
      </c>
      <c r="G67" s="752"/>
      <c r="H67" s="753"/>
      <c r="I67" s="752">
        <v>149.68164999999999</v>
      </c>
      <c r="J67" s="752"/>
      <c r="L67" s="109"/>
    </row>
    <row r="68" spans="1:12" s="36" customFormat="1" ht="15.75" thickBot="1" x14ac:dyDescent="0.3">
      <c r="A68" s="18">
        <v>1</v>
      </c>
      <c r="B68" s="114" t="s">
        <v>3</v>
      </c>
      <c r="C68" s="442"/>
      <c r="D68" s="442"/>
      <c r="E68" s="442"/>
      <c r="F68" s="443"/>
      <c r="G68" s="493">
        <f>G62+G59+G65</f>
        <v>100463.85568000001</v>
      </c>
      <c r="H68" s="493">
        <f>H62+H59+H65</f>
        <v>50232</v>
      </c>
      <c r="I68" s="493">
        <f>I62+I59+I65</f>
        <v>50282.395709999997</v>
      </c>
      <c r="J68" s="493">
        <f t="shared" si="16"/>
        <v>100.10032590778786</v>
      </c>
      <c r="L68" s="109"/>
    </row>
    <row r="69" spans="1:12" ht="15" customHeight="1" x14ac:dyDescent="0.25">
      <c r="A69" s="18">
        <v>1</v>
      </c>
      <c r="B69" s="79"/>
      <c r="C69" s="53"/>
      <c r="D69" s="53"/>
      <c r="E69" s="163"/>
      <c r="F69" s="53"/>
      <c r="G69" s="494"/>
      <c r="H69" s="494"/>
      <c r="I69" s="495"/>
      <c r="J69" s="494"/>
    </row>
    <row r="70" spans="1:12" ht="29.25" customHeight="1" x14ac:dyDescent="0.25">
      <c r="A70" s="18">
        <v>1</v>
      </c>
      <c r="B70" s="175" t="s">
        <v>76</v>
      </c>
      <c r="C70" s="162"/>
      <c r="D70" s="162"/>
      <c r="E70" s="162"/>
      <c r="F70" s="162"/>
      <c r="G70" s="478"/>
      <c r="H70" s="478"/>
      <c r="I70" s="478"/>
      <c r="J70" s="478"/>
    </row>
    <row r="71" spans="1:12" s="36" customFormat="1" ht="39.75" customHeight="1" x14ac:dyDescent="0.25">
      <c r="A71" s="18">
        <v>1</v>
      </c>
      <c r="B71" s="204" t="s">
        <v>121</v>
      </c>
      <c r="C71" s="117">
        <f>SUM(C72:C73)</f>
        <v>5781</v>
      </c>
      <c r="D71" s="117">
        <f>SUM(D72:D73)</f>
        <v>2891</v>
      </c>
      <c r="E71" s="117">
        <f>SUM(E72:E73)</f>
        <v>3234</v>
      </c>
      <c r="F71" s="122">
        <f t="shared" ref="F71:F76" si="18">E71/D71*100</f>
        <v>111.86440677966101</v>
      </c>
      <c r="G71" s="487">
        <f>SUM(G72:G73)</f>
        <v>13746.189018518518</v>
      </c>
      <c r="H71" s="487">
        <f>SUM(H72:H73)</f>
        <v>6873</v>
      </c>
      <c r="I71" s="487">
        <f>SUM(I72:I73)</f>
        <v>6749.5566699999999</v>
      </c>
      <c r="J71" s="487">
        <f t="shared" ref="J71:J77" si="19">I71/H71*100</f>
        <v>98.203938163829477</v>
      </c>
      <c r="L71" s="109"/>
    </row>
    <row r="72" spans="1:12" s="36" customFormat="1" ht="38.1" customHeight="1" x14ac:dyDescent="0.25">
      <c r="A72" s="18">
        <v>1</v>
      </c>
      <c r="B72" s="72" t="s">
        <v>79</v>
      </c>
      <c r="C72" s="117">
        <v>4447</v>
      </c>
      <c r="D72" s="110">
        <f>ROUND(C72/12*$B$3,0)</f>
        <v>2224</v>
      </c>
      <c r="E72" s="117">
        <v>2372</v>
      </c>
      <c r="F72" s="122">
        <f t="shared" si="18"/>
        <v>106.65467625899281</v>
      </c>
      <c r="G72" s="487">
        <v>11444.622143518518</v>
      </c>
      <c r="H72" s="661">
        <f>ROUND(G72/12*$B$3,0)</f>
        <v>5722</v>
      </c>
      <c r="I72" s="487">
        <v>5269.2551099999991</v>
      </c>
      <c r="J72" s="487">
        <f t="shared" si="19"/>
        <v>92.087646102761255</v>
      </c>
      <c r="L72" s="109"/>
    </row>
    <row r="73" spans="1:12" s="36" customFormat="1" ht="38.1" customHeight="1" x14ac:dyDescent="0.25">
      <c r="A73" s="18">
        <v>1</v>
      </c>
      <c r="B73" s="72" t="s">
        <v>80</v>
      </c>
      <c r="C73" s="117">
        <v>1334</v>
      </c>
      <c r="D73" s="110">
        <f>ROUND(C73/12*$B$3,0)</f>
        <v>667</v>
      </c>
      <c r="E73" s="117">
        <v>862</v>
      </c>
      <c r="F73" s="122">
        <f t="shared" si="18"/>
        <v>129.23538230884557</v>
      </c>
      <c r="G73" s="487">
        <v>2301.566875</v>
      </c>
      <c r="H73" s="661">
        <f>ROUND(G73/12*$B$3,0)</f>
        <v>1151</v>
      </c>
      <c r="I73" s="487">
        <v>1480.3015600000003</v>
      </c>
      <c r="J73" s="487">
        <f t="shared" si="19"/>
        <v>128.61003996524764</v>
      </c>
      <c r="L73" s="109"/>
    </row>
    <row r="74" spans="1:12" s="36" customFormat="1" ht="30" x14ac:dyDescent="0.25">
      <c r="A74" s="18">
        <v>1</v>
      </c>
      <c r="B74" s="205" t="s">
        <v>113</v>
      </c>
      <c r="C74" s="117">
        <f>SUM(C75)</f>
        <v>100</v>
      </c>
      <c r="D74" s="117">
        <f t="shared" ref="D74:I74" si="20">SUM(D75)</f>
        <v>50</v>
      </c>
      <c r="E74" s="117">
        <f t="shared" si="20"/>
        <v>66</v>
      </c>
      <c r="F74" s="122">
        <f t="shared" si="18"/>
        <v>132</v>
      </c>
      <c r="G74" s="480">
        <f t="shared" si="20"/>
        <v>175.387</v>
      </c>
      <c r="H74" s="480">
        <f t="shared" si="20"/>
        <v>88</v>
      </c>
      <c r="I74" s="480">
        <f t="shared" si="20"/>
        <v>114.98663999999999</v>
      </c>
      <c r="J74" s="487">
        <f t="shared" si="19"/>
        <v>130.66663636363637</v>
      </c>
      <c r="L74" s="109"/>
    </row>
    <row r="75" spans="1:12" s="36" customFormat="1" ht="38.1" customHeight="1" x14ac:dyDescent="0.25">
      <c r="A75" s="18">
        <v>1</v>
      </c>
      <c r="B75" s="296" t="s">
        <v>109</v>
      </c>
      <c r="C75" s="180">
        <v>100</v>
      </c>
      <c r="D75" s="311">
        <f>ROUND(C75/12*$B$3,0)</f>
        <v>50</v>
      </c>
      <c r="E75" s="180">
        <v>66</v>
      </c>
      <c r="F75" s="392">
        <f t="shared" si="18"/>
        <v>132</v>
      </c>
      <c r="G75" s="488">
        <v>175.387</v>
      </c>
      <c r="H75" s="662">
        <f>ROUND(G75/12*$B$3,0)</f>
        <v>88</v>
      </c>
      <c r="I75" s="488">
        <v>114.98663999999999</v>
      </c>
      <c r="J75" s="488">
        <f t="shared" si="19"/>
        <v>130.66663636363637</v>
      </c>
      <c r="L75" s="109"/>
    </row>
    <row r="76" spans="1:12" s="36" customFormat="1" ht="38.1" customHeight="1" thickBot="1" x14ac:dyDescent="0.3">
      <c r="A76" s="18">
        <v>1</v>
      </c>
      <c r="B76" s="681" t="s">
        <v>124</v>
      </c>
      <c r="C76" s="117">
        <v>6800</v>
      </c>
      <c r="D76" s="110">
        <f>ROUND(C76/12*$B$3,0)</f>
        <v>3400</v>
      </c>
      <c r="E76" s="117">
        <v>3420</v>
      </c>
      <c r="F76" s="122">
        <f t="shared" si="18"/>
        <v>100.58823529411765</v>
      </c>
      <c r="G76" s="487">
        <v>5501.8119999999999</v>
      </c>
      <c r="H76" s="661">
        <f>ROUND(G76/12*$B$3,0)</f>
        <v>2751</v>
      </c>
      <c r="I76" s="487">
        <v>2757.6423300000006</v>
      </c>
      <c r="J76" s="487">
        <f>I76/H76*100</f>
        <v>100.24145147219194</v>
      </c>
      <c r="L76" s="109"/>
    </row>
    <row r="77" spans="1:12" s="36" customFormat="1" ht="20.25" customHeight="1" thickBot="1" x14ac:dyDescent="0.3">
      <c r="A77" s="18">
        <v>1</v>
      </c>
      <c r="B77" s="114" t="s">
        <v>3</v>
      </c>
      <c r="C77" s="442"/>
      <c r="D77" s="442"/>
      <c r="E77" s="442"/>
      <c r="F77" s="443"/>
      <c r="G77" s="482">
        <f>G71+G74+G76</f>
        <v>19423.388018518519</v>
      </c>
      <c r="H77" s="482">
        <f>H71+H74+H76</f>
        <v>9712</v>
      </c>
      <c r="I77" s="482">
        <f>I71+I74+I76</f>
        <v>9622.1856399999997</v>
      </c>
      <c r="J77" s="493">
        <f t="shared" si="19"/>
        <v>99.075222817133437</v>
      </c>
      <c r="L77" s="109"/>
    </row>
    <row r="78" spans="1:12" ht="15" customHeight="1" x14ac:dyDescent="0.25">
      <c r="A78" s="18">
        <v>1</v>
      </c>
      <c r="B78" s="79"/>
      <c r="C78" s="88"/>
      <c r="D78" s="88"/>
      <c r="E78" s="164"/>
      <c r="F78" s="88"/>
      <c r="G78" s="497"/>
      <c r="H78" s="497"/>
      <c r="I78" s="498"/>
      <c r="J78" s="497"/>
    </row>
    <row r="79" spans="1:12" ht="44.25" customHeight="1" x14ac:dyDescent="0.25">
      <c r="A79" s="18">
        <v>1</v>
      </c>
      <c r="B79" s="75" t="s">
        <v>93</v>
      </c>
      <c r="C79" s="162"/>
      <c r="D79" s="162"/>
      <c r="E79" s="162"/>
      <c r="F79" s="162"/>
      <c r="G79" s="478"/>
      <c r="H79" s="478"/>
      <c r="I79" s="478"/>
      <c r="J79" s="478"/>
    </row>
    <row r="80" spans="1:12" s="36" customFormat="1" ht="30" x14ac:dyDescent="0.25">
      <c r="A80" s="18">
        <v>1</v>
      </c>
      <c r="B80" s="204" t="s">
        <v>121</v>
      </c>
      <c r="C80" s="117">
        <f>SUM(C81:C82,C83)</f>
        <v>6898</v>
      </c>
      <c r="D80" s="117">
        <f>SUM(D81:D82,D83)</f>
        <v>3449</v>
      </c>
      <c r="E80" s="117">
        <f>SUM(E81:E82,E83)</f>
        <v>3099</v>
      </c>
      <c r="F80" s="117">
        <f>SUM(F81:F82,F83)</f>
        <v>213.01200688705495</v>
      </c>
      <c r="G80" s="618">
        <f>SUM(G81:G82,G83)</f>
        <v>16402.007842592589</v>
      </c>
      <c r="H80" s="487">
        <f>SUM(H81:H82)</f>
        <v>8201</v>
      </c>
      <c r="I80" s="487">
        <f>SUM(I81:I82)</f>
        <v>5124.3175800000008</v>
      </c>
      <c r="J80" s="487">
        <f t="shared" ref="J80:J90" si="21">I80/H80*100</f>
        <v>62.484057797829543</v>
      </c>
      <c r="L80" s="109"/>
    </row>
    <row r="81" spans="1:12" s="36" customFormat="1" ht="30" x14ac:dyDescent="0.25">
      <c r="A81" s="18">
        <v>1</v>
      </c>
      <c r="B81" s="72" t="s">
        <v>79</v>
      </c>
      <c r="C81" s="117">
        <v>5306</v>
      </c>
      <c r="D81" s="110">
        <f>ROUND(C81/12*$B$3,0)</f>
        <v>2653</v>
      </c>
      <c r="E81" s="117">
        <v>2005</v>
      </c>
      <c r="F81" s="122">
        <f t="shared" ref="F81:F89" si="22">E81/D81*100</f>
        <v>75.5748209574067</v>
      </c>
      <c r="G81" s="487">
        <v>13655.310342592591</v>
      </c>
      <c r="H81" s="661">
        <f>ROUND(G81/12*$B$3,0)</f>
        <v>6828</v>
      </c>
      <c r="I81" s="487">
        <v>3232.8056800000004</v>
      </c>
      <c r="J81" s="487">
        <f t="shared" si="21"/>
        <v>47.346304628002351</v>
      </c>
      <c r="L81" s="109"/>
    </row>
    <row r="82" spans="1:12" s="36" customFormat="1" ht="30" x14ac:dyDescent="0.25">
      <c r="A82" s="18">
        <v>1</v>
      </c>
      <c r="B82" s="72" t="s">
        <v>80</v>
      </c>
      <c r="C82" s="117">
        <v>1592</v>
      </c>
      <c r="D82" s="110">
        <f>ROUND(C82/12*$B$3,0)</f>
        <v>796</v>
      </c>
      <c r="E82" s="117">
        <v>1094</v>
      </c>
      <c r="F82" s="122">
        <f t="shared" si="22"/>
        <v>137.43718592964825</v>
      </c>
      <c r="G82" s="487">
        <v>2746.6974999999993</v>
      </c>
      <c r="H82" s="661">
        <f t="shared" ref="H82:H89" si="23">ROUND(G82/12*$B$3,0)</f>
        <v>1373</v>
      </c>
      <c r="I82" s="487">
        <v>1891.5119</v>
      </c>
      <c r="J82" s="487">
        <f t="shared" si="21"/>
        <v>137.76488710852149</v>
      </c>
      <c r="L82" s="109"/>
    </row>
    <row r="83" spans="1:12" s="36" customFormat="1" ht="34.5" customHeight="1" x14ac:dyDescent="0.25">
      <c r="A83" s="18">
        <v>1</v>
      </c>
      <c r="B83" s="72" t="s">
        <v>123</v>
      </c>
      <c r="C83" s="117"/>
      <c r="D83" s="110"/>
      <c r="E83" s="117"/>
      <c r="F83" s="122"/>
      <c r="G83" s="487"/>
      <c r="H83" s="661"/>
      <c r="I83" s="487"/>
      <c r="J83" s="487"/>
      <c r="L83" s="109"/>
    </row>
    <row r="84" spans="1:12" s="36" customFormat="1" ht="30" x14ac:dyDescent="0.25">
      <c r="A84" s="18">
        <v>1</v>
      </c>
      <c r="B84" s="205" t="s">
        <v>113</v>
      </c>
      <c r="C84" s="117">
        <f>SUM(C85:C87)</f>
        <v>2919</v>
      </c>
      <c r="D84" s="117">
        <f>SUM(D85:D87)</f>
        <v>1460</v>
      </c>
      <c r="E84" s="117">
        <f>SUM(E85:E87)</f>
        <v>919</v>
      </c>
      <c r="F84" s="122">
        <f t="shared" si="22"/>
        <v>62.945205479452056</v>
      </c>
      <c r="G84" s="480">
        <f>SUM(G85:G87)</f>
        <v>5687.04925</v>
      </c>
      <c r="H84" s="480">
        <f>SUM(H85:H87)</f>
        <v>2844</v>
      </c>
      <c r="I84" s="480">
        <f>SUM(I85:I87)</f>
        <v>1500.8132900000001</v>
      </c>
      <c r="J84" s="487">
        <f t="shared" si="21"/>
        <v>52.77121272855134</v>
      </c>
      <c r="L84" s="109"/>
    </row>
    <row r="85" spans="1:12" s="36" customFormat="1" ht="30" x14ac:dyDescent="0.25">
      <c r="A85" s="18">
        <v>1</v>
      </c>
      <c r="B85" s="72" t="s">
        <v>109</v>
      </c>
      <c r="C85" s="117">
        <v>500</v>
      </c>
      <c r="D85" s="110">
        <f t="shared" ref="D85:D89" si="24">ROUND(C85/12*$B$3,0)</f>
        <v>250</v>
      </c>
      <c r="E85" s="117">
        <v>189</v>
      </c>
      <c r="F85" s="122">
        <f t="shared" si="22"/>
        <v>75.599999999999994</v>
      </c>
      <c r="G85" s="487">
        <v>876.93499999999995</v>
      </c>
      <c r="H85" s="661">
        <f t="shared" si="23"/>
        <v>438</v>
      </c>
      <c r="I85" s="487">
        <v>315.80633999999998</v>
      </c>
      <c r="J85" s="487">
        <f t="shared" si="21"/>
        <v>72.101904109589029</v>
      </c>
      <c r="L85" s="109"/>
    </row>
    <row r="86" spans="1:12" s="36" customFormat="1" ht="56.25" customHeight="1" x14ac:dyDescent="0.25">
      <c r="A86" s="18">
        <v>1</v>
      </c>
      <c r="B86" s="72" t="s">
        <v>120</v>
      </c>
      <c r="C86" s="117">
        <v>2230</v>
      </c>
      <c r="D86" s="110">
        <f t="shared" si="24"/>
        <v>1115</v>
      </c>
      <c r="E86" s="117">
        <v>317</v>
      </c>
      <c r="F86" s="122">
        <f t="shared" si="22"/>
        <v>28.430493273542602</v>
      </c>
      <c r="G86" s="487">
        <v>4619.0352499999999</v>
      </c>
      <c r="H86" s="661">
        <f t="shared" si="23"/>
        <v>2310</v>
      </c>
      <c r="I86" s="487">
        <v>795.33618999999999</v>
      </c>
      <c r="J86" s="487">
        <f t="shared" si="21"/>
        <v>34.430138095238092</v>
      </c>
      <c r="L86" s="109"/>
    </row>
    <row r="87" spans="1:12" s="36" customFormat="1" ht="48" customHeight="1" x14ac:dyDescent="0.25">
      <c r="A87" s="18">
        <v>1</v>
      </c>
      <c r="B87" s="72" t="s">
        <v>122</v>
      </c>
      <c r="C87" s="117">
        <v>189</v>
      </c>
      <c r="D87" s="110">
        <f t="shared" si="24"/>
        <v>95</v>
      </c>
      <c r="E87" s="117">
        <v>413</v>
      </c>
      <c r="F87" s="122">
        <f t="shared" si="22"/>
        <v>434.73684210526312</v>
      </c>
      <c r="G87" s="487">
        <v>191.07900000000001</v>
      </c>
      <c r="H87" s="661">
        <f t="shared" si="23"/>
        <v>96</v>
      </c>
      <c r="I87" s="487">
        <v>389.67076000000003</v>
      </c>
      <c r="J87" s="487">
        <f t="shared" si="21"/>
        <v>405.90704166666666</v>
      </c>
      <c r="L87" s="109"/>
    </row>
    <row r="88" spans="1:12" s="36" customFormat="1" ht="30" x14ac:dyDescent="0.25">
      <c r="A88" s="18">
        <v>1</v>
      </c>
      <c r="B88" s="681" t="s">
        <v>124</v>
      </c>
      <c r="C88" s="117">
        <v>4300</v>
      </c>
      <c r="D88" s="110">
        <f t="shared" si="24"/>
        <v>2150</v>
      </c>
      <c r="E88" s="117">
        <v>1425</v>
      </c>
      <c r="F88" s="122">
        <f t="shared" si="22"/>
        <v>66.279069767441854</v>
      </c>
      <c r="G88" s="487">
        <v>3479.087</v>
      </c>
      <c r="H88" s="661">
        <f t="shared" si="23"/>
        <v>1740</v>
      </c>
      <c r="I88" s="487">
        <v>1146</v>
      </c>
      <c r="J88" s="481">
        <f t="shared" si="21"/>
        <v>65.862068965517238</v>
      </c>
      <c r="L88" s="109"/>
    </row>
    <row r="89" spans="1:12" s="36" customFormat="1" ht="30" x14ac:dyDescent="0.25">
      <c r="A89" s="18">
        <v>1</v>
      </c>
      <c r="B89" s="681" t="s">
        <v>126</v>
      </c>
      <c r="C89" s="117">
        <v>400</v>
      </c>
      <c r="D89" s="110">
        <f t="shared" si="24"/>
        <v>200</v>
      </c>
      <c r="E89" s="117">
        <v>550</v>
      </c>
      <c r="F89" s="122">
        <f t="shared" si="22"/>
        <v>275</v>
      </c>
      <c r="G89" s="487"/>
      <c r="H89" s="661">
        <f t="shared" si="23"/>
        <v>0</v>
      </c>
      <c r="I89" s="487">
        <v>441.91365999999999</v>
      </c>
      <c r="J89" s="481"/>
      <c r="L89" s="109"/>
    </row>
    <row r="90" spans="1:12" s="36" customFormat="1" ht="15" customHeight="1" x14ac:dyDescent="0.25">
      <c r="A90" s="18">
        <v>1</v>
      </c>
      <c r="B90" s="12" t="s">
        <v>3</v>
      </c>
      <c r="C90" s="119"/>
      <c r="D90" s="119"/>
      <c r="E90" s="119"/>
      <c r="F90" s="126"/>
      <c r="G90" s="491">
        <f>G80+G84+G88</f>
        <v>25568.144092592589</v>
      </c>
      <c r="H90" s="491">
        <f>H80+H84+H88</f>
        <v>12785</v>
      </c>
      <c r="I90" s="491">
        <f>I80+I84+I88</f>
        <v>7771.1308700000009</v>
      </c>
      <c r="J90" s="491">
        <f t="shared" si="21"/>
        <v>60.783190222917497</v>
      </c>
      <c r="L90" s="109"/>
    </row>
    <row r="91" spans="1:12" s="36" customFormat="1" ht="15.75" customHeight="1" x14ac:dyDescent="0.25">
      <c r="A91" s="18">
        <v>1</v>
      </c>
      <c r="C91" s="77"/>
      <c r="D91" s="77"/>
      <c r="E91" s="150"/>
      <c r="F91" s="77"/>
      <c r="G91" s="499"/>
      <c r="H91" s="499"/>
      <c r="I91" s="500"/>
      <c r="J91" s="499"/>
      <c r="L91" s="109"/>
    </row>
    <row r="92" spans="1:12" ht="29.25" customHeight="1" x14ac:dyDescent="0.25">
      <c r="A92" s="18">
        <v>1</v>
      </c>
      <c r="B92" s="75" t="s">
        <v>94</v>
      </c>
      <c r="C92" s="48"/>
      <c r="D92" s="48"/>
      <c r="E92" s="162"/>
      <c r="F92" s="48"/>
      <c r="G92" s="477"/>
      <c r="H92" s="477"/>
      <c r="I92" s="478"/>
      <c r="J92" s="477"/>
    </row>
    <row r="93" spans="1:12" s="36" customFormat="1" ht="30" x14ac:dyDescent="0.25">
      <c r="A93" s="18">
        <v>1</v>
      </c>
      <c r="B93" s="204" t="s">
        <v>121</v>
      </c>
      <c r="C93" s="117">
        <f>SUM(C94:C95)</f>
        <v>1898</v>
      </c>
      <c r="D93" s="117">
        <f>SUM(D94:D95)</f>
        <v>949</v>
      </c>
      <c r="E93" s="117">
        <f>SUM(E94:E95)</f>
        <v>1024</v>
      </c>
      <c r="F93" s="122">
        <f t="shared" ref="F93:F98" si="25">E93/D93*100</f>
        <v>107.90305584826132</v>
      </c>
      <c r="G93" s="487">
        <f>SUM(G94:G95)</f>
        <v>4513.08474537037</v>
      </c>
      <c r="H93" s="487">
        <f>SUM(H94:H95)</f>
        <v>2257</v>
      </c>
      <c r="I93" s="487">
        <f>SUM(I94:I95)</f>
        <v>2037.1257899999998</v>
      </c>
      <c r="J93" s="487">
        <f>I86/H86*100</f>
        <v>34.430138095238092</v>
      </c>
      <c r="L93" s="109"/>
    </row>
    <row r="94" spans="1:12" s="36" customFormat="1" ht="38.1" customHeight="1" x14ac:dyDescent="0.25">
      <c r="A94" s="18">
        <v>1</v>
      </c>
      <c r="B94" s="72" t="s">
        <v>79</v>
      </c>
      <c r="C94" s="117">
        <v>1460</v>
      </c>
      <c r="D94" s="110">
        <f>ROUND(C94/12*$B$3,0)</f>
        <v>730</v>
      </c>
      <c r="E94" s="117">
        <v>751</v>
      </c>
      <c r="F94" s="122">
        <f t="shared" si="25"/>
        <v>102.87671232876711</v>
      </c>
      <c r="G94" s="487">
        <v>3757.3978703703701</v>
      </c>
      <c r="H94" s="661">
        <f>ROUND(G94/12*$B$3,0)</f>
        <v>1879</v>
      </c>
      <c r="I94" s="487">
        <v>1523.46272</v>
      </c>
      <c r="J94" s="487">
        <f t="shared" ref="J94:J113" si="26">I94/H94*100</f>
        <v>81.078377860564132</v>
      </c>
      <c r="L94" s="109"/>
    </row>
    <row r="95" spans="1:12" s="36" customFormat="1" ht="38.1" customHeight="1" x14ac:dyDescent="0.25">
      <c r="A95" s="18">
        <v>1</v>
      </c>
      <c r="B95" s="72" t="s">
        <v>80</v>
      </c>
      <c r="C95" s="117">
        <v>438</v>
      </c>
      <c r="D95" s="110">
        <f>ROUND(C95/12*$B$3,0)</f>
        <v>219</v>
      </c>
      <c r="E95" s="117">
        <v>273</v>
      </c>
      <c r="F95" s="122">
        <f t="shared" si="25"/>
        <v>124.65753424657535</v>
      </c>
      <c r="G95" s="487">
        <v>755.68687499999999</v>
      </c>
      <c r="H95" s="661">
        <f>ROUND(G95/12*$B$3,0)</f>
        <v>378</v>
      </c>
      <c r="I95" s="487">
        <v>513.66306999999983</v>
      </c>
      <c r="J95" s="487">
        <f t="shared" si="26"/>
        <v>135.88970105820101</v>
      </c>
      <c r="L95" s="109"/>
    </row>
    <row r="96" spans="1:12" s="36" customFormat="1" ht="30" x14ac:dyDescent="0.25">
      <c r="A96" s="18">
        <v>1</v>
      </c>
      <c r="B96" s="205" t="s">
        <v>113</v>
      </c>
      <c r="C96" s="117">
        <f>SUM(C97)</f>
        <v>400</v>
      </c>
      <c r="D96" s="117">
        <f t="shared" ref="D96:I96" si="27">SUM(D97)</f>
        <v>200</v>
      </c>
      <c r="E96" s="117">
        <f t="shared" si="27"/>
        <v>215</v>
      </c>
      <c r="F96" s="122">
        <f t="shared" si="25"/>
        <v>107.5</v>
      </c>
      <c r="G96" s="480">
        <f t="shared" si="27"/>
        <v>701.548</v>
      </c>
      <c r="H96" s="480">
        <f t="shared" si="27"/>
        <v>351</v>
      </c>
      <c r="I96" s="480">
        <f t="shared" si="27"/>
        <v>358.12479999999999</v>
      </c>
      <c r="J96" s="487">
        <f t="shared" si="26"/>
        <v>102.02985754985754</v>
      </c>
      <c r="L96" s="109"/>
    </row>
    <row r="97" spans="1:12" s="36" customFormat="1" ht="30" x14ac:dyDescent="0.25">
      <c r="A97" s="18">
        <v>1</v>
      </c>
      <c r="B97" s="334" t="s">
        <v>109</v>
      </c>
      <c r="C97" s="117">
        <v>400</v>
      </c>
      <c r="D97" s="110">
        <f>ROUND(C97/12*$B$3,0)</f>
        <v>200</v>
      </c>
      <c r="E97" s="117">
        <v>215</v>
      </c>
      <c r="F97" s="122">
        <f t="shared" si="25"/>
        <v>107.5</v>
      </c>
      <c r="G97" s="487">
        <v>701.548</v>
      </c>
      <c r="H97" s="661">
        <f>ROUND(G97/12*$B$3,0)</f>
        <v>351</v>
      </c>
      <c r="I97" s="487">
        <v>358.12479999999999</v>
      </c>
      <c r="J97" s="487">
        <f t="shared" si="26"/>
        <v>102.02985754985754</v>
      </c>
      <c r="L97" s="109"/>
    </row>
    <row r="98" spans="1:12" s="36" customFormat="1" ht="30" x14ac:dyDescent="0.25">
      <c r="A98" s="18">
        <v>1</v>
      </c>
      <c r="B98" s="681" t="s">
        <v>124</v>
      </c>
      <c r="C98" s="117">
        <v>480</v>
      </c>
      <c r="D98" s="110">
        <f>ROUND(C98/12*$B$3,0)</f>
        <v>240</v>
      </c>
      <c r="E98" s="117">
        <v>243</v>
      </c>
      <c r="F98" s="122">
        <f t="shared" si="25"/>
        <v>101.25</v>
      </c>
      <c r="G98" s="487">
        <v>388.36320000000001</v>
      </c>
      <c r="H98" s="661">
        <f>ROUND(G98/12*$B$3,0)</f>
        <v>194</v>
      </c>
      <c r="I98" s="487">
        <v>196.60887000000002</v>
      </c>
      <c r="J98" s="481">
        <f t="shared" si="26"/>
        <v>101.34477835051547</v>
      </c>
      <c r="L98" s="109"/>
    </row>
    <row r="99" spans="1:12" s="36" customFormat="1" ht="23.25" customHeight="1" thickBot="1" x14ac:dyDescent="0.3">
      <c r="A99" s="18">
        <v>1</v>
      </c>
      <c r="B99" s="12" t="s">
        <v>3</v>
      </c>
      <c r="C99" s="119"/>
      <c r="D99" s="119"/>
      <c r="E99" s="119"/>
      <c r="F99" s="126"/>
      <c r="G99" s="496">
        <f>G93+G96+G98</f>
        <v>5602.9959453703696</v>
      </c>
      <c r="H99" s="496">
        <f>H93+H96+H98</f>
        <v>2802</v>
      </c>
      <c r="I99" s="496">
        <f>I93+I96+I98</f>
        <v>2591.8594599999997</v>
      </c>
      <c r="J99" s="491">
        <f t="shared" si="26"/>
        <v>92.50033761598857</v>
      </c>
      <c r="L99" s="109"/>
    </row>
    <row r="100" spans="1:12" ht="15" customHeight="1" x14ac:dyDescent="0.25">
      <c r="A100" s="18">
        <v>1</v>
      </c>
      <c r="B100" s="235" t="s">
        <v>92</v>
      </c>
      <c r="C100" s="236"/>
      <c r="D100" s="236"/>
      <c r="E100" s="236"/>
      <c r="F100" s="236"/>
      <c r="G100" s="501"/>
      <c r="H100" s="501"/>
      <c r="I100" s="501"/>
      <c r="J100" s="501"/>
    </row>
    <row r="101" spans="1:12" ht="30" x14ac:dyDescent="0.25">
      <c r="A101" s="18">
        <v>1</v>
      </c>
      <c r="B101" s="214" t="s">
        <v>121</v>
      </c>
      <c r="C101" s="237">
        <f>SUM(C10,C24,C38,C48,C59,C71,C80,C93)</f>
        <v>63584</v>
      </c>
      <c r="D101" s="237">
        <f>SUM(D10,D24,D38,D48,D59,D71,D80,D93)</f>
        <v>31796</v>
      </c>
      <c r="E101" s="237">
        <f>SUM(E10,E24,E38,E48,E59,E71,E80,E93)</f>
        <v>32118</v>
      </c>
      <c r="F101" s="237">
        <f t="shared" ref="F101:F112" si="28">E101/D101*100</f>
        <v>101.0127060007548</v>
      </c>
      <c r="G101" s="502">
        <f>SUM(G10,G24,G38,G48,G59,G71,G80,G93)</f>
        <v>155013.85878703708</v>
      </c>
      <c r="H101" s="502">
        <f>SUM(H10,H24,H38,H48,H59,H71,H80,H93)</f>
        <v>77509</v>
      </c>
      <c r="I101" s="502">
        <f>SUM(I10,I24,I38,I48,I59,I71,I80,I93)</f>
        <v>74651.77307000001</v>
      </c>
      <c r="J101" s="502">
        <f t="shared" si="26"/>
        <v>96.313683662542431</v>
      </c>
    </row>
    <row r="102" spans="1:12" ht="30" x14ac:dyDescent="0.25">
      <c r="A102" s="18">
        <v>1</v>
      </c>
      <c r="B102" s="213" t="s">
        <v>79</v>
      </c>
      <c r="C102" s="237">
        <f t="shared" ref="C102:E103" si="29">SUM(C94,C81,C72,C49,C39,C25,C11)</f>
        <v>48206</v>
      </c>
      <c r="D102" s="237">
        <f t="shared" si="29"/>
        <v>24104</v>
      </c>
      <c r="E102" s="237">
        <f t="shared" si="29"/>
        <v>24605</v>
      </c>
      <c r="F102" s="237">
        <f t="shared" si="28"/>
        <v>102.07849319615001</v>
      </c>
      <c r="G102" s="502">
        <f t="shared" ref="G102:I103" si="30">SUM(G94,G81,G72,G49,G39,G25,G11)</f>
        <v>124061.04228703705</v>
      </c>
      <c r="H102" s="502">
        <f t="shared" si="30"/>
        <v>62031</v>
      </c>
      <c r="I102" s="502">
        <f t="shared" si="30"/>
        <v>57656.182649999988</v>
      </c>
      <c r="J102" s="502">
        <f t="shared" si="26"/>
        <v>92.947369299221336</v>
      </c>
    </row>
    <row r="103" spans="1:12" ht="30" x14ac:dyDescent="0.25">
      <c r="A103" s="18">
        <v>1</v>
      </c>
      <c r="B103" s="213" t="s">
        <v>80</v>
      </c>
      <c r="C103" s="237">
        <f t="shared" si="29"/>
        <v>14464</v>
      </c>
      <c r="D103" s="237">
        <f t="shared" si="29"/>
        <v>7233</v>
      </c>
      <c r="E103" s="237">
        <f t="shared" si="29"/>
        <v>6650</v>
      </c>
      <c r="F103" s="237">
        <f t="shared" si="28"/>
        <v>91.939720724457345</v>
      </c>
      <c r="G103" s="502">
        <f t="shared" si="30"/>
        <v>24954.920000000006</v>
      </c>
      <c r="H103" s="502">
        <f t="shared" si="30"/>
        <v>12478</v>
      </c>
      <c r="I103" s="502">
        <f t="shared" si="30"/>
        <v>11332.36867</v>
      </c>
      <c r="J103" s="502">
        <f t="shared" si="26"/>
        <v>90.818790431158831</v>
      </c>
    </row>
    <row r="104" spans="1:12" ht="45" x14ac:dyDescent="0.25">
      <c r="A104" s="18">
        <v>1</v>
      </c>
      <c r="B104" s="213" t="s">
        <v>115</v>
      </c>
      <c r="C104" s="237">
        <f t="shared" ref="C104:E105" si="31">SUM(C60,C27,C13)</f>
        <v>149</v>
      </c>
      <c r="D104" s="237">
        <f t="shared" si="31"/>
        <v>75</v>
      </c>
      <c r="E104" s="237">
        <f t="shared" si="31"/>
        <v>160</v>
      </c>
      <c r="F104" s="237">
        <f t="shared" si="28"/>
        <v>213.33333333333334</v>
      </c>
      <c r="G104" s="502">
        <f t="shared" ref="G104:I105" si="32">SUM(G60,G27,G13)</f>
        <v>977.77525000000003</v>
      </c>
      <c r="H104" s="502">
        <f t="shared" si="32"/>
        <v>489</v>
      </c>
      <c r="I104" s="502">
        <f t="shared" si="32"/>
        <v>1049.96</v>
      </c>
      <c r="J104" s="502">
        <f t="shared" si="26"/>
        <v>214.71574642126791</v>
      </c>
    </row>
    <row r="105" spans="1:12" ht="30" x14ac:dyDescent="0.25">
      <c r="A105" s="18">
        <v>1</v>
      </c>
      <c r="B105" s="213" t="s">
        <v>116</v>
      </c>
      <c r="C105" s="237">
        <f t="shared" si="31"/>
        <v>765</v>
      </c>
      <c r="D105" s="237">
        <f t="shared" si="31"/>
        <v>384</v>
      </c>
      <c r="E105" s="237">
        <f t="shared" si="31"/>
        <v>703</v>
      </c>
      <c r="F105" s="237">
        <f t="shared" si="28"/>
        <v>183.07291666666669</v>
      </c>
      <c r="G105" s="502">
        <f t="shared" si="32"/>
        <v>5020.1212500000001</v>
      </c>
      <c r="H105" s="502">
        <f t="shared" si="32"/>
        <v>2511</v>
      </c>
      <c r="I105" s="502">
        <f t="shared" si="32"/>
        <v>4613.2617499999997</v>
      </c>
      <c r="J105" s="502">
        <f t="shared" si="26"/>
        <v>183.72209279171642</v>
      </c>
    </row>
    <row r="106" spans="1:12" ht="30" x14ac:dyDescent="0.25">
      <c r="A106" s="18">
        <v>1</v>
      </c>
      <c r="B106" s="214" t="s">
        <v>113</v>
      </c>
      <c r="C106" s="237">
        <f>SUM(C96,C84,C74,C62,C51,C41,C29,C15)</f>
        <v>83117</v>
      </c>
      <c r="D106" s="237">
        <f>SUM(D96,D84,D74,D62,D51,D41,D29,D15)</f>
        <v>41559</v>
      </c>
      <c r="E106" s="237">
        <f>SUM(E96,E84,E74,E62,E51,E41,E29,E15)</f>
        <v>34943</v>
      </c>
      <c r="F106" s="237">
        <f t="shared" si="28"/>
        <v>84.080463918766085</v>
      </c>
      <c r="G106" s="502">
        <f>SUM(G96,G84,G74,G62,G51,G41,G29,G15)</f>
        <v>137932.05320999998</v>
      </c>
      <c r="H106" s="502">
        <f>SUM(H96,H84,H74,H62,H51,H41,H29,H15)</f>
        <v>68966</v>
      </c>
      <c r="I106" s="502">
        <f>SUM(I96,I84,I74,I62,I51,I41,I29,I15)</f>
        <v>62799.163639999992</v>
      </c>
      <c r="J106" s="502">
        <f t="shared" si="26"/>
        <v>91.058149870950885</v>
      </c>
    </row>
    <row r="107" spans="1:12" ht="30" x14ac:dyDescent="0.25">
      <c r="A107" s="18">
        <v>1</v>
      </c>
      <c r="B107" s="213" t="s">
        <v>109</v>
      </c>
      <c r="C107" s="237">
        <f>SUM(C97,C85,C75,C52,C42,C30,C16)</f>
        <v>11508</v>
      </c>
      <c r="D107" s="237">
        <f>SUM(D97,D85,D75,D52,D42,D30,D16)</f>
        <v>5754</v>
      </c>
      <c r="E107" s="237">
        <f>SUM(E97,E85,E75,E52,E42,E30,E16)</f>
        <v>4376</v>
      </c>
      <c r="F107" s="237">
        <f t="shared" si="28"/>
        <v>76.05144247480014</v>
      </c>
      <c r="G107" s="502">
        <f>SUM(G97,G85,G75,G52,G42,G30,G16)</f>
        <v>20183.535959999997</v>
      </c>
      <c r="H107" s="502">
        <f>SUM(H97,H85,H75,H52,H42,H30,H16)</f>
        <v>10091</v>
      </c>
      <c r="I107" s="502">
        <f>SUM(I97,I85,I75,I52,I42,I30,I16)</f>
        <v>7689.4532099999997</v>
      </c>
      <c r="J107" s="502">
        <f t="shared" si="26"/>
        <v>76.201102071152505</v>
      </c>
    </row>
    <row r="108" spans="1:12" ht="60" x14ac:dyDescent="0.25">
      <c r="A108" s="18">
        <v>1</v>
      </c>
      <c r="B108" s="213" t="s">
        <v>81</v>
      </c>
      <c r="C108" s="237">
        <f t="shared" ref="C108:E109" si="33">SUM(C86,C63,C31,C17)</f>
        <v>47456</v>
      </c>
      <c r="D108" s="237">
        <f t="shared" si="33"/>
        <v>23728</v>
      </c>
      <c r="E108" s="237">
        <f t="shared" si="33"/>
        <v>19572</v>
      </c>
      <c r="F108" s="237">
        <f t="shared" si="28"/>
        <v>82.484828051247476</v>
      </c>
      <c r="G108" s="502">
        <f t="shared" ref="G108:I109" si="34">SUM(G86,G63,G31,G17)</f>
        <v>93329.83425</v>
      </c>
      <c r="H108" s="502">
        <f t="shared" si="34"/>
        <v>46665</v>
      </c>
      <c r="I108" s="502">
        <f t="shared" si="34"/>
        <v>44315.607119999993</v>
      </c>
      <c r="J108" s="502">
        <f t="shared" si="26"/>
        <v>94.965406878817078</v>
      </c>
    </row>
    <row r="109" spans="1:12" ht="45" x14ac:dyDescent="0.25">
      <c r="A109" s="18">
        <v>1</v>
      </c>
      <c r="B109" s="213" t="s">
        <v>110</v>
      </c>
      <c r="C109" s="237">
        <f t="shared" si="33"/>
        <v>24153</v>
      </c>
      <c r="D109" s="237">
        <f t="shared" si="33"/>
        <v>12077</v>
      </c>
      <c r="E109" s="237">
        <f t="shared" si="33"/>
        <v>10995</v>
      </c>
      <c r="F109" s="237">
        <f>SUM(F87,F64,F32,F18)</f>
        <v>925.45132790287221</v>
      </c>
      <c r="G109" s="237">
        <f t="shared" si="34"/>
        <v>24418.683000000001</v>
      </c>
      <c r="H109" s="237">
        <f t="shared" si="34"/>
        <v>12210</v>
      </c>
      <c r="I109" s="616">
        <f t="shared" si="34"/>
        <v>10794.10331</v>
      </c>
      <c r="J109" s="502">
        <f t="shared" si="26"/>
        <v>88.403794512694517</v>
      </c>
    </row>
    <row r="110" spans="1:12" ht="30" x14ac:dyDescent="0.25">
      <c r="A110" s="18">
        <v>1</v>
      </c>
      <c r="B110" s="693" t="s">
        <v>124</v>
      </c>
      <c r="C110" s="699">
        <f>SUM(C98,C88,C76,C65,C53,C43,C33,C19)</f>
        <v>118022</v>
      </c>
      <c r="D110" s="699">
        <f>SUM(D98,D88,D76,D65,D53,D43,D33,D19)</f>
        <v>59012</v>
      </c>
      <c r="E110" s="699">
        <f>SUM(E98,E88,E76,E65,E53,E43,E33,E19)</f>
        <v>59856</v>
      </c>
      <c r="F110" s="237">
        <f t="shared" si="28"/>
        <v>101.4302175828645</v>
      </c>
      <c r="G110" s="699">
        <f>SUM(G98,G88,G76,G65,G53,G43,G33,G19)</f>
        <v>95490.378479999999</v>
      </c>
      <c r="H110" s="699">
        <f>SUM(H98,H88,H76,H65,H53,H43,H33,H19)</f>
        <v>47746</v>
      </c>
      <c r="I110" s="699">
        <f>SUM(I98,I88,I76,I65,I53,I43,I33,I19)</f>
        <v>49976.050710000003</v>
      </c>
      <c r="J110" s="502">
        <f t="shared" si="26"/>
        <v>104.67065452603359</v>
      </c>
    </row>
    <row r="111" spans="1:12" ht="30" x14ac:dyDescent="0.25">
      <c r="A111" s="18">
        <v>1</v>
      </c>
      <c r="B111" s="693" t="s">
        <v>125</v>
      </c>
      <c r="C111" s="699">
        <f>SUM(C66,C54)</f>
        <v>20100</v>
      </c>
      <c r="D111" s="699">
        <f>SUM(D66,D54)</f>
        <v>10050</v>
      </c>
      <c r="E111" s="699">
        <f>SUM(E66,E54)</f>
        <v>11936</v>
      </c>
      <c r="F111" s="237">
        <f t="shared" si="28"/>
        <v>118.76616915422886</v>
      </c>
      <c r="G111" s="699">
        <f>SUM(G66,G54)</f>
        <v>0</v>
      </c>
      <c r="H111" s="699">
        <f>SUM(H66,H54)</f>
        <v>0</v>
      </c>
      <c r="I111" s="699">
        <f>SUM(I66,I54)</f>
        <v>9636.793450000001</v>
      </c>
      <c r="J111" s="502"/>
    </row>
    <row r="112" spans="1:12" x14ac:dyDescent="0.25">
      <c r="A112" s="18">
        <v>1</v>
      </c>
      <c r="B112" s="693" t="s">
        <v>126</v>
      </c>
      <c r="C112" s="699">
        <f>SUM(C89,C55,C44,C34,C20)</f>
        <v>13111</v>
      </c>
      <c r="D112" s="699">
        <f>SUM(D89,D55,D44,D34,D20)</f>
        <v>6556</v>
      </c>
      <c r="E112" s="699">
        <f>SUM(E89,E55,E44,E34,E20)</f>
        <v>9878</v>
      </c>
      <c r="F112" s="237">
        <f t="shared" si="28"/>
        <v>150.67114093959734</v>
      </c>
      <c r="G112" s="699">
        <f>SUM(G89,G55,G44,G34,G20)</f>
        <v>2314.8000000000002</v>
      </c>
      <c r="H112" s="699">
        <f>SUM(H89,H55,H44,H34,H20)</f>
        <v>1157</v>
      </c>
      <c r="I112" s="699">
        <f>SUM(I89,I55,I44,I34,I20)</f>
        <v>7950.0789200000017</v>
      </c>
      <c r="J112" s="502"/>
    </row>
    <row r="113" spans="1:12" ht="15.75" thickBot="1" x14ac:dyDescent="0.3">
      <c r="A113" s="18">
        <v>1</v>
      </c>
      <c r="B113" s="545" t="s">
        <v>118</v>
      </c>
      <c r="C113" s="546">
        <f>SUM(C99,C90,C77,C68,C56,C45,C35,C21)</f>
        <v>0</v>
      </c>
      <c r="D113" s="546">
        <f>SUM(D99,D90,D77,D68,D56,D45,D35,D21)</f>
        <v>0</v>
      </c>
      <c r="E113" s="546">
        <f>SUM(E99,E90,E77,E68,E56,E45,E35,E21)</f>
        <v>0</v>
      </c>
      <c r="F113" s="546"/>
      <c r="G113" s="547">
        <f>SUM(G99,G90,G77,G68,G56,G45,G35,G21)</f>
        <v>388436.29047703708</v>
      </c>
      <c r="H113" s="547">
        <f>SUM(H99,H90,H77,H68,H56,H45,H35,H21)</f>
        <v>194221</v>
      </c>
      <c r="I113" s="547">
        <f>SUM(I99,I90,I77,I68,I56,I45,I35,I21)</f>
        <v>187426.98741999999</v>
      </c>
      <c r="J113" s="547">
        <f t="shared" si="26"/>
        <v>96.501916589864123</v>
      </c>
    </row>
    <row r="114" spans="1:12" ht="15" customHeight="1" x14ac:dyDescent="0.25">
      <c r="A114" s="18">
        <v>1</v>
      </c>
      <c r="B114" s="7"/>
      <c r="C114" s="1"/>
      <c r="D114" s="1"/>
      <c r="E114" s="141"/>
      <c r="F114" s="1"/>
      <c r="G114" s="503"/>
      <c r="H114" s="503"/>
      <c r="I114" s="504"/>
      <c r="J114" s="503"/>
    </row>
    <row r="115" spans="1:12" ht="14.25" customHeight="1" thickBot="1" x14ac:dyDescent="0.3">
      <c r="A115" s="18">
        <v>1</v>
      </c>
      <c r="B115" s="93" t="s">
        <v>13</v>
      </c>
      <c r="C115" s="14"/>
      <c r="D115" s="14"/>
      <c r="E115" s="128"/>
      <c r="F115" s="14"/>
      <c r="G115" s="505"/>
      <c r="H115" s="505"/>
      <c r="I115" s="479"/>
      <c r="J115" s="505"/>
    </row>
    <row r="116" spans="1:12" ht="29.25" x14ac:dyDescent="0.25">
      <c r="A116" s="18">
        <v>1</v>
      </c>
      <c r="B116" s="130" t="s">
        <v>54</v>
      </c>
      <c r="C116" s="165"/>
      <c r="D116" s="165"/>
      <c r="E116" s="165"/>
      <c r="F116" s="165"/>
      <c r="G116" s="492"/>
      <c r="H116" s="492"/>
      <c r="I116" s="492"/>
      <c r="J116" s="487"/>
    </row>
    <row r="117" spans="1:12" s="36" customFormat="1" ht="30" x14ac:dyDescent="0.25">
      <c r="A117" s="18">
        <v>1</v>
      </c>
      <c r="B117" s="233" t="s">
        <v>121</v>
      </c>
      <c r="C117" s="117">
        <f>SUM(C118:C121)</f>
        <v>9739</v>
      </c>
      <c r="D117" s="117">
        <f>SUM(D118:D121)</f>
        <v>4870</v>
      </c>
      <c r="E117" s="117">
        <f>SUM(E118:E121)</f>
        <v>4898</v>
      </c>
      <c r="F117" s="117">
        <f t="shared" ref="F117:F125" si="35">E117/D117*100</f>
        <v>100.57494866529775</v>
      </c>
      <c r="G117" s="487">
        <f>SUM(G118:G121)</f>
        <v>24274.613384259261</v>
      </c>
      <c r="H117" s="487">
        <f>SUM(H118:H121)</f>
        <v>12137</v>
      </c>
      <c r="I117" s="487">
        <f>SUM(I118:I121)</f>
        <v>11727.477930000001</v>
      </c>
      <c r="J117" s="553">
        <f t="shared" ref="J117:J129" si="36">I117/H117*100</f>
        <v>96.625837768806136</v>
      </c>
      <c r="L117" s="109"/>
    </row>
    <row r="118" spans="1:12" s="36" customFormat="1" ht="30" x14ac:dyDescent="0.25">
      <c r="A118" s="18">
        <v>1</v>
      </c>
      <c r="B118" s="72" t="s">
        <v>79</v>
      </c>
      <c r="C118" s="117">
        <v>7286</v>
      </c>
      <c r="D118" s="110">
        <f t="shared" ref="D118:D128" si="37">ROUND(C118/12*$B$3,0)</f>
        <v>3643</v>
      </c>
      <c r="E118" s="117">
        <v>3716</v>
      </c>
      <c r="F118" s="117">
        <f t="shared" si="35"/>
        <v>102.00384298654954</v>
      </c>
      <c r="G118" s="487">
        <v>18750.959509259261</v>
      </c>
      <c r="H118" s="661">
        <f t="shared" ref="H118:H128" si="38">ROUND(G118/12*$B$3,0)</f>
        <v>9375</v>
      </c>
      <c r="I118" s="487">
        <v>9046.5364400000017</v>
      </c>
      <c r="J118" s="553">
        <f t="shared" si="36"/>
        <v>96.496388693333344</v>
      </c>
      <c r="L118" s="109"/>
    </row>
    <row r="119" spans="1:12" s="36" customFormat="1" ht="30" x14ac:dyDescent="0.25">
      <c r="A119" s="18">
        <v>1</v>
      </c>
      <c r="B119" s="72" t="s">
        <v>80</v>
      </c>
      <c r="C119" s="117">
        <v>2186</v>
      </c>
      <c r="D119" s="110">
        <f t="shared" si="37"/>
        <v>1093</v>
      </c>
      <c r="E119" s="117">
        <v>1061</v>
      </c>
      <c r="F119" s="117">
        <f t="shared" si="35"/>
        <v>97.072278133577299</v>
      </c>
      <c r="G119" s="487">
        <v>3771.5331250000004</v>
      </c>
      <c r="H119" s="661">
        <f t="shared" si="38"/>
        <v>1886</v>
      </c>
      <c r="I119" s="487">
        <v>1898.7975399999998</v>
      </c>
      <c r="J119" s="553">
        <f t="shared" si="36"/>
        <v>100.67855461293742</v>
      </c>
      <c r="L119" s="109"/>
    </row>
    <row r="120" spans="1:12" s="36" customFormat="1" ht="45" x14ac:dyDescent="0.25">
      <c r="A120" s="18">
        <v>1</v>
      </c>
      <c r="B120" s="72" t="s">
        <v>115</v>
      </c>
      <c r="C120" s="117">
        <v>47</v>
      </c>
      <c r="D120" s="110">
        <f t="shared" si="37"/>
        <v>24</v>
      </c>
      <c r="E120" s="117">
        <v>47</v>
      </c>
      <c r="F120" s="117">
        <f t="shared" si="35"/>
        <v>195.83333333333331</v>
      </c>
      <c r="G120" s="487">
        <v>308.42574999999999</v>
      </c>
      <c r="H120" s="661">
        <f t="shared" si="38"/>
        <v>154</v>
      </c>
      <c r="I120" s="487">
        <v>308.42574999999999</v>
      </c>
      <c r="J120" s="553">
        <f t="shared" si="36"/>
        <v>200.27646103896103</v>
      </c>
      <c r="L120" s="730"/>
    </row>
    <row r="121" spans="1:12" s="36" customFormat="1" ht="30" x14ac:dyDescent="0.25">
      <c r="A121" s="18">
        <v>1</v>
      </c>
      <c r="B121" s="72" t="s">
        <v>116</v>
      </c>
      <c r="C121" s="117">
        <v>220</v>
      </c>
      <c r="D121" s="110">
        <f t="shared" si="37"/>
        <v>110</v>
      </c>
      <c r="E121" s="117">
        <v>74</v>
      </c>
      <c r="F121" s="117">
        <f t="shared" si="35"/>
        <v>67.272727272727266</v>
      </c>
      <c r="G121" s="487">
        <v>1443.6949999999999</v>
      </c>
      <c r="H121" s="661">
        <f t="shared" si="38"/>
        <v>722</v>
      </c>
      <c r="I121" s="487">
        <v>473.71820000000002</v>
      </c>
      <c r="J121" s="553">
        <f t="shared" si="36"/>
        <v>65.611939058171757</v>
      </c>
      <c r="L121" s="109"/>
    </row>
    <row r="122" spans="1:12" s="36" customFormat="1" ht="30" x14ac:dyDescent="0.25">
      <c r="A122" s="18">
        <v>1</v>
      </c>
      <c r="B122" s="233" t="s">
        <v>113</v>
      </c>
      <c r="C122" s="117">
        <f>SUM(C123:C125)</f>
        <v>16459</v>
      </c>
      <c r="D122" s="117">
        <f>SUM(D123:D125)</f>
        <v>8230</v>
      </c>
      <c r="E122" s="117">
        <f>SUM(E123:E125)</f>
        <v>9266</v>
      </c>
      <c r="F122" s="117">
        <f t="shared" si="35"/>
        <v>112.58809234507898</v>
      </c>
      <c r="G122" s="480">
        <f>SUM(G123:G125)</f>
        <v>28051.120499999997</v>
      </c>
      <c r="H122" s="480">
        <f>SUM(H123:H125)</f>
        <v>14025</v>
      </c>
      <c r="I122" s="480">
        <f>SUM(I123:I125)</f>
        <v>18770.91015</v>
      </c>
      <c r="J122" s="553">
        <f t="shared" si="36"/>
        <v>133.83893155080213</v>
      </c>
      <c r="L122" s="109"/>
    </row>
    <row r="123" spans="1:12" s="36" customFormat="1" ht="30" x14ac:dyDescent="0.25">
      <c r="A123" s="18">
        <v>1</v>
      </c>
      <c r="B123" s="72" t="s">
        <v>109</v>
      </c>
      <c r="C123" s="117">
        <v>1500</v>
      </c>
      <c r="D123" s="110">
        <f t="shared" si="37"/>
        <v>750</v>
      </c>
      <c r="E123" s="117">
        <v>430</v>
      </c>
      <c r="F123" s="117">
        <f t="shared" si="35"/>
        <v>57.333333333333336</v>
      </c>
      <c r="G123" s="487">
        <v>2630.8049999999998</v>
      </c>
      <c r="H123" s="661">
        <f t="shared" si="38"/>
        <v>1315</v>
      </c>
      <c r="I123" s="487">
        <v>746.82084999999984</v>
      </c>
      <c r="J123" s="553">
        <f t="shared" si="36"/>
        <v>56.792460076045614</v>
      </c>
      <c r="L123" s="109"/>
    </row>
    <row r="124" spans="1:12" s="36" customFormat="1" ht="60" x14ac:dyDescent="0.25">
      <c r="A124" s="18">
        <v>1</v>
      </c>
      <c r="B124" s="72" t="s">
        <v>120</v>
      </c>
      <c r="C124" s="117">
        <v>10833</v>
      </c>
      <c r="D124" s="110">
        <f t="shared" si="37"/>
        <v>5417</v>
      </c>
      <c r="E124" s="117">
        <v>6227</v>
      </c>
      <c r="F124" s="117">
        <f t="shared" si="35"/>
        <v>114.95292597378624</v>
      </c>
      <c r="G124" s="487">
        <v>21248.929499999998</v>
      </c>
      <c r="H124" s="661">
        <f t="shared" si="38"/>
        <v>10624</v>
      </c>
      <c r="I124" s="487">
        <v>15447.02154</v>
      </c>
      <c r="J124" s="553">
        <f t="shared" si="36"/>
        <v>145.39741660391564</v>
      </c>
      <c r="L124" s="109"/>
    </row>
    <row r="125" spans="1:12" s="36" customFormat="1" ht="45" x14ac:dyDescent="0.25">
      <c r="A125" s="18">
        <v>1</v>
      </c>
      <c r="B125" s="72" t="s">
        <v>110</v>
      </c>
      <c r="C125" s="117">
        <v>4126</v>
      </c>
      <c r="D125" s="110">
        <f t="shared" si="37"/>
        <v>2063</v>
      </c>
      <c r="E125" s="117">
        <v>2609</v>
      </c>
      <c r="F125" s="117">
        <f t="shared" si="35"/>
        <v>126.46631119728551</v>
      </c>
      <c r="G125" s="487">
        <v>4171.3860000000004</v>
      </c>
      <c r="H125" s="661">
        <f t="shared" si="38"/>
        <v>2086</v>
      </c>
      <c r="I125" s="487">
        <v>2577.0677600000004</v>
      </c>
      <c r="J125" s="553">
        <f t="shared" si="36"/>
        <v>123.54111984659637</v>
      </c>
      <c r="L125" s="109"/>
    </row>
    <row r="126" spans="1:12" s="36" customFormat="1" ht="30" x14ac:dyDescent="0.25">
      <c r="A126" s="18">
        <v>1</v>
      </c>
      <c r="B126" s="120" t="s">
        <v>124</v>
      </c>
      <c r="C126" s="117">
        <v>33700</v>
      </c>
      <c r="D126" s="110">
        <f t="shared" si="37"/>
        <v>16850</v>
      </c>
      <c r="E126" s="117">
        <v>18942</v>
      </c>
      <c r="F126" s="122">
        <f>E126/D126*100</f>
        <v>112.41543026706231</v>
      </c>
      <c r="G126" s="487">
        <v>27266.332999999999</v>
      </c>
      <c r="H126" s="661">
        <f t="shared" si="38"/>
        <v>13633</v>
      </c>
      <c r="I126" s="487">
        <v>15309.258530000001</v>
      </c>
      <c r="J126" s="481">
        <f>I126/H126*100</f>
        <v>112.29559546688184</v>
      </c>
      <c r="K126" s="759"/>
      <c r="L126" s="109"/>
    </row>
    <row r="127" spans="1:12" s="36" customFormat="1" ht="30" x14ac:dyDescent="0.25">
      <c r="A127" s="18">
        <v>1</v>
      </c>
      <c r="B127" s="120" t="s">
        <v>125</v>
      </c>
      <c r="C127" s="117">
        <v>2640</v>
      </c>
      <c r="D127" s="110">
        <f t="shared" si="37"/>
        <v>1320</v>
      </c>
      <c r="E127" s="117">
        <v>1196</v>
      </c>
      <c r="F127" s="122">
        <f>E127/D127*100</f>
        <v>90.606060606060595</v>
      </c>
      <c r="G127" s="487"/>
      <c r="H127" s="661">
        <f t="shared" si="38"/>
        <v>0</v>
      </c>
      <c r="I127" s="487">
        <v>967.67164000000002</v>
      </c>
      <c r="J127" s="481"/>
      <c r="L127" s="109"/>
    </row>
    <row r="128" spans="1:12" s="36" customFormat="1" ht="15.75" thickBot="1" x14ac:dyDescent="0.3">
      <c r="A128" s="18">
        <v>1</v>
      </c>
      <c r="B128" s="120" t="s">
        <v>126</v>
      </c>
      <c r="C128" s="117">
        <v>3143</v>
      </c>
      <c r="D128" s="110">
        <f t="shared" si="37"/>
        <v>1572</v>
      </c>
      <c r="E128" s="117">
        <v>643</v>
      </c>
      <c r="F128" s="122">
        <f>E128/D128*100</f>
        <v>40.903307888040715</v>
      </c>
      <c r="G128" s="487"/>
      <c r="H128" s="661">
        <f t="shared" si="38"/>
        <v>0</v>
      </c>
      <c r="I128" s="487">
        <v>514.76939000000004</v>
      </c>
      <c r="J128" s="481"/>
      <c r="L128" s="109"/>
    </row>
    <row r="129" spans="1:249" s="13" customFormat="1" ht="15.75" thickBot="1" x14ac:dyDescent="0.3">
      <c r="A129" s="18">
        <v>1</v>
      </c>
      <c r="B129" s="548" t="s">
        <v>3</v>
      </c>
      <c r="C129" s="353"/>
      <c r="D129" s="353"/>
      <c r="E129" s="353"/>
      <c r="F129" s="352"/>
      <c r="G129" s="549">
        <f>G122+G117+G126</f>
        <v>79592.066884259257</v>
      </c>
      <c r="H129" s="549">
        <f>H122+H117+H126</f>
        <v>39795</v>
      </c>
      <c r="I129" s="549">
        <f>I122+I117+I126</f>
        <v>45807.646610000003</v>
      </c>
      <c r="J129" s="493">
        <f t="shared" si="36"/>
        <v>115.10905040834277</v>
      </c>
      <c r="L129" s="732"/>
    </row>
    <row r="130" spans="1:249" ht="15" customHeight="1" x14ac:dyDescent="0.25">
      <c r="A130" s="18">
        <v>1</v>
      </c>
      <c r="B130" s="238" t="s">
        <v>95</v>
      </c>
      <c r="C130" s="239"/>
      <c r="D130" s="239"/>
      <c r="E130" s="239"/>
      <c r="F130" s="239"/>
      <c r="G130" s="507"/>
      <c r="H130" s="507"/>
      <c r="I130" s="507"/>
      <c r="J130" s="507"/>
    </row>
    <row r="131" spans="1:249" s="10" customFormat="1" ht="43.5" customHeight="1" x14ac:dyDescent="0.25">
      <c r="A131" s="18">
        <v>1</v>
      </c>
      <c r="B131" s="240" t="s">
        <v>121</v>
      </c>
      <c r="C131" s="241">
        <f t="shared" ref="C131:E139" si="39">C117</f>
        <v>9739</v>
      </c>
      <c r="D131" s="241">
        <f t="shared" si="39"/>
        <v>4870</v>
      </c>
      <c r="E131" s="241">
        <f t="shared" si="39"/>
        <v>4898</v>
      </c>
      <c r="F131" s="335">
        <f>E131/D131*100</f>
        <v>100.57494866529775</v>
      </c>
      <c r="G131" s="508">
        <f t="shared" ref="G131:J139" si="40">G117</f>
        <v>24274.613384259261</v>
      </c>
      <c r="H131" s="508">
        <f t="shared" si="40"/>
        <v>12137</v>
      </c>
      <c r="I131" s="508">
        <f t="shared" si="40"/>
        <v>11727.477930000001</v>
      </c>
      <c r="J131" s="508">
        <f t="shared" si="40"/>
        <v>96.625837768806136</v>
      </c>
      <c r="K131" s="13"/>
      <c r="L131" s="732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  <c r="IN131" s="13"/>
      <c r="IO131" s="13"/>
    </row>
    <row r="132" spans="1:249" s="10" customFormat="1" ht="30" x14ac:dyDescent="0.25">
      <c r="A132" s="18">
        <v>1</v>
      </c>
      <c r="B132" s="206" t="s">
        <v>79</v>
      </c>
      <c r="C132" s="241">
        <f t="shared" si="39"/>
        <v>7286</v>
      </c>
      <c r="D132" s="241">
        <f t="shared" si="39"/>
        <v>3643</v>
      </c>
      <c r="E132" s="241">
        <f t="shared" si="39"/>
        <v>3716</v>
      </c>
      <c r="F132" s="335">
        <f>E132/D132*100</f>
        <v>102.00384298654954</v>
      </c>
      <c r="G132" s="508">
        <f t="shared" si="40"/>
        <v>18750.959509259261</v>
      </c>
      <c r="H132" s="508">
        <f t="shared" si="40"/>
        <v>9375</v>
      </c>
      <c r="I132" s="508">
        <f t="shared" si="40"/>
        <v>9046.5364400000017</v>
      </c>
      <c r="J132" s="508">
        <f t="shared" si="40"/>
        <v>96.496388693333344</v>
      </c>
      <c r="K132" s="13"/>
      <c r="L132" s="732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  <c r="IN132" s="13"/>
      <c r="IO132" s="13"/>
    </row>
    <row r="133" spans="1:249" s="10" customFormat="1" ht="30" x14ac:dyDescent="0.25">
      <c r="A133" s="18">
        <v>1</v>
      </c>
      <c r="B133" s="206" t="s">
        <v>80</v>
      </c>
      <c r="C133" s="241">
        <f t="shared" si="39"/>
        <v>2186</v>
      </c>
      <c r="D133" s="241">
        <f t="shared" si="39"/>
        <v>1093</v>
      </c>
      <c r="E133" s="241">
        <f t="shared" si="39"/>
        <v>1061</v>
      </c>
      <c r="F133" s="335">
        <f>E133/D133*100</f>
        <v>97.072278133577299</v>
      </c>
      <c r="G133" s="508">
        <f t="shared" si="40"/>
        <v>3771.5331250000004</v>
      </c>
      <c r="H133" s="508">
        <f t="shared" si="40"/>
        <v>1886</v>
      </c>
      <c r="I133" s="508">
        <f t="shared" si="40"/>
        <v>1898.7975399999998</v>
      </c>
      <c r="J133" s="508">
        <f t="shared" si="40"/>
        <v>100.67855461293742</v>
      </c>
      <c r="K133" s="13"/>
      <c r="L133" s="732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  <c r="IN133" s="13"/>
      <c r="IO133" s="13"/>
    </row>
    <row r="134" spans="1:249" s="10" customFormat="1" ht="43.5" customHeight="1" x14ac:dyDescent="0.25">
      <c r="A134" s="18">
        <v>1</v>
      </c>
      <c r="B134" s="206" t="s">
        <v>115</v>
      </c>
      <c r="C134" s="241">
        <f t="shared" si="39"/>
        <v>47</v>
      </c>
      <c r="D134" s="241">
        <f t="shared" si="39"/>
        <v>24</v>
      </c>
      <c r="E134" s="241">
        <f t="shared" si="39"/>
        <v>47</v>
      </c>
      <c r="F134" s="335">
        <f>E134/D134*100</f>
        <v>195.83333333333331</v>
      </c>
      <c r="G134" s="508">
        <f t="shared" si="40"/>
        <v>308.42574999999999</v>
      </c>
      <c r="H134" s="508">
        <f t="shared" si="40"/>
        <v>154</v>
      </c>
      <c r="I134" s="508">
        <f t="shared" si="40"/>
        <v>308.42574999999999</v>
      </c>
      <c r="J134" s="508">
        <f t="shared" si="40"/>
        <v>200.27646103896103</v>
      </c>
      <c r="K134" s="13"/>
      <c r="L134" s="732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  <c r="IN134" s="13"/>
      <c r="IO134" s="13"/>
    </row>
    <row r="135" spans="1:249" s="10" customFormat="1" ht="30" x14ac:dyDescent="0.25">
      <c r="A135" s="18">
        <v>1</v>
      </c>
      <c r="B135" s="206" t="s">
        <v>116</v>
      </c>
      <c r="C135" s="241">
        <f t="shared" si="39"/>
        <v>220</v>
      </c>
      <c r="D135" s="241">
        <f t="shared" si="39"/>
        <v>110</v>
      </c>
      <c r="E135" s="241">
        <f t="shared" si="39"/>
        <v>74</v>
      </c>
      <c r="F135" s="335"/>
      <c r="G135" s="508">
        <f t="shared" si="40"/>
        <v>1443.6949999999999</v>
      </c>
      <c r="H135" s="508">
        <f t="shared" si="40"/>
        <v>722</v>
      </c>
      <c r="I135" s="508">
        <f t="shared" si="40"/>
        <v>473.71820000000002</v>
      </c>
      <c r="J135" s="508">
        <f t="shared" si="40"/>
        <v>65.611939058171757</v>
      </c>
      <c r="K135" s="13"/>
      <c r="L135" s="732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  <c r="IN135" s="13"/>
      <c r="IO135" s="13"/>
    </row>
    <row r="136" spans="1:249" s="10" customFormat="1" ht="45" customHeight="1" x14ac:dyDescent="0.25">
      <c r="A136" s="18">
        <v>1</v>
      </c>
      <c r="B136" s="240" t="s">
        <v>113</v>
      </c>
      <c r="C136" s="336">
        <f t="shared" si="39"/>
        <v>16459</v>
      </c>
      <c r="D136" s="336">
        <f t="shared" si="39"/>
        <v>8230</v>
      </c>
      <c r="E136" s="336">
        <f t="shared" si="39"/>
        <v>9266</v>
      </c>
      <c r="F136" s="336">
        <f t="shared" ref="F136:F143" si="41">F122</f>
        <v>112.58809234507898</v>
      </c>
      <c r="G136" s="508">
        <f t="shared" si="40"/>
        <v>28051.120499999997</v>
      </c>
      <c r="H136" s="508">
        <f t="shared" si="40"/>
        <v>14025</v>
      </c>
      <c r="I136" s="508">
        <f t="shared" si="40"/>
        <v>18770.91015</v>
      </c>
      <c r="J136" s="508">
        <f t="shared" si="40"/>
        <v>133.83893155080213</v>
      </c>
      <c r="K136" s="13"/>
      <c r="L136" s="732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  <c r="IN136" s="13"/>
      <c r="IO136" s="13"/>
    </row>
    <row r="137" spans="1:249" s="10" customFormat="1" ht="30" x14ac:dyDescent="0.25">
      <c r="A137" s="18">
        <v>1</v>
      </c>
      <c r="B137" s="206" t="s">
        <v>109</v>
      </c>
      <c r="C137" s="336">
        <f t="shared" si="39"/>
        <v>1500</v>
      </c>
      <c r="D137" s="336">
        <f t="shared" si="39"/>
        <v>750</v>
      </c>
      <c r="E137" s="336">
        <f t="shared" si="39"/>
        <v>430</v>
      </c>
      <c r="F137" s="336">
        <f t="shared" si="41"/>
        <v>57.333333333333336</v>
      </c>
      <c r="G137" s="508">
        <f t="shared" si="40"/>
        <v>2630.8049999999998</v>
      </c>
      <c r="H137" s="508">
        <f t="shared" si="40"/>
        <v>1315</v>
      </c>
      <c r="I137" s="508">
        <f t="shared" si="40"/>
        <v>746.82084999999984</v>
      </c>
      <c r="J137" s="508">
        <f t="shared" si="40"/>
        <v>56.792460076045614</v>
      </c>
      <c r="K137" s="13"/>
      <c r="L137" s="732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  <c r="IN137" s="13"/>
      <c r="IO137" s="13"/>
    </row>
    <row r="138" spans="1:249" s="10" customFormat="1" ht="45" customHeight="1" x14ac:dyDescent="0.25">
      <c r="A138" s="18">
        <v>1</v>
      </c>
      <c r="B138" s="206" t="s">
        <v>81</v>
      </c>
      <c r="C138" s="336">
        <f t="shared" si="39"/>
        <v>10833</v>
      </c>
      <c r="D138" s="336">
        <f t="shared" si="39"/>
        <v>5417</v>
      </c>
      <c r="E138" s="336">
        <f t="shared" si="39"/>
        <v>6227</v>
      </c>
      <c r="F138" s="336">
        <f t="shared" si="41"/>
        <v>114.95292597378624</v>
      </c>
      <c r="G138" s="508">
        <f t="shared" si="40"/>
        <v>21248.929499999998</v>
      </c>
      <c r="H138" s="508">
        <f t="shared" si="40"/>
        <v>10624</v>
      </c>
      <c r="I138" s="508">
        <f t="shared" si="40"/>
        <v>15447.02154</v>
      </c>
      <c r="J138" s="508">
        <f t="shared" si="40"/>
        <v>145.39741660391564</v>
      </c>
      <c r="K138" s="13"/>
      <c r="L138" s="732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  <c r="IN138" s="13"/>
      <c r="IO138" s="13"/>
    </row>
    <row r="139" spans="1:249" s="10" customFormat="1" ht="45" customHeight="1" x14ac:dyDescent="0.25">
      <c r="A139" s="18">
        <v>1</v>
      </c>
      <c r="B139" s="206" t="s">
        <v>110</v>
      </c>
      <c r="C139" s="336">
        <f t="shared" si="39"/>
        <v>4126</v>
      </c>
      <c r="D139" s="336">
        <f t="shared" si="39"/>
        <v>2063</v>
      </c>
      <c r="E139" s="336">
        <f t="shared" si="39"/>
        <v>2609</v>
      </c>
      <c r="F139" s="336">
        <f t="shared" si="41"/>
        <v>126.46631119728551</v>
      </c>
      <c r="G139" s="508">
        <f t="shared" si="40"/>
        <v>4171.3860000000004</v>
      </c>
      <c r="H139" s="508">
        <f t="shared" si="40"/>
        <v>2086</v>
      </c>
      <c r="I139" s="508">
        <f t="shared" si="40"/>
        <v>2577.0677600000004</v>
      </c>
      <c r="J139" s="508">
        <f t="shared" si="40"/>
        <v>123.54111984659637</v>
      </c>
      <c r="K139" s="13"/>
      <c r="L139" s="732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  <c r="IN139" s="13"/>
      <c r="IO139" s="13"/>
    </row>
    <row r="140" spans="1:249" s="10" customFormat="1" ht="38.1" customHeight="1" x14ac:dyDescent="0.25">
      <c r="A140" s="18"/>
      <c r="B140" s="700" t="s">
        <v>124</v>
      </c>
      <c r="C140" s="701">
        <f t="shared" ref="C140:E142" si="42">SUM(C126)</f>
        <v>33700</v>
      </c>
      <c r="D140" s="701">
        <f t="shared" si="42"/>
        <v>16850</v>
      </c>
      <c r="E140" s="701">
        <f t="shared" si="42"/>
        <v>18942</v>
      </c>
      <c r="F140" s="336">
        <f t="shared" si="41"/>
        <v>112.41543026706231</v>
      </c>
      <c r="G140" s="701">
        <f t="shared" ref="G140:I142" si="43">SUM(G126)</f>
        <v>27266.332999999999</v>
      </c>
      <c r="H140" s="701">
        <f t="shared" si="43"/>
        <v>13633</v>
      </c>
      <c r="I140" s="701">
        <f t="shared" si="43"/>
        <v>15309.258530000001</v>
      </c>
      <c r="J140" s="508">
        <f>J126</f>
        <v>112.29559546688184</v>
      </c>
      <c r="K140" s="13"/>
      <c r="L140" s="732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  <c r="IN140" s="13"/>
      <c r="IO140" s="13"/>
    </row>
    <row r="141" spans="1:249" s="10" customFormat="1" ht="38.1" customHeight="1" x14ac:dyDescent="0.25">
      <c r="A141" s="18"/>
      <c r="B141" s="700" t="s">
        <v>125</v>
      </c>
      <c r="C141" s="701">
        <f t="shared" si="42"/>
        <v>2640</v>
      </c>
      <c r="D141" s="701">
        <f t="shared" si="42"/>
        <v>1320</v>
      </c>
      <c r="E141" s="701">
        <f t="shared" si="42"/>
        <v>1196</v>
      </c>
      <c r="F141" s="336">
        <f t="shared" si="41"/>
        <v>90.606060606060595</v>
      </c>
      <c r="G141" s="701">
        <f t="shared" si="43"/>
        <v>0</v>
      </c>
      <c r="H141" s="701">
        <f t="shared" si="43"/>
        <v>0</v>
      </c>
      <c r="I141" s="701">
        <f t="shared" si="43"/>
        <v>967.67164000000002</v>
      </c>
      <c r="J141" s="508">
        <f>J127</f>
        <v>0</v>
      </c>
      <c r="K141" s="13"/>
      <c r="L141" s="732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  <c r="IN141" s="13"/>
      <c r="IO141" s="13"/>
    </row>
    <row r="142" spans="1:249" s="10" customFormat="1" ht="38.1" customHeight="1" x14ac:dyDescent="0.25">
      <c r="A142" s="18"/>
      <c r="B142" s="700" t="s">
        <v>126</v>
      </c>
      <c r="C142" s="701">
        <f t="shared" si="42"/>
        <v>3143</v>
      </c>
      <c r="D142" s="701">
        <f t="shared" si="42"/>
        <v>1572</v>
      </c>
      <c r="E142" s="701">
        <f t="shared" si="42"/>
        <v>643</v>
      </c>
      <c r="F142" s="336">
        <f t="shared" si="41"/>
        <v>40.903307888040715</v>
      </c>
      <c r="G142" s="701">
        <f t="shared" si="43"/>
        <v>0</v>
      </c>
      <c r="H142" s="701">
        <f t="shared" si="43"/>
        <v>0</v>
      </c>
      <c r="I142" s="701">
        <f t="shared" si="43"/>
        <v>514.76939000000004</v>
      </c>
      <c r="J142" s="508">
        <f>J128</f>
        <v>0</v>
      </c>
      <c r="K142" s="13"/>
      <c r="L142" s="732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15" customHeight="1" thickBot="1" x14ac:dyDescent="0.3">
      <c r="A143" s="18">
        <v>1</v>
      </c>
      <c r="B143" s="550" t="s">
        <v>118</v>
      </c>
      <c r="C143" s="551">
        <f>C129</f>
        <v>0</v>
      </c>
      <c r="D143" s="551">
        <f>D129</f>
        <v>0</v>
      </c>
      <c r="E143" s="551">
        <f>E129</f>
        <v>0</v>
      </c>
      <c r="F143" s="551">
        <f t="shared" si="41"/>
        <v>0</v>
      </c>
      <c r="G143" s="552">
        <f>G129</f>
        <v>79592.066884259257</v>
      </c>
      <c r="H143" s="552">
        <f>H129</f>
        <v>39795</v>
      </c>
      <c r="I143" s="552">
        <f>I129</f>
        <v>45807.646610000003</v>
      </c>
      <c r="J143" s="552">
        <f>J129</f>
        <v>115.10905040834277</v>
      </c>
      <c r="K143" s="13"/>
      <c r="L143" s="732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ht="15" customHeight="1" thickBot="1" x14ac:dyDescent="0.3">
      <c r="A144" s="18">
        <v>1</v>
      </c>
      <c r="B144" s="86" t="s">
        <v>5</v>
      </c>
      <c r="C144" s="3"/>
      <c r="D144" s="3"/>
      <c r="E144" s="166"/>
      <c r="F144" s="3"/>
      <c r="G144" s="510"/>
      <c r="H144" s="510"/>
      <c r="I144" s="511"/>
      <c r="J144" s="510"/>
    </row>
    <row r="145" spans="1:12" ht="31.5" customHeight="1" x14ac:dyDescent="0.25">
      <c r="A145" s="18">
        <v>1</v>
      </c>
      <c r="B145" s="131" t="s">
        <v>50</v>
      </c>
      <c r="C145" s="133"/>
      <c r="D145" s="133"/>
      <c r="E145" s="133"/>
      <c r="F145" s="133"/>
      <c r="G145" s="512"/>
      <c r="H145" s="512"/>
      <c r="I145" s="512"/>
      <c r="J145" s="512"/>
    </row>
    <row r="146" spans="1:12" s="36" customFormat="1" ht="27.95" customHeight="1" x14ac:dyDescent="0.25">
      <c r="A146" s="18">
        <v>1</v>
      </c>
      <c r="B146" s="73" t="s">
        <v>121</v>
      </c>
      <c r="C146" s="117">
        <f>SUM(C147:C150)</f>
        <v>3968</v>
      </c>
      <c r="D146" s="117">
        <f>SUM(D147:D150)</f>
        <v>1985</v>
      </c>
      <c r="E146" s="117">
        <f>SUM(E147:E150)</f>
        <v>1859</v>
      </c>
      <c r="F146" s="117">
        <f>E146/D146*100</f>
        <v>93.65239294710328</v>
      </c>
      <c r="G146" s="487">
        <f>SUM(G147:G150)</f>
        <v>10397.247719907409</v>
      </c>
      <c r="H146" s="487">
        <f>SUM(H147:H150)</f>
        <v>5198</v>
      </c>
      <c r="I146" s="487">
        <f>SUM(I147:I150)</f>
        <v>4621.2302100000006</v>
      </c>
      <c r="J146" s="487">
        <f t="shared" ref="J146:J158" si="44">I146/H146*100</f>
        <v>88.904005579068894</v>
      </c>
      <c r="L146" s="109"/>
    </row>
    <row r="147" spans="1:12" s="36" customFormat="1" ht="27.95" customHeight="1" x14ac:dyDescent="0.25">
      <c r="A147" s="18">
        <v>1</v>
      </c>
      <c r="B147" s="72" t="s">
        <v>79</v>
      </c>
      <c r="C147" s="117">
        <v>2875</v>
      </c>
      <c r="D147" s="110">
        <f>ROUND(C147/12*$B$3,0)</f>
        <v>1438</v>
      </c>
      <c r="E147" s="117">
        <v>1394</v>
      </c>
      <c r="F147" s="117">
        <f>E147/D147*100</f>
        <v>96.940194714881784</v>
      </c>
      <c r="G147" s="487">
        <v>7398.9855324074078</v>
      </c>
      <c r="H147" s="661">
        <f>ROUND(G147/12*$B$3,0)</f>
        <v>3699</v>
      </c>
      <c r="I147" s="487">
        <v>3315.3090100000004</v>
      </c>
      <c r="J147" s="487">
        <f t="shared" si="44"/>
        <v>89.627169775615045</v>
      </c>
      <c r="L147" s="109"/>
    </row>
    <row r="148" spans="1:12" s="36" customFormat="1" ht="27.95" customHeight="1" x14ac:dyDescent="0.25">
      <c r="A148" s="18">
        <v>1</v>
      </c>
      <c r="B148" s="72" t="s">
        <v>80</v>
      </c>
      <c r="C148" s="117">
        <v>863</v>
      </c>
      <c r="D148" s="110">
        <f>ROUND(C148/12*$B$3,0)</f>
        <v>432</v>
      </c>
      <c r="E148" s="117">
        <v>328</v>
      </c>
      <c r="F148" s="117">
        <f>E148/D148*100</f>
        <v>75.925925925925924</v>
      </c>
      <c r="G148" s="487">
        <v>1488.9446875000001</v>
      </c>
      <c r="H148" s="661">
        <f t="shared" ref="H148:H154" si="45">ROUND(G148/12*$B$3,0)</f>
        <v>744</v>
      </c>
      <c r="I148" s="487">
        <v>501.57261000000022</v>
      </c>
      <c r="J148" s="487">
        <f t="shared" si="44"/>
        <v>67.415673387096803</v>
      </c>
      <c r="L148" s="109"/>
    </row>
    <row r="149" spans="1:12" s="36" customFormat="1" ht="27.95" customHeight="1" x14ac:dyDescent="0.25">
      <c r="A149" s="18">
        <v>1</v>
      </c>
      <c r="B149" s="72" t="s">
        <v>115</v>
      </c>
      <c r="C149" s="117">
        <v>60</v>
      </c>
      <c r="D149" s="110">
        <f>ROUND(C149/12*$B$3,0)</f>
        <v>30</v>
      </c>
      <c r="E149" s="117">
        <v>56</v>
      </c>
      <c r="F149" s="117">
        <f>E149/D149*100</f>
        <v>186.66666666666666</v>
      </c>
      <c r="G149" s="487">
        <v>393.73500000000001</v>
      </c>
      <c r="H149" s="661">
        <f t="shared" si="45"/>
        <v>197</v>
      </c>
      <c r="I149" s="487">
        <v>354.97199999999998</v>
      </c>
      <c r="J149" s="487">
        <f t="shared" si="44"/>
        <v>180.18883248730964</v>
      </c>
      <c r="L149" s="109"/>
    </row>
    <row r="150" spans="1:12" s="36" customFormat="1" ht="27.95" customHeight="1" x14ac:dyDescent="0.25">
      <c r="A150" s="18">
        <v>1</v>
      </c>
      <c r="B150" s="72" t="s">
        <v>116</v>
      </c>
      <c r="C150" s="117">
        <v>170</v>
      </c>
      <c r="D150" s="110">
        <f>ROUND(C150/12*$B$3,0)</f>
        <v>85</v>
      </c>
      <c r="E150" s="117">
        <v>81</v>
      </c>
      <c r="F150" s="117">
        <f t="shared" ref="F150:F154" si="46">E150/D150*100</f>
        <v>95.294117647058812</v>
      </c>
      <c r="G150" s="487">
        <v>1115.5825</v>
      </c>
      <c r="H150" s="661">
        <f t="shared" si="45"/>
        <v>558</v>
      </c>
      <c r="I150" s="487">
        <v>449.37658999999996</v>
      </c>
      <c r="J150" s="487">
        <f t="shared" si="44"/>
        <v>80.53343906810035</v>
      </c>
      <c r="L150" s="109"/>
    </row>
    <row r="151" spans="1:12" s="36" customFormat="1" ht="27.95" customHeight="1" x14ac:dyDescent="0.25">
      <c r="A151" s="18">
        <v>1</v>
      </c>
      <c r="B151" s="73" t="s">
        <v>113</v>
      </c>
      <c r="C151" s="117">
        <f>SUM(C152:C154)</f>
        <v>6316</v>
      </c>
      <c r="D151" s="117">
        <f>SUM(D152:D154)</f>
        <v>3158</v>
      </c>
      <c r="E151" s="117">
        <f>SUM(E152:E154)</f>
        <v>2083</v>
      </c>
      <c r="F151" s="117">
        <f t="shared" si="46"/>
        <v>65.959468017732746</v>
      </c>
      <c r="G151" s="480">
        <f>SUM(G152:G154)</f>
        <v>11620.112999999999</v>
      </c>
      <c r="H151" s="480">
        <f>SUM(H152:H154)</f>
        <v>5810</v>
      </c>
      <c r="I151" s="480">
        <f>SUM(I152:I154)</f>
        <v>4338.2427200000002</v>
      </c>
      <c r="J151" s="487">
        <f t="shared" si="44"/>
        <v>74.668549397590368</v>
      </c>
      <c r="L151" s="109"/>
    </row>
    <row r="152" spans="1:12" s="36" customFormat="1" ht="27.95" customHeight="1" x14ac:dyDescent="0.25">
      <c r="A152" s="18">
        <v>1</v>
      </c>
      <c r="B152" s="72" t="s">
        <v>109</v>
      </c>
      <c r="C152" s="117">
        <v>800</v>
      </c>
      <c r="D152" s="110">
        <f t="shared" ref="D152:D157" si="47">ROUND(C152/12*$B$3,0)</f>
        <v>400</v>
      </c>
      <c r="E152" s="117">
        <v>374</v>
      </c>
      <c r="F152" s="117">
        <f t="shared" si="46"/>
        <v>93.5</v>
      </c>
      <c r="G152" s="487">
        <v>1403.096</v>
      </c>
      <c r="H152" s="661">
        <f t="shared" si="45"/>
        <v>702</v>
      </c>
      <c r="I152" s="487">
        <v>668.71086000000003</v>
      </c>
      <c r="J152" s="487">
        <f t="shared" si="44"/>
        <v>95.25795726495727</v>
      </c>
      <c r="L152" s="109"/>
    </row>
    <row r="153" spans="1:12" s="36" customFormat="1" ht="55.5" customHeight="1" x14ac:dyDescent="0.25">
      <c r="A153" s="18">
        <v>1</v>
      </c>
      <c r="B153" s="72" t="s">
        <v>120</v>
      </c>
      <c r="C153" s="117">
        <v>4882</v>
      </c>
      <c r="D153" s="110">
        <f t="shared" si="47"/>
        <v>2441</v>
      </c>
      <c r="E153" s="117">
        <v>1156</v>
      </c>
      <c r="F153" s="117">
        <f t="shared" si="46"/>
        <v>47.357640311347808</v>
      </c>
      <c r="G153" s="487">
        <v>9576.0429999999997</v>
      </c>
      <c r="H153" s="661">
        <f t="shared" si="45"/>
        <v>4788</v>
      </c>
      <c r="I153" s="487">
        <v>3112.2701499999998</v>
      </c>
      <c r="J153" s="487">
        <f t="shared" si="44"/>
        <v>65.001465121136164</v>
      </c>
      <c r="L153" s="109"/>
    </row>
    <row r="154" spans="1:12" s="36" customFormat="1" ht="48" customHeight="1" x14ac:dyDescent="0.25">
      <c r="A154" s="18">
        <v>1</v>
      </c>
      <c r="B154" s="72" t="s">
        <v>110</v>
      </c>
      <c r="C154" s="117">
        <v>634</v>
      </c>
      <c r="D154" s="110">
        <f t="shared" si="47"/>
        <v>317</v>
      </c>
      <c r="E154" s="117">
        <v>553</v>
      </c>
      <c r="F154" s="117">
        <f t="shared" si="46"/>
        <v>174.44794952681389</v>
      </c>
      <c r="G154" s="487">
        <v>640.97400000000005</v>
      </c>
      <c r="H154" s="661">
        <f t="shared" si="45"/>
        <v>320</v>
      </c>
      <c r="I154" s="487">
        <v>557.26170999999999</v>
      </c>
      <c r="J154" s="487">
        <f t="shared" si="44"/>
        <v>174.14428437500001</v>
      </c>
      <c r="L154" s="109"/>
    </row>
    <row r="155" spans="1:12" s="36" customFormat="1" ht="27.95" customHeight="1" x14ac:dyDescent="0.25">
      <c r="A155" s="18"/>
      <c r="B155" s="692" t="s">
        <v>124</v>
      </c>
      <c r="C155" s="117">
        <v>6100</v>
      </c>
      <c r="D155" s="110">
        <f t="shared" si="47"/>
        <v>3050</v>
      </c>
      <c r="E155" s="117">
        <v>3025</v>
      </c>
      <c r="F155" s="117">
        <f>E155/D155*100</f>
        <v>99.180327868852459</v>
      </c>
      <c r="G155" s="487">
        <v>4935.4489999999996</v>
      </c>
      <c r="H155" s="661">
        <f>ROUND(G155/12*$B$3,0)</f>
        <v>2468</v>
      </c>
      <c r="I155" s="487">
        <v>2366.36265</v>
      </c>
      <c r="J155" s="487">
        <f>I155/H155*100</f>
        <v>95.8817929497569</v>
      </c>
      <c r="K155" s="759"/>
      <c r="L155" s="109"/>
    </row>
    <row r="156" spans="1:12" s="36" customFormat="1" ht="27.95" customHeight="1" x14ac:dyDescent="0.25">
      <c r="A156" s="18"/>
      <c r="B156" s="692" t="s">
        <v>125</v>
      </c>
      <c r="C156" s="117">
        <v>700</v>
      </c>
      <c r="D156" s="110">
        <f t="shared" si="47"/>
        <v>350</v>
      </c>
      <c r="E156" s="117">
        <v>403</v>
      </c>
      <c r="F156" s="117">
        <f>E156/D156*100</f>
        <v>115.14285714285715</v>
      </c>
      <c r="G156" s="487"/>
      <c r="H156" s="661">
        <f>ROUND(G156/12*$B$3,0)</f>
        <v>0</v>
      </c>
      <c r="I156" s="487">
        <v>325.61171000000002</v>
      </c>
      <c r="J156" s="487"/>
      <c r="L156" s="109"/>
    </row>
    <row r="157" spans="1:12" s="36" customFormat="1" ht="21.75" customHeight="1" thickBot="1" x14ac:dyDescent="0.3">
      <c r="A157" s="18"/>
      <c r="B157" s="692" t="s">
        <v>126</v>
      </c>
      <c r="C157" s="117">
        <v>300</v>
      </c>
      <c r="D157" s="110">
        <f t="shared" si="47"/>
        <v>150</v>
      </c>
      <c r="E157" s="117">
        <v>157</v>
      </c>
      <c r="F157" s="117">
        <f>E157/D157*100</f>
        <v>104.66666666666666</v>
      </c>
      <c r="G157" s="487"/>
      <c r="H157" s="661"/>
      <c r="I157" s="487">
        <v>127.02713</v>
      </c>
      <c r="J157" s="487"/>
      <c r="L157" s="109"/>
    </row>
    <row r="158" spans="1:12" s="36" customFormat="1" ht="15" customHeight="1" thickBot="1" x14ac:dyDescent="0.3">
      <c r="A158" s="18">
        <v>1</v>
      </c>
      <c r="B158" s="210" t="s">
        <v>3</v>
      </c>
      <c r="C158" s="24"/>
      <c r="D158" s="24"/>
      <c r="E158" s="24"/>
      <c r="F158" s="22"/>
      <c r="G158" s="491">
        <f>G151+G146+G155</f>
        <v>26952.809719907411</v>
      </c>
      <c r="H158" s="491">
        <f>H151+H146+H155</f>
        <v>13476</v>
      </c>
      <c r="I158" s="491">
        <f>I151+I146+I155</f>
        <v>11325.835579999999</v>
      </c>
      <c r="J158" s="491">
        <f t="shared" si="44"/>
        <v>84.044490798456508</v>
      </c>
      <c r="L158" s="109"/>
    </row>
    <row r="159" spans="1:12" s="36" customFormat="1" ht="15" customHeight="1" thickBot="1" x14ac:dyDescent="0.3">
      <c r="A159" s="18">
        <v>1</v>
      </c>
      <c r="C159" s="243"/>
      <c r="D159" s="243"/>
      <c r="E159" s="244"/>
      <c r="F159" s="554"/>
      <c r="G159" s="513"/>
      <c r="H159" s="513"/>
      <c r="I159" s="514"/>
      <c r="J159" s="513"/>
      <c r="L159" s="109"/>
    </row>
    <row r="160" spans="1:12" ht="43.5" x14ac:dyDescent="0.25">
      <c r="A160" s="18">
        <v>1</v>
      </c>
      <c r="B160" s="325" t="s">
        <v>58</v>
      </c>
      <c r="C160" s="242"/>
      <c r="D160" s="242"/>
      <c r="E160" s="242"/>
      <c r="F160" s="242"/>
      <c r="G160" s="515"/>
      <c r="H160" s="515"/>
      <c r="I160" s="515"/>
      <c r="J160" s="515"/>
    </row>
    <row r="161" spans="1:12" s="36" customFormat="1" ht="30" customHeight="1" x14ac:dyDescent="0.25">
      <c r="A161" s="18">
        <v>1</v>
      </c>
      <c r="B161" s="73" t="s">
        <v>121</v>
      </c>
      <c r="C161" s="117">
        <f>SUM(C162:C163)</f>
        <v>1167</v>
      </c>
      <c r="D161" s="117">
        <f>SUM(D162:D163)</f>
        <v>584</v>
      </c>
      <c r="E161" s="117">
        <f>SUM(E162:E163)</f>
        <v>594</v>
      </c>
      <c r="F161" s="117">
        <f t="shared" ref="F161:F167" si="48">E161/D161*100</f>
        <v>101.71232876712328</v>
      </c>
      <c r="G161" s="487">
        <f>SUM(G162:G163)</f>
        <v>2775.1661087962962</v>
      </c>
      <c r="H161" s="487">
        <f>SUM(H162:H163)</f>
        <v>1388</v>
      </c>
      <c r="I161" s="487">
        <f>SUM(I162:I163)</f>
        <v>1473.9612999999999</v>
      </c>
      <c r="J161" s="487">
        <f t="shared" ref="J161:J168" si="49">I161/H161*100</f>
        <v>106.19317723342938</v>
      </c>
      <c r="L161" s="109"/>
    </row>
    <row r="162" spans="1:12" s="36" customFormat="1" ht="30" customHeight="1" x14ac:dyDescent="0.25">
      <c r="A162" s="18">
        <v>1</v>
      </c>
      <c r="B162" s="72" t="s">
        <v>79</v>
      </c>
      <c r="C162" s="117">
        <v>898</v>
      </c>
      <c r="D162" s="110">
        <f>ROUND(C162/12*$B$3,0)</f>
        <v>449</v>
      </c>
      <c r="E162" s="117">
        <v>462</v>
      </c>
      <c r="F162" s="117">
        <f t="shared" si="48"/>
        <v>102.89532293986636</v>
      </c>
      <c r="G162" s="487">
        <v>2311.057046296296</v>
      </c>
      <c r="H162" s="661">
        <f>ROUND(G162/12*$B$3,0)</f>
        <v>1156</v>
      </c>
      <c r="I162" s="487">
        <v>1223.44802</v>
      </c>
      <c r="J162" s="487">
        <f t="shared" si="49"/>
        <v>105.83460380622837</v>
      </c>
      <c r="L162" s="109"/>
    </row>
    <row r="163" spans="1:12" s="36" customFormat="1" ht="30" customHeight="1" x14ac:dyDescent="0.25">
      <c r="A163" s="18">
        <v>1</v>
      </c>
      <c r="B163" s="72" t="s">
        <v>80</v>
      </c>
      <c r="C163" s="117">
        <v>269</v>
      </c>
      <c r="D163" s="110">
        <f>ROUND(C163/12*$B$3,0)</f>
        <v>135</v>
      </c>
      <c r="E163" s="117">
        <v>132</v>
      </c>
      <c r="F163" s="117">
        <f t="shared" si="48"/>
        <v>97.777777777777771</v>
      </c>
      <c r="G163" s="487">
        <v>464.10906249999999</v>
      </c>
      <c r="H163" s="661">
        <f>ROUND(G163/12*$B$3,0)</f>
        <v>232</v>
      </c>
      <c r="I163" s="487">
        <v>250.51328000000001</v>
      </c>
      <c r="J163" s="487">
        <f t="shared" si="49"/>
        <v>107.97986206896553</v>
      </c>
      <c r="L163" s="109"/>
    </row>
    <row r="164" spans="1:12" s="36" customFormat="1" ht="30" customHeight="1" x14ac:dyDescent="0.25">
      <c r="A164" s="18">
        <v>1</v>
      </c>
      <c r="B164" s="73" t="s">
        <v>113</v>
      </c>
      <c r="C164" s="117">
        <f>SUM(C165)</f>
        <v>200</v>
      </c>
      <c r="D164" s="117">
        <f t="shared" ref="D164:I164" si="50">SUM(D165)</f>
        <v>100</v>
      </c>
      <c r="E164" s="117">
        <f t="shared" si="50"/>
        <v>65</v>
      </c>
      <c r="F164" s="117">
        <f t="shared" si="48"/>
        <v>65</v>
      </c>
      <c r="G164" s="480">
        <f t="shared" si="50"/>
        <v>350.774</v>
      </c>
      <c r="H164" s="480">
        <f t="shared" si="50"/>
        <v>175</v>
      </c>
      <c r="I164" s="480">
        <f t="shared" si="50"/>
        <v>115.57894999999998</v>
      </c>
      <c r="J164" s="487">
        <f t="shared" si="49"/>
        <v>66.045114285714263</v>
      </c>
      <c r="L164" s="109"/>
    </row>
    <row r="165" spans="1:12" s="36" customFormat="1" ht="30" customHeight="1" x14ac:dyDescent="0.25">
      <c r="A165" s="18">
        <v>1</v>
      </c>
      <c r="B165" s="72" t="s">
        <v>109</v>
      </c>
      <c r="C165" s="117">
        <v>200</v>
      </c>
      <c r="D165" s="110">
        <f>ROUND(C165/12*$B$3,0)</f>
        <v>100</v>
      </c>
      <c r="E165" s="117">
        <v>65</v>
      </c>
      <c r="F165" s="117">
        <f t="shared" si="48"/>
        <v>65</v>
      </c>
      <c r="G165" s="487">
        <v>350.774</v>
      </c>
      <c r="H165" s="661">
        <f>ROUND(G165/12*$B$3,0)</f>
        <v>175</v>
      </c>
      <c r="I165" s="487">
        <v>115.57894999999998</v>
      </c>
      <c r="J165" s="487">
        <f t="shared" si="49"/>
        <v>66.045114285714263</v>
      </c>
      <c r="L165" s="109"/>
    </row>
    <row r="166" spans="1:12" s="36" customFormat="1" ht="30" customHeight="1" x14ac:dyDescent="0.25">
      <c r="A166" s="18"/>
      <c r="B166" s="681" t="s">
        <v>124</v>
      </c>
      <c r="C166" s="117">
        <v>1000</v>
      </c>
      <c r="D166" s="110">
        <f>ROUND(C166/12*$B$3,0)</f>
        <v>500</v>
      </c>
      <c r="E166" s="117">
        <v>469</v>
      </c>
      <c r="F166" s="117">
        <f t="shared" si="48"/>
        <v>93.8</v>
      </c>
      <c r="G166" s="487">
        <v>809.09</v>
      </c>
      <c r="H166" s="661">
        <f>ROUND(G166/12*$B$3,0)</f>
        <v>405</v>
      </c>
      <c r="I166" s="487">
        <v>366.44250999999997</v>
      </c>
      <c r="J166" s="487">
        <f>I166/H166*100</f>
        <v>90.479632098765421</v>
      </c>
      <c r="K166" s="759"/>
      <c r="L166" s="109"/>
    </row>
    <row r="167" spans="1:12" s="36" customFormat="1" ht="30" customHeight="1" x14ac:dyDescent="0.25">
      <c r="A167" s="18"/>
      <c r="B167" s="681" t="s">
        <v>126</v>
      </c>
      <c r="C167" s="117">
        <v>300</v>
      </c>
      <c r="D167" s="110">
        <f>ROUND(C167/12*$B$3,0)</f>
        <v>150</v>
      </c>
      <c r="E167" s="117">
        <v>93</v>
      </c>
      <c r="F167" s="117">
        <f t="shared" si="48"/>
        <v>62</v>
      </c>
      <c r="G167" s="487"/>
      <c r="H167" s="661">
        <f>ROUND(G167/12*$B$3,0)</f>
        <v>0</v>
      </c>
      <c r="I167" s="487">
        <v>75.245369999999994</v>
      </c>
      <c r="J167" s="487"/>
      <c r="L167" s="109"/>
    </row>
    <row r="168" spans="1:12" s="36" customFormat="1" ht="17.25" customHeight="1" thickBot="1" x14ac:dyDescent="0.3">
      <c r="A168" s="18">
        <v>1</v>
      </c>
      <c r="B168" s="38" t="s">
        <v>3</v>
      </c>
      <c r="C168" s="24"/>
      <c r="D168" s="24"/>
      <c r="E168" s="24"/>
      <c r="F168" s="22"/>
      <c r="G168" s="506">
        <f>G161+G164+G166</f>
        <v>3935.0301087962962</v>
      </c>
      <c r="H168" s="506">
        <f>H161+H164+H166</f>
        <v>1968</v>
      </c>
      <c r="I168" s="506">
        <f>I161+I164+I166</f>
        <v>1955.9827599999999</v>
      </c>
      <c r="J168" s="491">
        <f t="shared" si="49"/>
        <v>99.38936788617886</v>
      </c>
      <c r="L168" s="109"/>
    </row>
    <row r="169" spans="1:12" x14ac:dyDescent="0.25">
      <c r="A169" s="18">
        <v>1</v>
      </c>
      <c r="B169" s="246" t="s">
        <v>96</v>
      </c>
      <c r="C169" s="247"/>
      <c r="D169" s="247"/>
      <c r="E169" s="247"/>
      <c r="F169" s="247"/>
      <c r="G169" s="516"/>
      <c r="H169" s="516"/>
      <c r="I169" s="516"/>
      <c r="J169" s="516"/>
    </row>
    <row r="170" spans="1:12" ht="27.95" customHeight="1" x14ac:dyDescent="0.25">
      <c r="A170" s="18">
        <v>1</v>
      </c>
      <c r="B170" s="250" t="s">
        <v>121</v>
      </c>
      <c r="C170" s="248">
        <f t="shared" ref="C170:E172" si="51">C161+C146</f>
        <v>5135</v>
      </c>
      <c r="D170" s="248">
        <f t="shared" si="51"/>
        <v>2569</v>
      </c>
      <c r="E170" s="248">
        <f t="shared" si="51"/>
        <v>2453</v>
      </c>
      <c r="F170" s="248">
        <f>E170/D170*100</f>
        <v>95.484624367458153</v>
      </c>
      <c r="G170" s="517">
        <f t="shared" ref="G170:I172" si="52">SUM(G161,G146)</f>
        <v>13172.413828703706</v>
      </c>
      <c r="H170" s="517">
        <f t="shared" si="52"/>
        <v>6586</v>
      </c>
      <c r="I170" s="517">
        <f t="shared" si="52"/>
        <v>6095.1915100000006</v>
      </c>
      <c r="J170" s="517">
        <f>I170/H170*100</f>
        <v>92.547699817795333</v>
      </c>
    </row>
    <row r="171" spans="1:12" ht="27.95" customHeight="1" x14ac:dyDescent="0.25">
      <c r="A171" s="18">
        <v>1</v>
      </c>
      <c r="B171" s="251" t="s">
        <v>79</v>
      </c>
      <c r="C171" s="248">
        <f t="shared" si="51"/>
        <v>3773</v>
      </c>
      <c r="D171" s="248">
        <f t="shared" si="51"/>
        <v>1887</v>
      </c>
      <c r="E171" s="248">
        <f t="shared" si="51"/>
        <v>1856</v>
      </c>
      <c r="F171" s="248">
        <f>E171/D171*100</f>
        <v>98.357180710121881</v>
      </c>
      <c r="G171" s="517">
        <f t="shared" si="52"/>
        <v>9710.0425787037038</v>
      </c>
      <c r="H171" s="517">
        <f t="shared" si="52"/>
        <v>4855</v>
      </c>
      <c r="I171" s="517">
        <f t="shared" si="52"/>
        <v>4538.7570300000007</v>
      </c>
      <c r="J171" s="517">
        <f t="shared" ref="J171:J182" si="53">I171/H171*100</f>
        <v>93.486241606591165</v>
      </c>
    </row>
    <row r="172" spans="1:12" ht="27.95" customHeight="1" x14ac:dyDescent="0.25">
      <c r="A172" s="18">
        <v>1</v>
      </c>
      <c r="B172" s="251" t="s">
        <v>80</v>
      </c>
      <c r="C172" s="248">
        <f t="shared" si="51"/>
        <v>1132</v>
      </c>
      <c r="D172" s="248">
        <f t="shared" si="51"/>
        <v>567</v>
      </c>
      <c r="E172" s="248">
        <f t="shared" si="51"/>
        <v>460</v>
      </c>
      <c r="F172" s="248">
        <f>E172/D172*100</f>
        <v>81.128747795414455</v>
      </c>
      <c r="G172" s="517">
        <f t="shared" si="52"/>
        <v>1953.05375</v>
      </c>
      <c r="H172" s="517">
        <f t="shared" si="52"/>
        <v>976</v>
      </c>
      <c r="I172" s="517">
        <f t="shared" si="52"/>
        <v>752.08589000000029</v>
      </c>
      <c r="J172" s="517">
        <f t="shared" si="53"/>
        <v>77.057980532786914</v>
      </c>
    </row>
    <row r="173" spans="1:12" ht="27.95" customHeight="1" x14ac:dyDescent="0.25">
      <c r="A173" s="18">
        <v>1</v>
      </c>
      <c r="B173" s="251" t="s">
        <v>115</v>
      </c>
      <c r="C173" s="248">
        <f t="shared" ref="C173:E174" si="54">C149</f>
        <v>60</v>
      </c>
      <c r="D173" s="248">
        <f t="shared" si="54"/>
        <v>30</v>
      </c>
      <c r="E173" s="248">
        <f t="shared" si="54"/>
        <v>56</v>
      </c>
      <c r="F173" s="248">
        <f>E173/D173*100</f>
        <v>186.66666666666666</v>
      </c>
      <c r="G173" s="517">
        <f t="shared" ref="G173:I174" si="55">G149</f>
        <v>393.73500000000001</v>
      </c>
      <c r="H173" s="517">
        <f t="shared" si="55"/>
        <v>197</v>
      </c>
      <c r="I173" s="517">
        <f t="shared" si="55"/>
        <v>354.97199999999998</v>
      </c>
      <c r="J173" s="517">
        <f t="shared" si="53"/>
        <v>180.18883248730964</v>
      </c>
    </row>
    <row r="174" spans="1:12" ht="27.95" customHeight="1" x14ac:dyDescent="0.25">
      <c r="A174" s="18">
        <v>1</v>
      </c>
      <c r="B174" s="251" t="s">
        <v>116</v>
      </c>
      <c r="C174" s="248">
        <f t="shared" si="54"/>
        <v>170</v>
      </c>
      <c r="D174" s="248">
        <f t="shared" si="54"/>
        <v>85</v>
      </c>
      <c r="E174" s="248">
        <f t="shared" si="54"/>
        <v>81</v>
      </c>
      <c r="F174" s="248">
        <f>E174/D174*100</f>
        <v>95.294117647058812</v>
      </c>
      <c r="G174" s="517">
        <f t="shared" si="55"/>
        <v>1115.5825</v>
      </c>
      <c r="H174" s="517">
        <f t="shared" si="55"/>
        <v>558</v>
      </c>
      <c r="I174" s="517">
        <f t="shared" si="55"/>
        <v>449.37658999999996</v>
      </c>
      <c r="J174" s="517">
        <f t="shared" si="53"/>
        <v>80.53343906810035</v>
      </c>
    </row>
    <row r="175" spans="1:12" ht="27.95" customHeight="1" x14ac:dyDescent="0.25">
      <c r="A175" s="18">
        <v>1</v>
      </c>
      <c r="B175" s="250" t="s">
        <v>113</v>
      </c>
      <c r="C175" s="248">
        <f t="shared" ref="C175:I176" si="56">SUM(C164,C151)</f>
        <v>6516</v>
      </c>
      <c r="D175" s="248">
        <f t="shared" si="56"/>
        <v>3258</v>
      </c>
      <c r="E175" s="248">
        <f t="shared" si="56"/>
        <v>2148</v>
      </c>
      <c r="F175" s="248">
        <f t="shared" si="56"/>
        <v>130.95946801773275</v>
      </c>
      <c r="G175" s="517">
        <f t="shared" si="56"/>
        <v>11970.886999999999</v>
      </c>
      <c r="H175" s="517">
        <f t="shared" si="56"/>
        <v>5985</v>
      </c>
      <c r="I175" s="517">
        <f t="shared" si="56"/>
        <v>4453.8216700000003</v>
      </c>
      <c r="J175" s="517">
        <f t="shared" si="53"/>
        <v>74.416402172096923</v>
      </c>
    </row>
    <row r="176" spans="1:12" ht="27.95" customHeight="1" x14ac:dyDescent="0.25">
      <c r="A176" s="18">
        <v>1</v>
      </c>
      <c r="B176" s="251" t="s">
        <v>109</v>
      </c>
      <c r="C176" s="248">
        <f t="shared" si="56"/>
        <v>1000</v>
      </c>
      <c r="D176" s="248">
        <f t="shared" si="56"/>
        <v>500</v>
      </c>
      <c r="E176" s="248">
        <f t="shared" si="56"/>
        <v>439</v>
      </c>
      <c r="F176" s="248">
        <f t="shared" si="56"/>
        <v>158.5</v>
      </c>
      <c r="G176" s="517">
        <f t="shared" si="56"/>
        <v>1753.87</v>
      </c>
      <c r="H176" s="517">
        <f t="shared" si="56"/>
        <v>877</v>
      </c>
      <c r="I176" s="517">
        <f t="shared" si="56"/>
        <v>784.28980999999999</v>
      </c>
      <c r="J176" s="517">
        <f t="shared" si="53"/>
        <v>89.428712656784498</v>
      </c>
    </row>
    <row r="177" spans="1:12" ht="60" x14ac:dyDescent="0.25">
      <c r="A177" s="18">
        <v>1</v>
      </c>
      <c r="B177" s="251" t="s">
        <v>81</v>
      </c>
      <c r="C177" s="248">
        <f t="shared" ref="C177:I178" si="57">C153</f>
        <v>4882</v>
      </c>
      <c r="D177" s="248">
        <f t="shared" si="57"/>
        <v>2441</v>
      </c>
      <c r="E177" s="248">
        <f t="shared" si="57"/>
        <v>1156</v>
      </c>
      <c r="F177" s="248">
        <f t="shared" si="57"/>
        <v>47.357640311347808</v>
      </c>
      <c r="G177" s="517">
        <f t="shared" si="57"/>
        <v>9576.0429999999997</v>
      </c>
      <c r="H177" s="517">
        <f t="shared" si="57"/>
        <v>4788</v>
      </c>
      <c r="I177" s="517">
        <f t="shared" si="57"/>
        <v>3112.2701499999998</v>
      </c>
      <c r="J177" s="517">
        <f t="shared" si="53"/>
        <v>65.001465121136164</v>
      </c>
    </row>
    <row r="178" spans="1:12" ht="45" x14ac:dyDescent="0.25">
      <c r="A178" s="18">
        <v>1</v>
      </c>
      <c r="B178" s="251" t="s">
        <v>110</v>
      </c>
      <c r="C178" s="248">
        <f t="shared" si="57"/>
        <v>634</v>
      </c>
      <c r="D178" s="248">
        <f t="shared" si="57"/>
        <v>317</v>
      </c>
      <c r="E178" s="248">
        <f t="shared" si="57"/>
        <v>553</v>
      </c>
      <c r="F178" s="248">
        <f t="shared" si="57"/>
        <v>174.44794952681389</v>
      </c>
      <c r="G178" s="517">
        <f t="shared" si="57"/>
        <v>640.97400000000005</v>
      </c>
      <c r="H178" s="517">
        <f t="shared" si="57"/>
        <v>320</v>
      </c>
      <c r="I178" s="517">
        <f t="shared" si="57"/>
        <v>557.26170999999999</v>
      </c>
      <c r="J178" s="517">
        <f t="shared" si="53"/>
        <v>174.14428437500001</v>
      </c>
    </row>
    <row r="179" spans="1:12" ht="35.25" customHeight="1" x14ac:dyDescent="0.25">
      <c r="A179" s="18"/>
      <c r="B179" s="702" t="s">
        <v>124</v>
      </c>
      <c r="C179" s="703">
        <f>SUM(C166,C155)</f>
        <v>7100</v>
      </c>
      <c r="D179" s="703">
        <f>SUM(D166,D155)</f>
        <v>3550</v>
      </c>
      <c r="E179" s="703">
        <f>SUM(E166,E155)</f>
        <v>3494</v>
      </c>
      <c r="F179" s="318">
        <f>F155</f>
        <v>99.180327868852459</v>
      </c>
      <c r="G179" s="703">
        <f>SUM(G166,G155)</f>
        <v>5744.5389999999998</v>
      </c>
      <c r="H179" s="703">
        <f>SUM(H166,H155)</f>
        <v>2873</v>
      </c>
      <c r="I179" s="703">
        <f>SUM(I166,I155)</f>
        <v>2732.8051599999999</v>
      </c>
      <c r="J179" s="518">
        <f t="shared" si="53"/>
        <v>95.120263139575357</v>
      </c>
    </row>
    <row r="180" spans="1:12" ht="35.25" customHeight="1" x14ac:dyDescent="0.25">
      <c r="A180" s="18"/>
      <c r="B180" s="702" t="s">
        <v>125</v>
      </c>
      <c r="C180" s="703">
        <f>SUM(C156)</f>
        <v>700</v>
      </c>
      <c r="D180" s="703">
        <f>SUM(D156)</f>
        <v>350</v>
      </c>
      <c r="E180" s="703">
        <f>SUM(E156)</f>
        <v>403</v>
      </c>
      <c r="F180" s="318">
        <f>F156</f>
        <v>115.14285714285715</v>
      </c>
      <c r="G180" s="703">
        <f>SUM(G156)</f>
        <v>0</v>
      </c>
      <c r="H180" s="703">
        <f>SUM(H156)</f>
        <v>0</v>
      </c>
      <c r="I180" s="703">
        <f>SUM(I156)</f>
        <v>325.61171000000002</v>
      </c>
      <c r="J180" s="518"/>
    </row>
    <row r="181" spans="1:12" ht="35.25" customHeight="1" x14ac:dyDescent="0.25">
      <c r="A181" s="18"/>
      <c r="B181" s="702" t="s">
        <v>126</v>
      </c>
      <c r="C181" s="703">
        <f>SUM(C167)</f>
        <v>300</v>
      </c>
      <c r="D181" s="703">
        <f>SUM(D167)</f>
        <v>150</v>
      </c>
      <c r="E181" s="703">
        <f>SUM(E167)</f>
        <v>93</v>
      </c>
      <c r="F181" s="318">
        <f>F158</f>
        <v>0</v>
      </c>
      <c r="G181" s="703">
        <f>SUM(G167)</f>
        <v>0</v>
      </c>
      <c r="H181" s="703">
        <f>SUM(H167)</f>
        <v>0</v>
      </c>
      <c r="I181" s="703">
        <f>SUM(I167)</f>
        <v>75.245369999999994</v>
      </c>
      <c r="J181" s="518"/>
    </row>
    <row r="182" spans="1:12" x14ac:dyDescent="0.25">
      <c r="A182" s="18">
        <v>1</v>
      </c>
      <c r="B182" s="319" t="s">
        <v>107</v>
      </c>
      <c r="C182" s="320">
        <f t="shared" ref="C182:I182" si="58">SUM(C168,C158)</f>
        <v>0</v>
      </c>
      <c r="D182" s="320">
        <f t="shared" si="58"/>
        <v>0</v>
      </c>
      <c r="E182" s="320">
        <f t="shared" si="58"/>
        <v>0</v>
      </c>
      <c r="F182" s="320">
        <f t="shared" si="58"/>
        <v>0</v>
      </c>
      <c r="G182" s="519">
        <f t="shared" si="58"/>
        <v>30887.839828703705</v>
      </c>
      <c r="H182" s="519">
        <f t="shared" si="58"/>
        <v>15444</v>
      </c>
      <c r="I182" s="519">
        <f t="shared" si="58"/>
        <v>13281.818339999998</v>
      </c>
      <c r="J182" s="519">
        <f t="shared" si="53"/>
        <v>85.999859751359736</v>
      </c>
    </row>
    <row r="183" spans="1:12" ht="15.75" thickBot="1" x14ac:dyDescent="0.3">
      <c r="A183" s="18">
        <v>1</v>
      </c>
      <c r="B183" s="245" t="s">
        <v>6</v>
      </c>
      <c r="C183" s="37"/>
      <c r="D183" s="37"/>
      <c r="E183" s="167"/>
      <c r="F183" s="37"/>
      <c r="G183" s="520"/>
      <c r="H183" s="520"/>
      <c r="I183" s="521"/>
      <c r="J183" s="520"/>
    </row>
    <row r="184" spans="1:12" ht="36.75" customHeight="1" x14ac:dyDescent="0.25">
      <c r="A184" s="18">
        <v>1</v>
      </c>
      <c r="B184" s="132" t="s">
        <v>53</v>
      </c>
      <c r="C184" s="168"/>
      <c r="D184" s="168"/>
      <c r="E184" s="168"/>
      <c r="F184" s="168"/>
      <c r="G184" s="479"/>
      <c r="H184" s="479"/>
      <c r="I184" s="479"/>
      <c r="J184" s="479"/>
    </row>
    <row r="185" spans="1:12" s="36" customFormat="1" ht="30" x14ac:dyDescent="0.25">
      <c r="A185" s="18">
        <v>1</v>
      </c>
      <c r="B185" s="73" t="s">
        <v>121</v>
      </c>
      <c r="C185" s="117">
        <f>SUM(C186:C189)</f>
        <v>4118</v>
      </c>
      <c r="D185" s="117">
        <f>SUM(D186:D189)</f>
        <v>2060</v>
      </c>
      <c r="E185" s="117">
        <f>SUM(E186:E189)</f>
        <v>2858</v>
      </c>
      <c r="F185" s="119">
        <f>E185/D185*100</f>
        <v>138.73786407766991</v>
      </c>
      <c r="G185" s="487">
        <f>SUM(G186:G189)</f>
        <v>10319.259641203704</v>
      </c>
      <c r="H185" s="487">
        <f>SUM(H186:H189)</f>
        <v>5160</v>
      </c>
      <c r="I185" s="487">
        <f>SUM(I186:I189)</f>
        <v>6773.8278899999996</v>
      </c>
      <c r="J185" s="487">
        <f t="shared" ref="J185:J196" si="59">I185/H185*100</f>
        <v>131.27573430232559</v>
      </c>
      <c r="L185" s="109"/>
    </row>
    <row r="186" spans="1:12" s="36" customFormat="1" ht="30" x14ac:dyDescent="0.25">
      <c r="A186" s="18">
        <v>1</v>
      </c>
      <c r="B186" s="72" t="s">
        <v>79</v>
      </c>
      <c r="C186" s="117">
        <v>3071</v>
      </c>
      <c r="D186" s="110">
        <f t="shared" ref="D186:D193" si="60">ROUND(C186/12*$B$3,0)</f>
        <v>1536</v>
      </c>
      <c r="E186" s="117">
        <v>2135</v>
      </c>
      <c r="F186" s="117">
        <f>E186/D186*100</f>
        <v>138.99739583333331</v>
      </c>
      <c r="G186" s="487">
        <v>7903.4033287037028</v>
      </c>
      <c r="H186" s="661">
        <f t="shared" ref="H186:H193" si="61">ROUND(G186/12*$B$3,0)</f>
        <v>3952</v>
      </c>
      <c r="I186" s="487">
        <v>5497.5061399999995</v>
      </c>
      <c r="J186" s="487">
        <f t="shared" si="59"/>
        <v>139.10693674089066</v>
      </c>
      <c r="L186" s="109"/>
    </row>
    <row r="187" spans="1:12" s="36" customFormat="1" ht="35.1" customHeight="1" x14ac:dyDescent="0.25">
      <c r="A187" s="18">
        <v>1</v>
      </c>
      <c r="B187" s="72" t="s">
        <v>80</v>
      </c>
      <c r="C187" s="117">
        <v>921</v>
      </c>
      <c r="D187" s="110">
        <f t="shared" si="60"/>
        <v>461</v>
      </c>
      <c r="E187" s="117">
        <v>707</v>
      </c>
      <c r="F187" s="117">
        <f>E187/D187*100</f>
        <v>153.36225596529286</v>
      </c>
      <c r="G187" s="487">
        <v>1589.0128125000001</v>
      </c>
      <c r="H187" s="661">
        <f t="shared" si="61"/>
        <v>795</v>
      </c>
      <c r="I187" s="487">
        <v>1171.3257500000002</v>
      </c>
      <c r="J187" s="487">
        <f t="shared" si="59"/>
        <v>147.33657232704405</v>
      </c>
      <c r="L187" s="109"/>
    </row>
    <row r="188" spans="1:12" s="36" customFormat="1" ht="45" x14ac:dyDescent="0.25">
      <c r="A188" s="18">
        <v>1</v>
      </c>
      <c r="B188" s="72" t="s">
        <v>115</v>
      </c>
      <c r="C188" s="117">
        <v>26</v>
      </c>
      <c r="D188" s="110">
        <f t="shared" si="60"/>
        <v>13</v>
      </c>
      <c r="E188" s="117">
        <v>16</v>
      </c>
      <c r="F188" s="117">
        <f>E188/D188*100</f>
        <v>123.07692307692308</v>
      </c>
      <c r="G188" s="487">
        <v>170.61850000000001</v>
      </c>
      <c r="H188" s="661">
        <f t="shared" si="61"/>
        <v>85</v>
      </c>
      <c r="I188" s="487">
        <v>104.996</v>
      </c>
      <c r="J188" s="487">
        <f t="shared" si="59"/>
        <v>123.52470588235293</v>
      </c>
      <c r="L188" s="109"/>
    </row>
    <row r="189" spans="1:12" s="36" customFormat="1" ht="30" x14ac:dyDescent="0.25">
      <c r="A189" s="18">
        <v>1</v>
      </c>
      <c r="B189" s="72" t="s">
        <v>116</v>
      </c>
      <c r="C189" s="117">
        <v>100</v>
      </c>
      <c r="D189" s="110">
        <f t="shared" si="60"/>
        <v>50</v>
      </c>
      <c r="E189" s="117"/>
      <c r="F189" s="117"/>
      <c r="G189" s="487">
        <v>656.22500000000002</v>
      </c>
      <c r="H189" s="661">
        <f t="shared" si="61"/>
        <v>328</v>
      </c>
      <c r="I189" s="487"/>
      <c r="J189" s="487"/>
      <c r="L189" s="109"/>
    </row>
    <row r="190" spans="1:12" s="36" customFormat="1" ht="30" x14ac:dyDescent="0.25">
      <c r="A190" s="18">
        <v>1</v>
      </c>
      <c r="B190" s="73" t="s">
        <v>113</v>
      </c>
      <c r="C190" s="117">
        <f>SUM(C191:C193)</f>
        <v>4265</v>
      </c>
      <c r="D190" s="117">
        <f>SUM(D191:D193)</f>
        <v>2133</v>
      </c>
      <c r="E190" s="117">
        <f>SUM(E191:E193)</f>
        <v>1275</v>
      </c>
      <c r="F190" s="117">
        <f t="shared" ref="F190:F193" si="62">E190/D190*100</f>
        <v>59.774964838255976</v>
      </c>
      <c r="G190" s="480">
        <f>SUM(G191:G193)</f>
        <v>8035.2455</v>
      </c>
      <c r="H190" s="480">
        <f>SUM(H191:H193)</f>
        <v>4018</v>
      </c>
      <c r="I190" s="480">
        <f>SUM(I191:I193)</f>
        <v>2046.6909500000002</v>
      </c>
      <c r="J190" s="487">
        <f t="shared" si="59"/>
        <v>50.938052513688405</v>
      </c>
      <c r="L190" s="109"/>
    </row>
    <row r="191" spans="1:12" s="36" customFormat="1" ht="30" x14ac:dyDescent="0.25">
      <c r="A191" s="18">
        <v>1</v>
      </c>
      <c r="B191" s="72" t="s">
        <v>109</v>
      </c>
      <c r="C191" s="117">
        <v>150</v>
      </c>
      <c r="D191" s="110">
        <f t="shared" si="60"/>
        <v>75</v>
      </c>
      <c r="E191" s="117">
        <v>91</v>
      </c>
      <c r="F191" s="117">
        <f t="shared" si="62"/>
        <v>121.33333333333334</v>
      </c>
      <c r="G191" s="487">
        <v>263.08049999999997</v>
      </c>
      <c r="H191" s="661">
        <f t="shared" si="61"/>
        <v>132</v>
      </c>
      <c r="I191" s="487">
        <v>160.44628</v>
      </c>
      <c r="J191" s="487">
        <f t="shared" si="59"/>
        <v>121.55021212121213</v>
      </c>
      <c r="L191" s="109"/>
    </row>
    <row r="192" spans="1:12" s="36" customFormat="1" ht="64.5" customHeight="1" x14ac:dyDescent="0.25">
      <c r="A192" s="18">
        <v>1</v>
      </c>
      <c r="B192" s="72" t="s">
        <v>120</v>
      </c>
      <c r="C192" s="117">
        <v>3800</v>
      </c>
      <c r="D192" s="110">
        <f t="shared" si="60"/>
        <v>1900</v>
      </c>
      <c r="E192" s="117">
        <v>690</v>
      </c>
      <c r="F192" s="117">
        <f t="shared" si="62"/>
        <v>36.315789473684212</v>
      </c>
      <c r="G192" s="487">
        <v>7453.7</v>
      </c>
      <c r="H192" s="661">
        <f t="shared" si="61"/>
        <v>3727</v>
      </c>
      <c r="I192" s="487">
        <v>1505.9206899999999</v>
      </c>
      <c r="J192" s="487">
        <f t="shared" si="59"/>
        <v>40.405706734639118</v>
      </c>
      <c r="L192" s="109"/>
    </row>
    <row r="193" spans="1:249" s="36" customFormat="1" ht="45" x14ac:dyDescent="0.25">
      <c r="A193" s="18">
        <v>1</v>
      </c>
      <c r="B193" s="72" t="s">
        <v>110</v>
      </c>
      <c r="C193" s="117">
        <v>315</v>
      </c>
      <c r="D193" s="110">
        <f t="shared" si="60"/>
        <v>158</v>
      </c>
      <c r="E193" s="117">
        <v>494</v>
      </c>
      <c r="F193" s="117">
        <f t="shared" si="62"/>
        <v>312.65822784810126</v>
      </c>
      <c r="G193" s="487">
        <v>318.46499999999997</v>
      </c>
      <c r="H193" s="661">
        <f t="shared" si="61"/>
        <v>159</v>
      </c>
      <c r="I193" s="487">
        <v>380.32398000000001</v>
      </c>
      <c r="J193" s="487">
        <f t="shared" si="59"/>
        <v>239.19747169811322</v>
      </c>
      <c r="L193" s="109"/>
    </row>
    <row r="194" spans="1:249" s="36" customFormat="1" ht="35.1" customHeight="1" x14ac:dyDescent="0.25">
      <c r="A194" s="18"/>
      <c r="B194" s="681" t="s">
        <v>124</v>
      </c>
      <c r="C194" s="117">
        <v>6950</v>
      </c>
      <c r="D194" s="110">
        <f>ROUND(C194/12*$B$3,0)</f>
        <v>3475</v>
      </c>
      <c r="E194" s="117">
        <v>2557</v>
      </c>
      <c r="F194" s="117">
        <f>E194/D194*100</f>
        <v>73.582733812949641</v>
      </c>
      <c r="G194" s="487">
        <v>5623.1755000000003</v>
      </c>
      <c r="H194" s="661">
        <f>ROUND(G194/12*$B$3,0)</f>
        <v>2812</v>
      </c>
      <c r="I194" s="487">
        <v>2483.99838</v>
      </c>
      <c r="J194" s="487">
        <f>I194/H194*100</f>
        <v>88.335646514935988</v>
      </c>
      <c r="K194" s="759"/>
      <c r="L194" s="109"/>
    </row>
    <row r="195" spans="1:249" s="36" customFormat="1" ht="21" customHeight="1" x14ac:dyDescent="0.25">
      <c r="A195" s="18"/>
      <c r="B195" s="681" t="s">
        <v>126</v>
      </c>
      <c r="C195" s="117">
        <v>1850</v>
      </c>
      <c r="D195" s="110">
        <f>ROUND(C195/12*$B$3,0)</f>
        <v>925</v>
      </c>
      <c r="E195" s="117">
        <v>689</v>
      </c>
      <c r="F195" s="119">
        <f>E195/D195*100</f>
        <v>74.486486486486498</v>
      </c>
      <c r="G195" s="487"/>
      <c r="H195" s="661">
        <f>ROUND(G195/12*$B$3,0)</f>
        <v>0</v>
      </c>
      <c r="I195" s="487">
        <v>556.65391999999997</v>
      </c>
      <c r="J195" s="487"/>
      <c r="L195" s="109"/>
    </row>
    <row r="196" spans="1:249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91">
        <f>G190+G185+G194</f>
        <v>23977.680641203704</v>
      </c>
      <c r="H196" s="491">
        <f>H190+H185+H194</f>
        <v>11990</v>
      </c>
      <c r="I196" s="491">
        <f>I190+I185+I194</f>
        <v>11304.517220000002</v>
      </c>
      <c r="J196" s="491">
        <f t="shared" si="59"/>
        <v>94.282879232693929</v>
      </c>
      <c r="L196" s="732"/>
    </row>
    <row r="197" spans="1:249" ht="15" customHeight="1" x14ac:dyDescent="0.25">
      <c r="A197" s="18">
        <v>1</v>
      </c>
      <c r="B197" s="260" t="s">
        <v>97</v>
      </c>
      <c r="C197" s="261"/>
      <c r="D197" s="261"/>
      <c r="E197" s="261"/>
      <c r="F197" s="261"/>
      <c r="G197" s="522"/>
      <c r="H197" s="522"/>
      <c r="I197" s="522"/>
      <c r="J197" s="522"/>
    </row>
    <row r="198" spans="1:249" s="10" customFormat="1" ht="30" x14ac:dyDescent="0.25">
      <c r="A198" s="18">
        <v>1</v>
      </c>
      <c r="B198" s="214" t="s">
        <v>121</v>
      </c>
      <c r="C198" s="337">
        <f t="shared" ref="C198:J206" si="63">C185</f>
        <v>4118</v>
      </c>
      <c r="D198" s="337">
        <f t="shared" si="63"/>
        <v>2060</v>
      </c>
      <c r="E198" s="337">
        <f t="shared" si="63"/>
        <v>2858</v>
      </c>
      <c r="F198" s="337">
        <f t="shared" si="63"/>
        <v>138.73786407766991</v>
      </c>
      <c r="G198" s="523">
        <f t="shared" si="63"/>
        <v>10319.259641203704</v>
      </c>
      <c r="H198" s="523">
        <f t="shared" si="63"/>
        <v>5160</v>
      </c>
      <c r="I198" s="523">
        <f t="shared" si="63"/>
        <v>6773.8278899999996</v>
      </c>
      <c r="J198" s="523">
        <f t="shared" si="63"/>
        <v>131.27573430232559</v>
      </c>
      <c r="K198" s="13"/>
      <c r="L198" s="732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  <c r="IN198" s="13"/>
      <c r="IO198" s="13"/>
    </row>
    <row r="199" spans="1:249" s="10" customFormat="1" ht="30" x14ac:dyDescent="0.25">
      <c r="A199" s="18">
        <v>1</v>
      </c>
      <c r="B199" s="213" t="s">
        <v>79</v>
      </c>
      <c r="C199" s="337">
        <f t="shared" si="63"/>
        <v>3071</v>
      </c>
      <c r="D199" s="337">
        <f t="shared" si="63"/>
        <v>1536</v>
      </c>
      <c r="E199" s="337">
        <f t="shared" si="63"/>
        <v>2135</v>
      </c>
      <c r="F199" s="337">
        <f t="shared" si="63"/>
        <v>138.99739583333331</v>
      </c>
      <c r="G199" s="523">
        <f t="shared" si="63"/>
        <v>7903.4033287037028</v>
      </c>
      <c r="H199" s="523">
        <f t="shared" si="63"/>
        <v>3952</v>
      </c>
      <c r="I199" s="523">
        <f t="shared" si="63"/>
        <v>5497.5061399999995</v>
      </c>
      <c r="J199" s="523">
        <f t="shared" si="63"/>
        <v>139.10693674089066</v>
      </c>
      <c r="K199" s="13"/>
      <c r="L199" s="732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  <c r="IN199" s="13"/>
      <c r="IO199" s="13"/>
    </row>
    <row r="200" spans="1:249" s="10" customFormat="1" ht="30" x14ac:dyDescent="0.25">
      <c r="A200" s="18">
        <v>1</v>
      </c>
      <c r="B200" s="213" t="s">
        <v>80</v>
      </c>
      <c r="C200" s="337">
        <f t="shared" si="63"/>
        <v>921</v>
      </c>
      <c r="D200" s="337">
        <f t="shared" si="63"/>
        <v>461</v>
      </c>
      <c r="E200" s="337">
        <f t="shared" si="63"/>
        <v>707</v>
      </c>
      <c r="F200" s="337">
        <f t="shared" si="63"/>
        <v>153.36225596529286</v>
      </c>
      <c r="G200" s="523">
        <f t="shared" si="63"/>
        <v>1589.0128125000001</v>
      </c>
      <c r="H200" s="523">
        <f t="shared" si="63"/>
        <v>795</v>
      </c>
      <c r="I200" s="523">
        <f t="shared" si="63"/>
        <v>1171.3257500000002</v>
      </c>
      <c r="J200" s="523">
        <f t="shared" si="63"/>
        <v>147.33657232704405</v>
      </c>
      <c r="K200" s="13"/>
      <c r="L200" s="732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  <c r="IN200" s="13"/>
      <c r="IO200" s="13"/>
    </row>
    <row r="201" spans="1:249" s="10" customFormat="1" ht="45" x14ac:dyDescent="0.25">
      <c r="A201" s="18">
        <v>1</v>
      </c>
      <c r="B201" s="213" t="s">
        <v>115</v>
      </c>
      <c r="C201" s="337">
        <f t="shared" si="63"/>
        <v>26</v>
      </c>
      <c r="D201" s="337">
        <f t="shared" si="63"/>
        <v>13</v>
      </c>
      <c r="E201" s="337">
        <f t="shared" si="63"/>
        <v>16</v>
      </c>
      <c r="F201" s="337">
        <f t="shared" si="63"/>
        <v>123.07692307692308</v>
      </c>
      <c r="G201" s="523">
        <f t="shared" si="63"/>
        <v>170.61850000000001</v>
      </c>
      <c r="H201" s="523">
        <f t="shared" si="63"/>
        <v>85</v>
      </c>
      <c r="I201" s="523">
        <f t="shared" si="63"/>
        <v>104.996</v>
      </c>
      <c r="J201" s="523">
        <f t="shared" si="63"/>
        <v>123.52470588235293</v>
      </c>
      <c r="K201" s="13"/>
      <c r="L201" s="732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  <c r="IN201" s="13"/>
      <c r="IO201" s="13"/>
    </row>
    <row r="202" spans="1:249" s="10" customFormat="1" ht="30" x14ac:dyDescent="0.25">
      <c r="A202" s="18">
        <v>1</v>
      </c>
      <c r="B202" s="213" t="s">
        <v>116</v>
      </c>
      <c r="C202" s="337">
        <f t="shared" si="63"/>
        <v>100</v>
      </c>
      <c r="D202" s="337">
        <f t="shared" si="63"/>
        <v>50</v>
      </c>
      <c r="E202" s="337">
        <f t="shared" si="63"/>
        <v>0</v>
      </c>
      <c r="F202" s="337">
        <f t="shared" si="63"/>
        <v>0</v>
      </c>
      <c r="G202" s="523">
        <f t="shared" si="63"/>
        <v>656.22500000000002</v>
      </c>
      <c r="H202" s="523">
        <f t="shared" si="63"/>
        <v>328</v>
      </c>
      <c r="I202" s="523">
        <f t="shared" si="63"/>
        <v>0</v>
      </c>
      <c r="J202" s="523">
        <f t="shared" si="63"/>
        <v>0</v>
      </c>
      <c r="K202" s="13"/>
      <c r="L202" s="732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  <c r="IN202" s="13"/>
      <c r="IO202" s="13"/>
    </row>
    <row r="203" spans="1:249" s="10" customFormat="1" ht="30" x14ac:dyDescent="0.25">
      <c r="A203" s="18">
        <v>1</v>
      </c>
      <c r="B203" s="214" t="s">
        <v>113</v>
      </c>
      <c r="C203" s="337">
        <f t="shared" si="63"/>
        <v>4265</v>
      </c>
      <c r="D203" s="337">
        <f t="shared" si="63"/>
        <v>2133</v>
      </c>
      <c r="E203" s="337">
        <f t="shared" si="63"/>
        <v>1275</v>
      </c>
      <c r="F203" s="337">
        <f t="shared" si="63"/>
        <v>59.774964838255976</v>
      </c>
      <c r="G203" s="523">
        <f t="shared" si="63"/>
        <v>8035.2455</v>
      </c>
      <c r="H203" s="523">
        <f t="shared" si="63"/>
        <v>4018</v>
      </c>
      <c r="I203" s="523">
        <f t="shared" si="63"/>
        <v>2046.6909500000002</v>
      </c>
      <c r="J203" s="523">
        <f t="shared" si="63"/>
        <v>50.938052513688405</v>
      </c>
      <c r="K203" s="13"/>
      <c r="L203" s="732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  <c r="IN203" s="13"/>
      <c r="IO203" s="13"/>
    </row>
    <row r="204" spans="1:249" s="10" customFormat="1" ht="30" x14ac:dyDescent="0.25">
      <c r="A204" s="18">
        <v>1</v>
      </c>
      <c r="B204" s="213" t="s">
        <v>109</v>
      </c>
      <c r="C204" s="337">
        <f t="shared" si="63"/>
        <v>150</v>
      </c>
      <c r="D204" s="337">
        <f t="shared" si="63"/>
        <v>75</v>
      </c>
      <c r="E204" s="337">
        <f t="shared" si="63"/>
        <v>91</v>
      </c>
      <c r="F204" s="337">
        <f t="shared" si="63"/>
        <v>121.33333333333334</v>
      </c>
      <c r="G204" s="523">
        <f t="shared" si="63"/>
        <v>263.08049999999997</v>
      </c>
      <c r="H204" s="523">
        <f t="shared" si="63"/>
        <v>132</v>
      </c>
      <c r="I204" s="523">
        <f t="shared" si="63"/>
        <v>160.44628</v>
      </c>
      <c r="J204" s="523">
        <f t="shared" si="63"/>
        <v>121.55021212121213</v>
      </c>
      <c r="K204" s="13"/>
      <c r="L204" s="732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  <c r="IN204" s="13"/>
      <c r="IO204" s="13"/>
    </row>
    <row r="205" spans="1:249" s="10" customFormat="1" ht="60" x14ac:dyDescent="0.25">
      <c r="A205" s="18">
        <v>1</v>
      </c>
      <c r="B205" s="213" t="s">
        <v>81</v>
      </c>
      <c r="C205" s="337">
        <f t="shared" si="63"/>
        <v>3800</v>
      </c>
      <c r="D205" s="337">
        <f t="shared" si="63"/>
        <v>1900</v>
      </c>
      <c r="E205" s="337">
        <f t="shared" si="63"/>
        <v>690</v>
      </c>
      <c r="F205" s="337">
        <f t="shared" si="63"/>
        <v>36.315789473684212</v>
      </c>
      <c r="G205" s="523">
        <f t="shared" si="63"/>
        <v>7453.7</v>
      </c>
      <c r="H205" s="523">
        <f t="shared" si="63"/>
        <v>3727</v>
      </c>
      <c r="I205" s="523">
        <f t="shared" si="63"/>
        <v>1505.9206899999999</v>
      </c>
      <c r="J205" s="523">
        <f t="shared" si="63"/>
        <v>40.405706734639118</v>
      </c>
      <c r="K205" s="13"/>
      <c r="L205" s="732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  <c r="IN205" s="13"/>
      <c r="IO205" s="13"/>
    </row>
    <row r="206" spans="1:249" s="10" customFormat="1" ht="45" x14ac:dyDescent="0.25">
      <c r="A206" s="18">
        <v>1</v>
      </c>
      <c r="B206" s="213" t="s">
        <v>110</v>
      </c>
      <c r="C206" s="337">
        <f t="shared" si="63"/>
        <v>315</v>
      </c>
      <c r="D206" s="337">
        <f t="shared" si="63"/>
        <v>158</v>
      </c>
      <c r="E206" s="337">
        <f t="shared" si="63"/>
        <v>494</v>
      </c>
      <c r="F206" s="337">
        <f t="shared" si="63"/>
        <v>312.65822784810126</v>
      </c>
      <c r="G206" s="523">
        <f t="shared" si="63"/>
        <v>318.46499999999997</v>
      </c>
      <c r="H206" s="523">
        <f t="shared" si="63"/>
        <v>159</v>
      </c>
      <c r="I206" s="523">
        <f t="shared" si="63"/>
        <v>380.32398000000001</v>
      </c>
      <c r="J206" s="523">
        <f t="shared" si="63"/>
        <v>239.19747169811322</v>
      </c>
      <c r="K206" s="13"/>
      <c r="L206" s="732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  <c r="IN206" s="13"/>
      <c r="IO206" s="13"/>
    </row>
    <row r="207" spans="1:249" s="10" customFormat="1" ht="30" x14ac:dyDescent="0.25">
      <c r="A207" s="18"/>
      <c r="B207" s="412" t="s">
        <v>124</v>
      </c>
      <c r="C207" s="704">
        <f t="shared" ref="C207:J208" si="64">SUM(C194)</f>
        <v>6950</v>
      </c>
      <c r="D207" s="704">
        <f t="shared" si="64"/>
        <v>3475</v>
      </c>
      <c r="E207" s="704">
        <f t="shared" si="64"/>
        <v>2557</v>
      </c>
      <c r="F207" s="704">
        <f t="shared" si="64"/>
        <v>73.582733812949641</v>
      </c>
      <c r="G207" s="704">
        <f t="shared" si="64"/>
        <v>5623.1755000000003</v>
      </c>
      <c r="H207" s="704">
        <f t="shared" si="64"/>
        <v>2812</v>
      </c>
      <c r="I207" s="704">
        <f t="shared" si="64"/>
        <v>2483.99838</v>
      </c>
      <c r="J207" s="704">
        <f t="shared" si="64"/>
        <v>88.335646514935988</v>
      </c>
      <c r="K207" s="13"/>
      <c r="L207" s="732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  <c r="IN207" s="13"/>
      <c r="IO207" s="13"/>
    </row>
    <row r="208" spans="1:249" s="10" customFormat="1" x14ac:dyDescent="0.25">
      <c r="A208" s="18"/>
      <c r="B208" s="412" t="s">
        <v>126</v>
      </c>
      <c r="C208" s="704">
        <f t="shared" si="64"/>
        <v>1850</v>
      </c>
      <c r="D208" s="704">
        <f t="shared" si="64"/>
        <v>925</v>
      </c>
      <c r="E208" s="704">
        <f t="shared" si="64"/>
        <v>689</v>
      </c>
      <c r="F208" s="704">
        <f t="shared" si="64"/>
        <v>74.486486486486498</v>
      </c>
      <c r="G208" s="704">
        <f t="shared" si="64"/>
        <v>0</v>
      </c>
      <c r="H208" s="704">
        <f t="shared" si="64"/>
        <v>0</v>
      </c>
      <c r="I208" s="704">
        <f t="shared" si="64"/>
        <v>556.65391999999997</v>
      </c>
      <c r="J208" s="704">
        <f t="shared" si="64"/>
        <v>0</v>
      </c>
      <c r="K208" s="13"/>
      <c r="L208" s="732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  <c r="IN208" s="13"/>
      <c r="IO208" s="13"/>
    </row>
    <row r="209" spans="1:12" ht="15.75" thickBot="1" x14ac:dyDescent="0.3">
      <c r="A209" s="18">
        <v>1</v>
      </c>
      <c r="B209" s="555" t="s">
        <v>108</v>
      </c>
      <c r="C209" s="556">
        <f t="shared" ref="C209:J209" si="65">C196</f>
        <v>0</v>
      </c>
      <c r="D209" s="556">
        <f t="shared" si="65"/>
        <v>0</v>
      </c>
      <c r="E209" s="556">
        <f t="shared" si="65"/>
        <v>0</v>
      </c>
      <c r="F209" s="556">
        <f t="shared" si="65"/>
        <v>0</v>
      </c>
      <c r="G209" s="557">
        <f t="shared" si="65"/>
        <v>23977.680641203704</v>
      </c>
      <c r="H209" s="557">
        <f t="shared" si="65"/>
        <v>11990</v>
      </c>
      <c r="I209" s="557">
        <f t="shared" si="65"/>
        <v>11304.517220000002</v>
      </c>
      <c r="J209" s="557">
        <f t="shared" si="65"/>
        <v>94.282879232693929</v>
      </c>
    </row>
    <row r="210" spans="1:12" ht="15.75" thickBot="1" x14ac:dyDescent="0.3">
      <c r="A210" s="18">
        <v>1</v>
      </c>
      <c r="B210" s="86" t="s">
        <v>7</v>
      </c>
      <c r="C210" s="11"/>
      <c r="D210" s="11"/>
      <c r="E210" s="259"/>
      <c r="F210" s="11"/>
      <c r="G210" s="524"/>
      <c r="H210" s="524"/>
      <c r="I210" s="525"/>
      <c r="J210" s="524"/>
    </row>
    <row r="211" spans="1:12" ht="34.5" customHeight="1" x14ac:dyDescent="0.25">
      <c r="A211" s="18">
        <v>1</v>
      </c>
      <c r="B211" s="130" t="s">
        <v>127</v>
      </c>
      <c r="C211" s="14"/>
      <c r="D211" s="14"/>
      <c r="E211" s="128"/>
      <c r="F211" s="14"/>
      <c r="G211" s="505"/>
      <c r="H211" s="505"/>
      <c r="I211" s="479"/>
      <c r="J211" s="505"/>
    </row>
    <row r="212" spans="1:12" s="36" customFormat="1" ht="30" x14ac:dyDescent="0.25">
      <c r="A212" s="18">
        <v>1</v>
      </c>
      <c r="B212" s="73" t="s">
        <v>121</v>
      </c>
      <c r="C212" s="117">
        <f>SUM(C213:C216)</f>
        <v>5312</v>
      </c>
      <c r="D212" s="117">
        <f>SUM(D213:D216)</f>
        <v>2658</v>
      </c>
      <c r="E212" s="117">
        <f>SUM(E213:E216)</f>
        <v>2650</v>
      </c>
      <c r="F212" s="119">
        <f>E212/D212*100</f>
        <v>99.699021820917991</v>
      </c>
      <c r="G212" s="487">
        <f>SUM(G213:G216)</f>
        <v>13551.572432870371</v>
      </c>
      <c r="H212" s="487">
        <f>SUM(H213:H216)</f>
        <v>6776</v>
      </c>
      <c r="I212" s="487">
        <f>SUM(I213:I216)</f>
        <v>7400.8931400000001</v>
      </c>
      <c r="J212" s="487">
        <f>I212/H212*100</f>
        <v>109.22215377804014</v>
      </c>
      <c r="L212" s="109"/>
    </row>
    <row r="213" spans="1:12" s="36" customFormat="1" ht="30" x14ac:dyDescent="0.25">
      <c r="A213" s="18">
        <v>1</v>
      </c>
      <c r="B213" s="72" t="s">
        <v>79</v>
      </c>
      <c r="C213" s="117">
        <v>3917</v>
      </c>
      <c r="D213" s="110">
        <f t="shared" ref="D213:D220" si="66">ROUND(C213/12*$B$3,0)</f>
        <v>1959</v>
      </c>
      <c r="E213" s="117">
        <v>1906</v>
      </c>
      <c r="F213" s="117">
        <f>E213/D213*100</f>
        <v>97.29453802960694</v>
      </c>
      <c r="G213" s="487">
        <v>10080.635245370371</v>
      </c>
      <c r="H213" s="661">
        <f>ROUND(G213/12*$B$3,0)</f>
        <v>5040</v>
      </c>
      <c r="I213" s="487">
        <v>4868.2824099999998</v>
      </c>
      <c r="J213" s="487">
        <f t="shared" ref="J213:J222" si="67">I213/H213*100</f>
        <v>96.592904960317455</v>
      </c>
      <c r="L213" s="109"/>
    </row>
    <row r="214" spans="1:12" s="36" customFormat="1" ht="30" x14ac:dyDescent="0.25">
      <c r="A214" s="18">
        <v>1</v>
      </c>
      <c r="B214" s="72" t="s">
        <v>80</v>
      </c>
      <c r="C214" s="117">
        <v>1175</v>
      </c>
      <c r="D214" s="110">
        <f t="shared" si="66"/>
        <v>588</v>
      </c>
      <c r="E214" s="117">
        <v>498</v>
      </c>
      <c r="F214" s="117">
        <f>E214/D214*100</f>
        <v>84.693877551020407</v>
      </c>
      <c r="G214" s="487">
        <v>2027.2421875</v>
      </c>
      <c r="H214" s="661">
        <f t="shared" ref="H214:H220" si="68">ROUND(G214/12*$B$3,0)</f>
        <v>1014</v>
      </c>
      <c r="I214" s="487">
        <v>918.29723000000013</v>
      </c>
      <c r="J214" s="487">
        <f t="shared" si="67"/>
        <v>90.561857001972399</v>
      </c>
      <c r="L214" s="109"/>
    </row>
    <row r="215" spans="1:12" s="36" customFormat="1" ht="45" x14ac:dyDescent="0.25">
      <c r="A215" s="18">
        <v>1</v>
      </c>
      <c r="B215" s="72" t="s">
        <v>115</v>
      </c>
      <c r="C215" s="117">
        <v>57</v>
      </c>
      <c r="D215" s="110">
        <f t="shared" si="66"/>
        <v>29</v>
      </c>
      <c r="E215" s="117">
        <v>64</v>
      </c>
      <c r="F215" s="117">
        <f>E215/D215*100</f>
        <v>220.68965517241378</v>
      </c>
      <c r="G215" s="487">
        <v>374.04825</v>
      </c>
      <c r="H215" s="661">
        <f t="shared" si="68"/>
        <v>187</v>
      </c>
      <c r="I215" s="487">
        <v>419.98399999999998</v>
      </c>
      <c r="J215" s="487">
        <f t="shared" si="67"/>
        <v>224.59037433155081</v>
      </c>
      <c r="L215" s="109"/>
    </row>
    <row r="216" spans="1:12" s="36" customFormat="1" ht="30" x14ac:dyDescent="0.25">
      <c r="A216" s="18">
        <v>1</v>
      </c>
      <c r="B216" s="72" t="s">
        <v>116</v>
      </c>
      <c r="C216" s="117">
        <v>163</v>
      </c>
      <c r="D216" s="110">
        <f t="shared" si="66"/>
        <v>82</v>
      </c>
      <c r="E216" s="117">
        <v>182</v>
      </c>
      <c r="F216" s="117">
        <f t="shared" ref="F216:F220" si="69">E216/D216*100</f>
        <v>221.95121951219514</v>
      </c>
      <c r="G216" s="487">
        <v>1069.6467500000001</v>
      </c>
      <c r="H216" s="661">
        <f t="shared" si="68"/>
        <v>535</v>
      </c>
      <c r="I216" s="487">
        <v>1194.3295000000001</v>
      </c>
      <c r="J216" s="487">
        <f t="shared" si="67"/>
        <v>223.23915887850467</v>
      </c>
      <c r="L216" s="109"/>
    </row>
    <row r="217" spans="1:12" s="36" customFormat="1" ht="30" x14ac:dyDescent="0.25">
      <c r="A217" s="18">
        <v>1</v>
      </c>
      <c r="B217" s="73" t="s">
        <v>113</v>
      </c>
      <c r="C217" s="117">
        <f>SUM(C218:C220)</f>
        <v>8415</v>
      </c>
      <c r="D217" s="117">
        <f>SUM(D218:D220)</f>
        <v>4208</v>
      </c>
      <c r="E217" s="117">
        <f>SUM(E218:E220)</f>
        <v>3254</v>
      </c>
      <c r="F217" s="117">
        <f t="shared" si="69"/>
        <v>77.328897338403053</v>
      </c>
      <c r="G217" s="480">
        <f>SUM(G218:G220)</f>
        <v>15224.288</v>
      </c>
      <c r="H217" s="480">
        <f>SUM(H218:H220)</f>
        <v>7612</v>
      </c>
      <c r="I217" s="480">
        <f>SUM(I218:I220)</f>
        <v>6579.8981999999987</v>
      </c>
      <c r="J217" s="487">
        <f t="shared" si="67"/>
        <v>86.44112191276929</v>
      </c>
      <c r="L217" s="109"/>
    </row>
    <row r="218" spans="1:12" s="36" customFormat="1" ht="30" x14ac:dyDescent="0.25">
      <c r="A218" s="18">
        <v>1</v>
      </c>
      <c r="B218" s="72" t="s">
        <v>109</v>
      </c>
      <c r="C218" s="117">
        <v>2900</v>
      </c>
      <c r="D218" s="110">
        <f t="shared" si="66"/>
        <v>1450</v>
      </c>
      <c r="E218" s="117">
        <v>912</v>
      </c>
      <c r="F218" s="117">
        <f t="shared" si="69"/>
        <v>62.896551724137929</v>
      </c>
      <c r="G218" s="487">
        <v>5086.223</v>
      </c>
      <c r="H218" s="661">
        <f t="shared" si="68"/>
        <v>2543</v>
      </c>
      <c r="I218" s="487">
        <v>1613.74127</v>
      </c>
      <c r="J218" s="487">
        <f t="shared" si="67"/>
        <v>63.458170271333067</v>
      </c>
      <c r="L218" s="109"/>
    </row>
    <row r="219" spans="1:12" s="36" customFormat="1" ht="60" x14ac:dyDescent="0.25">
      <c r="A219" s="18">
        <v>1</v>
      </c>
      <c r="B219" s="72" t="s">
        <v>120</v>
      </c>
      <c r="C219" s="117">
        <v>4800</v>
      </c>
      <c r="D219" s="110">
        <f t="shared" si="66"/>
        <v>2400</v>
      </c>
      <c r="E219" s="117">
        <v>1980</v>
      </c>
      <c r="F219" s="117">
        <f t="shared" si="69"/>
        <v>82.5</v>
      </c>
      <c r="G219" s="487">
        <v>9415.2000000000007</v>
      </c>
      <c r="H219" s="661">
        <f t="shared" si="68"/>
        <v>4708</v>
      </c>
      <c r="I219" s="487">
        <v>4631.9029299999993</v>
      </c>
      <c r="J219" s="487">
        <f t="shared" si="67"/>
        <v>98.383664613423946</v>
      </c>
      <c r="L219" s="109"/>
    </row>
    <row r="220" spans="1:12" s="36" customFormat="1" ht="45" x14ac:dyDescent="0.25">
      <c r="A220" s="18">
        <v>1</v>
      </c>
      <c r="B220" s="72" t="s">
        <v>110</v>
      </c>
      <c r="C220" s="117">
        <v>715</v>
      </c>
      <c r="D220" s="110">
        <f t="shared" si="66"/>
        <v>358</v>
      </c>
      <c r="E220" s="117">
        <v>362</v>
      </c>
      <c r="F220" s="117">
        <f t="shared" si="69"/>
        <v>101.1173184357542</v>
      </c>
      <c r="G220" s="487">
        <v>722.86500000000001</v>
      </c>
      <c r="H220" s="661">
        <f t="shared" si="68"/>
        <v>361</v>
      </c>
      <c r="I220" s="487">
        <v>334.25400000000002</v>
      </c>
      <c r="J220" s="487">
        <f t="shared" si="67"/>
        <v>92.591135734072026</v>
      </c>
      <c r="L220" s="109"/>
    </row>
    <row r="221" spans="1:12" s="36" customFormat="1" ht="30" x14ac:dyDescent="0.25">
      <c r="A221" s="18"/>
      <c r="B221" s="681" t="s">
        <v>124</v>
      </c>
      <c r="C221" s="117">
        <v>13300</v>
      </c>
      <c r="D221" s="110">
        <f>ROUND(C221/12*$B$3,0)</f>
        <v>6650</v>
      </c>
      <c r="E221" s="117">
        <v>6837</v>
      </c>
      <c r="F221" s="117">
        <f>E221/D221*100</f>
        <v>102.81203007518798</v>
      </c>
      <c r="G221" s="487">
        <v>10760.897000000001</v>
      </c>
      <c r="H221" s="661">
        <f>ROUND(G221/12*$B$3,0)</f>
        <v>5380</v>
      </c>
      <c r="I221" s="487">
        <v>5529.3759700000001</v>
      </c>
      <c r="J221" s="487">
        <f>I221/H221*100</f>
        <v>102.77650501858737</v>
      </c>
      <c r="L221" s="109"/>
    </row>
    <row r="222" spans="1:12" s="36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91">
        <f>G217+G212+G221</f>
        <v>39536.757432870378</v>
      </c>
      <c r="H222" s="491">
        <f>H217+H212+H221</f>
        <v>19768</v>
      </c>
      <c r="I222" s="491">
        <f>I217+I212+I221</f>
        <v>19510.167310000001</v>
      </c>
      <c r="J222" s="491">
        <f t="shared" si="67"/>
        <v>98.69570674828006</v>
      </c>
      <c r="L222" s="109"/>
    </row>
    <row r="223" spans="1:12" ht="29.25" x14ac:dyDescent="0.25">
      <c r="A223" s="18">
        <v>1</v>
      </c>
      <c r="B223" s="264" t="s">
        <v>98</v>
      </c>
      <c r="C223" s="262"/>
      <c r="D223" s="262"/>
      <c r="E223" s="262"/>
      <c r="F223" s="262"/>
      <c r="G223" s="526"/>
      <c r="H223" s="526"/>
      <c r="I223" s="526"/>
      <c r="J223" s="526"/>
    </row>
    <row r="224" spans="1:12" ht="30" x14ac:dyDescent="0.25">
      <c r="A224" s="18">
        <v>1</v>
      </c>
      <c r="B224" s="263" t="s">
        <v>121</v>
      </c>
      <c r="C224" s="338">
        <f t="shared" ref="C224:J232" si="70">C212</f>
        <v>5312</v>
      </c>
      <c r="D224" s="338">
        <f t="shared" si="70"/>
        <v>2658</v>
      </c>
      <c r="E224" s="338">
        <f t="shared" si="70"/>
        <v>2650</v>
      </c>
      <c r="F224" s="338">
        <f t="shared" si="70"/>
        <v>99.699021820917991</v>
      </c>
      <c r="G224" s="527">
        <f t="shared" si="70"/>
        <v>13551.572432870371</v>
      </c>
      <c r="H224" s="527">
        <f t="shared" si="70"/>
        <v>6776</v>
      </c>
      <c r="I224" s="527">
        <f t="shared" si="70"/>
        <v>7400.8931400000001</v>
      </c>
      <c r="J224" s="527">
        <f t="shared" si="70"/>
        <v>109.22215377804014</v>
      </c>
    </row>
    <row r="225" spans="1:12" ht="30" x14ac:dyDescent="0.25">
      <c r="A225" s="18">
        <v>1</v>
      </c>
      <c r="B225" s="135" t="s">
        <v>79</v>
      </c>
      <c r="C225" s="338">
        <f t="shared" si="70"/>
        <v>3917</v>
      </c>
      <c r="D225" s="338">
        <f t="shared" si="70"/>
        <v>1959</v>
      </c>
      <c r="E225" s="338">
        <f t="shared" si="70"/>
        <v>1906</v>
      </c>
      <c r="F225" s="338">
        <f t="shared" si="70"/>
        <v>97.29453802960694</v>
      </c>
      <c r="G225" s="527">
        <f t="shared" si="70"/>
        <v>10080.635245370371</v>
      </c>
      <c r="H225" s="527">
        <f t="shared" si="70"/>
        <v>5040</v>
      </c>
      <c r="I225" s="527">
        <f t="shared" si="70"/>
        <v>4868.2824099999998</v>
      </c>
      <c r="J225" s="527">
        <f t="shared" si="70"/>
        <v>96.592904960317455</v>
      </c>
    </row>
    <row r="226" spans="1:12" ht="30" x14ac:dyDescent="0.25">
      <c r="A226" s="18">
        <v>1</v>
      </c>
      <c r="B226" s="135" t="s">
        <v>80</v>
      </c>
      <c r="C226" s="338">
        <f t="shared" si="70"/>
        <v>1175</v>
      </c>
      <c r="D226" s="338">
        <f t="shared" si="70"/>
        <v>588</v>
      </c>
      <c r="E226" s="338">
        <f t="shared" si="70"/>
        <v>498</v>
      </c>
      <c r="F226" s="338">
        <f t="shared" si="70"/>
        <v>84.693877551020407</v>
      </c>
      <c r="G226" s="527">
        <f t="shared" si="70"/>
        <v>2027.2421875</v>
      </c>
      <c r="H226" s="527">
        <f t="shared" si="70"/>
        <v>1014</v>
      </c>
      <c r="I226" s="527">
        <f t="shared" si="70"/>
        <v>918.29723000000013</v>
      </c>
      <c r="J226" s="527">
        <f t="shared" si="70"/>
        <v>90.561857001972399</v>
      </c>
    </row>
    <row r="227" spans="1:12" ht="45" x14ac:dyDescent="0.25">
      <c r="A227" s="18">
        <v>1</v>
      </c>
      <c r="B227" s="135" t="s">
        <v>115</v>
      </c>
      <c r="C227" s="338">
        <f t="shared" si="70"/>
        <v>57</v>
      </c>
      <c r="D227" s="338">
        <f t="shared" si="70"/>
        <v>29</v>
      </c>
      <c r="E227" s="338">
        <f t="shared" si="70"/>
        <v>64</v>
      </c>
      <c r="F227" s="338">
        <f t="shared" si="70"/>
        <v>220.68965517241378</v>
      </c>
      <c r="G227" s="527">
        <f t="shared" si="70"/>
        <v>374.04825</v>
      </c>
      <c r="H227" s="527">
        <f t="shared" si="70"/>
        <v>187</v>
      </c>
      <c r="I227" s="527">
        <f t="shared" si="70"/>
        <v>419.98399999999998</v>
      </c>
      <c r="J227" s="527">
        <f t="shared" si="70"/>
        <v>224.59037433155081</v>
      </c>
    </row>
    <row r="228" spans="1:12" ht="30" x14ac:dyDescent="0.25">
      <c r="A228" s="18">
        <v>1</v>
      </c>
      <c r="B228" s="135" t="s">
        <v>116</v>
      </c>
      <c r="C228" s="338">
        <f t="shared" si="70"/>
        <v>163</v>
      </c>
      <c r="D228" s="338">
        <f t="shared" si="70"/>
        <v>82</v>
      </c>
      <c r="E228" s="338">
        <f t="shared" si="70"/>
        <v>182</v>
      </c>
      <c r="F228" s="338">
        <f t="shared" si="70"/>
        <v>221.95121951219514</v>
      </c>
      <c r="G228" s="527">
        <f t="shared" si="70"/>
        <v>1069.6467500000001</v>
      </c>
      <c r="H228" s="527">
        <f t="shared" si="70"/>
        <v>535</v>
      </c>
      <c r="I228" s="527">
        <f t="shared" si="70"/>
        <v>1194.3295000000001</v>
      </c>
      <c r="J228" s="527">
        <f t="shared" si="70"/>
        <v>223.23915887850467</v>
      </c>
    </row>
    <row r="229" spans="1:12" ht="30" x14ac:dyDescent="0.25">
      <c r="A229" s="18">
        <v>1</v>
      </c>
      <c r="B229" s="263" t="s">
        <v>113</v>
      </c>
      <c r="C229" s="338">
        <f t="shared" si="70"/>
        <v>8415</v>
      </c>
      <c r="D229" s="338">
        <f t="shared" si="70"/>
        <v>4208</v>
      </c>
      <c r="E229" s="338">
        <f t="shared" si="70"/>
        <v>3254</v>
      </c>
      <c r="F229" s="338">
        <f t="shared" si="70"/>
        <v>77.328897338403053</v>
      </c>
      <c r="G229" s="527">
        <f t="shared" si="70"/>
        <v>15224.288</v>
      </c>
      <c r="H229" s="527">
        <f t="shared" si="70"/>
        <v>7612</v>
      </c>
      <c r="I229" s="527">
        <f t="shared" si="70"/>
        <v>6579.8981999999987</v>
      </c>
      <c r="J229" s="527">
        <f t="shared" si="70"/>
        <v>86.44112191276929</v>
      </c>
    </row>
    <row r="230" spans="1:12" ht="30" x14ac:dyDescent="0.25">
      <c r="A230" s="18">
        <v>1</v>
      </c>
      <c r="B230" s="135" t="s">
        <v>109</v>
      </c>
      <c r="C230" s="338">
        <f t="shared" si="70"/>
        <v>2900</v>
      </c>
      <c r="D230" s="338">
        <f t="shared" si="70"/>
        <v>1450</v>
      </c>
      <c r="E230" s="338">
        <f t="shared" si="70"/>
        <v>912</v>
      </c>
      <c r="F230" s="338">
        <f t="shared" si="70"/>
        <v>62.896551724137929</v>
      </c>
      <c r="G230" s="527">
        <f t="shared" si="70"/>
        <v>5086.223</v>
      </c>
      <c r="H230" s="527">
        <f t="shared" si="70"/>
        <v>2543</v>
      </c>
      <c r="I230" s="527">
        <f t="shared" si="70"/>
        <v>1613.74127</v>
      </c>
      <c r="J230" s="527">
        <f t="shared" si="70"/>
        <v>63.458170271333067</v>
      </c>
    </row>
    <row r="231" spans="1:12" ht="60" x14ac:dyDescent="0.25">
      <c r="A231" s="18">
        <v>1</v>
      </c>
      <c r="B231" s="135" t="s">
        <v>81</v>
      </c>
      <c r="C231" s="338">
        <f t="shared" si="70"/>
        <v>4800</v>
      </c>
      <c r="D231" s="338">
        <f t="shared" si="70"/>
        <v>2400</v>
      </c>
      <c r="E231" s="338">
        <f t="shared" si="70"/>
        <v>1980</v>
      </c>
      <c r="F231" s="338">
        <f t="shared" si="70"/>
        <v>82.5</v>
      </c>
      <c r="G231" s="527">
        <f t="shared" si="70"/>
        <v>9415.2000000000007</v>
      </c>
      <c r="H231" s="527">
        <f t="shared" si="70"/>
        <v>4708</v>
      </c>
      <c r="I231" s="527">
        <f t="shared" si="70"/>
        <v>4631.9029299999993</v>
      </c>
      <c r="J231" s="527">
        <f t="shared" si="70"/>
        <v>98.383664613423946</v>
      </c>
    </row>
    <row r="232" spans="1:12" ht="45" x14ac:dyDescent="0.25">
      <c r="A232" s="18">
        <v>1</v>
      </c>
      <c r="B232" s="135" t="s">
        <v>110</v>
      </c>
      <c r="C232" s="338">
        <f t="shared" si="70"/>
        <v>715</v>
      </c>
      <c r="D232" s="338">
        <f t="shared" si="70"/>
        <v>358</v>
      </c>
      <c r="E232" s="338">
        <f t="shared" si="70"/>
        <v>362</v>
      </c>
      <c r="F232" s="338">
        <f t="shared" si="70"/>
        <v>101.1173184357542</v>
      </c>
      <c r="G232" s="527">
        <f t="shared" si="70"/>
        <v>722.86500000000001</v>
      </c>
      <c r="H232" s="527">
        <f t="shared" si="70"/>
        <v>361</v>
      </c>
      <c r="I232" s="527">
        <f t="shared" si="70"/>
        <v>334.25400000000002</v>
      </c>
      <c r="J232" s="527">
        <f t="shared" si="70"/>
        <v>92.591135734072026</v>
      </c>
    </row>
    <row r="233" spans="1:12" ht="30" x14ac:dyDescent="0.25">
      <c r="A233" s="18"/>
      <c r="B233" s="135" t="s">
        <v>124</v>
      </c>
      <c r="C233" s="338">
        <f t="shared" ref="C233:J233" si="71">SUM(C221)</f>
        <v>13300</v>
      </c>
      <c r="D233" s="338">
        <f t="shared" si="71"/>
        <v>6650</v>
      </c>
      <c r="E233" s="338">
        <f t="shared" si="71"/>
        <v>6837</v>
      </c>
      <c r="F233" s="338">
        <f t="shared" si="71"/>
        <v>102.81203007518798</v>
      </c>
      <c r="G233" s="338">
        <f t="shared" si="71"/>
        <v>10760.897000000001</v>
      </c>
      <c r="H233" s="338">
        <f t="shared" si="71"/>
        <v>5380</v>
      </c>
      <c r="I233" s="338">
        <f t="shared" si="71"/>
        <v>5529.3759700000001</v>
      </c>
      <c r="J233" s="338">
        <f t="shared" si="71"/>
        <v>102.77650501858737</v>
      </c>
    </row>
    <row r="234" spans="1:12" x14ac:dyDescent="0.25">
      <c r="A234" s="18">
        <v>1</v>
      </c>
      <c r="B234" s="136" t="s">
        <v>4</v>
      </c>
      <c r="C234" s="134">
        <f t="shared" ref="C234:J234" si="72">C222</f>
        <v>0</v>
      </c>
      <c r="D234" s="134">
        <f t="shared" si="72"/>
        <v>0</v>
      </c>
      <c r="E234" s="134">
        <f t="shared" si="72"/>
        <v>0</v>
      </c>
      <c r="F234" s="134">
        <f t="shared" si="72"/>
        <v>0</v>
      </c>
      <c r="G234" s="528">
        <f t="shared" si="72"/>
        <v>39536.757432870378</v>
      </c>
      <c r="H234" s="528">
        <f t="shared" si="72"/>
        <v>19768</v>
      </c>
      <c r="I234" s="528">
        <f t="shared" si="72"/>
        <v>19510.167310000001</v>
      </c>
      <c r="J234" s="528">
        <f t="shared" si="72"/>
        <v>98.69570674828006</v>
      </c>
    </row>
    <row r="235" spans="1:12" ht="15.75" thickBot="1" x14ac:dyDescent="0.3">
      <c r="A235" s="18">
        <v>1</v>
      </c>
      <c r="B235" s="86" t="s">
        <v>8</v>
      </c>
      <c r="C235" s="11"/>
      <c r="D235" s="11"/>
      <c r="E235" s="259"/>
      <c r="F235" s="11"/>
      <c r="G235" s="524"/>
      <c r="H235" s="524"/>
      <c r="I235" s="525"/>
      <c r="J235" s="524"/>
    </row>
    <row r="236" spans="1:12" ht="45.75" customHeight="1" x14ac:dyDescent="0.25">
      <c r="A236" s="18">
        <v>1</v>
      </c>
      <c r="B236" s="130" t="s">
        <v>52</v>
      </c>
      <c r="C236" s="170"/>
      <c r="D236" s="170"/>
      <c r="E236" s="170"/>
      <c r="F236" s="170"/>
      <c r="G236" s="529"/>
      <c r="H236" s="529"/>
      <c r="I236" s="529"/>
      <c r="J236" s="529"/>
    </row>
    <row r="237" spans="1:12" s="36" customFormat="1" ht="30" x14ac:dyDescent="0.25">
      <c r="A237" s="18">
        <v>1</v>
      </c>
      <c r="B237" s="73" t="s">
        <v>121</v>
      </c>
      <c r="C237" s="117">
        <f>SUM(C238:C241)</f>
        <v>4554</v>
      </c>
      <c r="D237" s="117">
        <f>SUM(D238:D241)</f>
        <v>2278</v>
      </c>
      <c r="E237" s="117">
        <f>SUM(E238:E241)</f>
        <v>2603</v>
      </c>
      <c r="F237" s="117">
        <f t="shared" ref="F237:F247" si="73">E237/D237*100</f>
        <v>114.26690079016682</v>
      </c>
      <c r="G237" s="529">
        <f>SUM(G238:G241)</f>
        <v>11728.465460648147</v>
      </c>
      <c r="H237" s="529">
        <f>SUM(H238:H241)</f>
        <v>5864</v>
      </c>
      <c r="I237" s="529">
        <f>SUM(I238:I241)</f>
        <v>6403.2117100000005</v>
      </c>
      <c r="J237" s="492">
        <f t="shared" ref="J237:J249" si="74">I237/H237*100</f>
        <v>109.19528836971351</v>
      </c>
      <c r="L237" s="109"/>
    </row>
    <row r="238" spans="1:12" s="36" customFormat="1" ht="30" x14ac:dyDescent="0.25">
      <c r="A238" s="18">
        <v>1</v>
      </c>
      <c r="B238" s="72" t="s">
        <v>79</v>
      </c>
      <c r="C238" s="117">
        <v>3338</v>
      </c>
      <c r="D238" s="110">
        <f t="shared" ref="D238:D245" si="75">ROUND(C238/12*$B$3,0)</f>
        <v>1669</v>
      </c>
      <c r="E238" s="117">
        <v>1858</v>
      </c>
      <c r="F238" s="117">
        <f t="shared" si="73"/>
        <v>111.32414619532653</v>
      </c>
      <c r="G238" s="529">
        <v>8590.5438981481475</v>
      </c>
      <c r="H238" s="661">
        <f t="shared" ref="H238:H245" si="76">ROUND(G238/12*$B$3,0)</f>
        <v>4295</v>
      </c>
      <c r="I238" s="529">
        <v>4260.07654</v>
      </c>
      <c r="J238" s="492">
        <f t="shared" si="74"/>
        <v>99.186881024447032</v>
      </c>
      <c r="L238" s="109"/>
    </row>
    <row r="239" spans="1:12" s="36" customFormat="1" ht="30" x14ac:dyDescent="0.25">
      <c r="A239" s="18">
        <v>1</v>
      </c>
      <c r="B239" s="72" t="s">
        <v>80</v>
      </c>
      <c r="C239" s="117">
        <v>1001</v>
      </c>
      <c r="D239" s="110">
        <f t="shared" si="75"/>
        <v>501</v>
      </c>
      <c r="E239" s="117">
        <v>572</v>
      </c>
      <c r="F239" s="117">
        <f t="shared" si="73"/>
        <v>114.17165668662675</v>
      </c>
      <c r="G239" s="529">
        <v>1727.0378125</v>
      </c>
      <c r="H239" s="661">
        <f t="shared" si="76"/>
        <v>864</v>
      </c>
      <c r="I239" s="529">
        <v>1007.86592</v>
      </c>
      <c r="J239" s="492">
        <f t="shared" si="74"/>
        <v>116.65114814814814</v>
      </c>
      <c r="L239" s="109"/>
    </row>
    <row r="240" spans="1:12" s="36" customFormat="1" ht="45" x14ac:dyDescent="0.25">
      <c r="A240" s="18">
        <v>1</v>
      </c>
      <c r="B240" s="72" t="s">
        <v>115</v>
      </c>
      <c r="C240" s="117">
        <v>65</v>
      </c>
      <c r="D240" s="110">
        <f t="shared" si="75"/>
        <v>33</v>
      </c>
      <c r="E240" s="117">
        <v>65</v>
      </c>
      <c r="F240" s="117">
        <f t="shared" si="73"/>
        <v>196.96969696969697</v>
      </c>
      <c r="G240" s="529">
        <v>426.54624999999999</v>
      </c>
      <c r="H240" s="661">
        <f t="shared" si="76"/>
        <v>213</v>
      </c>
      <c r="I240" s="529">
        <v>426.54624999999999</v>
      </c>
      <c r="J240" s="492">
        <f t="shared" si="74"/>
        <v>200.25645539906102</v>
      </c>
      <c r="L240" s="109"/>
    </row>
    <row r="241" spans="1:249" s="36" customFormat="1" ht="30" x14ac:dyDescent="0.25">
      <c r="A241" s="18">
        <v>1</v>
      </c>
      <c r="B241" s="72" t="s">
        <v>116</v>
      </c>
      <c r="C241" s="117">
        <v>150</v>
      </c>
      <c r="D241" s="110">
        <f t="shared" si="75"/>
        <v>75</v>
      </c>
      <c r="E241" s="117">
        <v>108</v>
      </c>
      <c r="F241" s="117">
        <f t="shared" si="73"/>
        <v>144</v>
      </c>
      <c r="G241" s="529">
        <v>984.33749999999998</v>
      </c>
      <c r="H241" s="661">
        <f t="shared" si="76"/>
        <v>492</v>
      </c>
      <c r="I241" s="529">
        <v>708.72299999999996</v>
      </c>
      <c r="J241" s="492">
        <f t="shared" si="74"/>
        <v>144.04939024390242</v>
      </c>
      <c r="L241" s="109"/>
    </row>
    <row r="242" spans="1:249" s="36" customFormat="1" ht="30" x14ac:dyDescent="0.25">
      <c r="A242" s="18">
        <v>1</v>
      </c>
      <c r="B242" s="73" t="s">
        <v>113</v>
      </c>
      <c r="C242" s="117">
        <f>SUM(C243:C245)</f>
        <v>8277</v>
      </c>
      <c r="D242" s="117">
        <f>SUM(D243:D245)</f>
        <v>4139</v>
      </c>
      <c r="E242" s="117">
        <f>SUM(E243:E245)</f>
        <v>4255</v>
      </c>
      <c r="F242" s="117">
        <f t="shared" si="73"/>
        <v>102.80260932592414</v>
      </c>
      <c r="G242" s="480">
        <f>SUM(G243:G245)</f>
        <v>14115.806</v>
      </c>
      <c r="H242" s="480">
        <f>SUM(H243:H245)</f>
        <v>7058</v>
      </c>
      <c r="I242" s="480">
        <f>SUM(I243:I245)</f>
        <v>11003.042430000001</v>
      </c>
      <c r="J242" s="492">
        <f t="shared" si="74"/>
        <v>155.89462213091531</v>
      </c>
      <c r="L242" s="109"/>
    </row>
    <row r="243" spans="1:249" s="36" customFormat="1" ht="30" x14ac:dyDescent="0.25">
      <c r="A243" s="18">
        <v>1</v>
      </c>
      <c r="B243" s="72" t="s">
        <v>109</v>
      </c>
      <c r="C243" s="117">
        <v>700</v>
      </c>
      <c r="D243" s="110">
        <f t="shared" si="75"/>
        <v>350</v>
      </c>
      <c r="E243" s="117">
        <v>248</v>
      </c>
      <c r="F243" s="117">
        <f t="shared" si="73"/>
        <v>70.857142857142847</v>
      </c>
      <c r="G243" s="529">
        <v>1227.7090000000001</v>
      </c>
      <c r="H243" s="661">
        <f t="shared" si="76"/>
        <v>614</v>
      </c>
      <c r="I243" s="529">
        <v>431.76770999999991</v>
      </c>
      <c r="J243" s="492">
        <f t="shared" si="74"/>
        <v>70.320473941368064</v>
      </c>
      <c r="L243" s="109"/>
    </row>
    <row r="244" spans="1:249" s="36" customFormat="1" ht="60" x14ac:dyDescent="0.25">
      <c r="A244" s="18">
        <v>1</v>
      </c>
      <c r="B244" s="72" t="s">
        <v>120</v>
      </c>
      <c r="C244" s="117">
        <v>5500</v>
      </c>
      <c r="D244" s="110">
        <f t="shared" si="75"/>
        <v>2750</v>
      </c>
      <c r="E244" s="117">
        <v>2852</v>
      </c>
      <c r="F244" s="117">
        <f t="shared" si="73"/>
        <v>103.7090909090909</v>
      </c>
      <c r="G244" s="529">
        <v>10788.25</v>
      </c>
      <c r="H244" s="661">
        <f t="shared" si="76"/>
        <v>5394</v>
      </c>
      <c r="I244" s="529">
        <v>9359.7513900000013</v>
      </c>
      <c r="J244" s="492">
        <f t="shared" si="74"/>
        <v>173.52153114571749</v>
      </c>
      <c r="L244" s="109"/>
    </row>
    <row r="245" spans="1:249" s="36" customFormat="1" ht="45" x14ac:dyDescent="0.25">
      <c r="A245" s="18">
        <v>1</v>
      </c>
      <c r="B245" s="72" t="s">
        <v>110</v>
      </c>
      <c r="C245" s="117">
        <v>2077</v>
      </c>
      <c r="D245" s="110">
        <f t="shared" si="75"/>
        <v>1039</v>
      </c>
      <c r="E245" s="117">
        <v>1155</v>
      </c>
      <c r="F245" s="117">
        <f t="shared" si="73"/>
        <v>111.1645813282002</v>
      </c>
      <c r="G245" s="529">
        <v>2099.8470000000002</v>
      </c>
      <c r="H245" s="661">
        <f t="shared" si="76"/>
        <v>1050</v>
      </c>
      <c r="I245" s="529">
        <v>1211.52333</v>
      </c>
      <c r="J245" s="492">
        <f t="shared" si="74"/>
        <v>115.38317428571428</v>
      </c>
      <c r="L245" s="109"/>
    </row>
    <row r="246" spans="1:249" s="36" customFormat="1" ht="30" x14ac:dyDescent="0.25">
      <c r="A246" s="18"/>
      <c r="B246" s="681" t="s">
        <v>124</v>
      </c>
      <c r="C246" s="117">
        <v>13400</v>
      </c>
      <c r="D246" s="110">
        <f>ROUND(C246/12*$B$3,0)</f>
        <v>6700</v>
      </c>
      <c r="E246" s="117">
        <v>4831</v>
      </c>
      <c r="F246" s="117">
        <f t="shared" si="73"/>
        <v>72.104477611940297</v>
      </c>
      <c r="G246" s="529">
        <v>10841.806</v>
      </c>
      <c r="H246" s="661">
        <f>ROUND(G246/12*$B$3,0)</f>
        <v>5421</v>
      </c>
      <c r="I246" s="529">
        <v>3891.2599699999996</v>
      </c>
      <c r="J246" s="492">
        <f>I246/H246*100</f>
        <v>71.781220623501198</v>
      </c>
      <c r="L246" s="109"/>
    </row>
    <row r="247" spans="1:249" s="36" customFormat="1" ht="30" x14ac:dyDescent="0.25">
      <c r="A247" s="18"/>
      <c r="B247" s="705" t="s">
        <v>125</v>
      </c>
      <c r="C247" s="117">
        <v>910</v>
      </c>
      <c r="D247" s="110">
        <f>ROUND(C247/12*$B$3,0)</f>
        <v>455</v>
      </c>
      <c r="E247" s="117"/>
      <c r="F247" s="117">
        <f t="shared" si="73"/>
        <v>0</v>
      </c>
      <c r="G247" s="529"/>
      <c r="H247" s="661">
        <f>ROUND(G247/12*$B$3,0)</f>
        <v>0</v>
      </c>
      <c r="I247" s="529"/>
      <c r="J247" s="492"/>
      <c r="L247" s="109"/>
    </row>
    <row r="248" spans="1:249" s="36" customFormat="1" ht="18.75" customHeight="1" thickBot="1" x14ac:dyDescent="0.3">
      <c r="A248" s="18"/>
      <c r="B248" s="735" t="s">
        <v>126</v>
      </c>
      <c r="C248" s="180"/>
      <c r="D248" s="311">
        <f>ROUND(C248/12*$B$3,0)</f>
        <v>0</v>
      </c>
      <c r="E248" s="180"/>
      <c r="F248" s="180"/>
      <c r="G248" s="736"/>
      <c r="H248" s="662">
        <f>ROUND(G248/12*$B$3,0)</f>
        <v>0</v>
      </c>
      <c r="I248" s="736"/>
      <c r="J248" s="669"/>
      <c r="L248" s="109"/>
    </row>
    <row r="249" spans="1:249" s="36" customFormat="1" ht="16.5" customHeight="1" thickBot="1" x14ac:dyDescent="0.3">
      <c r="A249" s="18">
        <v>1</v>
      </c>
      <c r="B249" s="210" t="s">
        <v>3</v>
      </c>
      <c r="C249" s="353"/>
      <c r="D249" s="353"/>
      <c r="E249" s="353"/>
      <c r="F249" s="353"/>
      <c r="G249" s="549">
        <f>G242+G237+G246</f>
        <v>36686.077460648143</v>
      </c>
      <c r="H249" s="549">
        <f>H242+H237+H246</f>
        <v>18343</v>
      </c>
      <c r="I249" s="549">
        <f>I242+I237+I246</f>
        <v>21297.51411</v>
      </c>
      <c r="J249" s="493">
        <f t="shared" si="74"/>
        <v>116.10703870686365</v>
      </c>
      <c r="L249" s="109"/>
    </row>
    <row r="250" spans="1:249" x14ac:dyDescent="0.25">
      <c r="A250" s="18">
        <v>1</v>
      </c>
      <c r="B250" s="266" t="s">
        <v>99</v>
      </c>
      <c r="C250" s="267"/>
      <c r="D250" s="267"/>
      <c r="E250" s="267"/>
      <c r="F250" s="267"/>
      <c r="G250" s="530"/>
      <c r="H250" s="530"/>
      <c r="I250" s="530"/>
      <c r="J250" s="530"/>
    </row>
    <row r="251" spans="1:249" s="10" customFormat="1" ht="30" x14ac:dyDescent="0.25">
      <c r="A251" s="18">
        <v>1</v>
      </c>
      <c r="B251" s="234" t="s">
        <v>121</v>
      </c>
      <c r="C251" s="339">
        <f t="shared" ref="C251:J259" si="77">C237</f>
        <v>4554</v>
      </c>
      <c r="D251" s="339">
        <f t="shared" si="77"/>
        <v>2278</v>
      </c>
      <c r="E251" s="339">
        <f t="shared" si="77"/>
        <v>2603</v>
      </c>
      <c r="F251" s="339">
        <f t="shared" si="77"/>
        <v>114.26690079016682</v>
      </c>
      <c r="G251" s="531">
        <f t="shared" si="77"/>
        <v>11728.465460648147</v>
      </c>
      <c r="H251" s="531">
        <f t="shared" si="77"/>
        <v>5864</v>
      </c>
      <c r="I251" s="531">
        <f t="shared" si="77"/>
        <v>6403.2117100000005</v>
      </c>
      <c r="J251" s="531">
        <f t="shared" si="77"/>
        <v>109.19528836971351</v>
      </c>
      <c r="K251" s="13"/>
      <c r="L251" s="732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  <c r="IN251" s="13"/>
      <c r="IO251" s="13"/>
    </row>
    <row r="252" spans="1:249" s="10" customFormat="1" ht="30" x14ac:dyDescent="0.25">
      <c r="A252" s="18">
        <v>1</v>
      </c>
      <c r="B252" s="232" t="s">
        <v>79</v>
      </c>
      <c r="C252" s="339">
        <f t="shared" si="77"/>
        <v>3338</v>
      </c>
      <c r="D252" s="339">
        <f t="shared" si="77"/>
        <v>1669</v>
      </c>
      <c r="E252" s="339">
        <f t="shared" si="77"/>
        <v>1858</v>
      </c>
      <c r="F252" s="339">
        <f t="shared" si="77"/>
        <v>111.32414619532653</v>
      </c>
      <c r="G252" s="531">
        <f t="shared" si="77"/>
        <v>8590.5438981481475</v>
      </c>
      <c r="H252" s="531">
        <f t="shared" si="77"/>
        <v>4295</v>
      </c>
      <c r="I252" s="531">
        <f t="shared" si="77"/>
        <v>4260.07654</v>
      </c>
      <c r="J252" s="531">
        <f t="shared" si="77"/>
        <v>99.186881024447032</v>
      </c>
      <c r="K252" s="13"/>
      <c r="L252" s="732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  <c r="IN252" s="13"/>
      <c r="IO252" s="13"/>
    </row>
    <row r="253" spans="1:249" s="10" customFormat="1" ht="30" x14ac:dyDescent="0.25">
      <c r="A253" s="18">
        <v>1</v>
      </c>
      <c r="B253" s="232" t="s">
        <v>80</v>
      </c>
      <c r="C253" s="339">
        <f t="shared" si="77"/>
        <v>1001</v>
      </c>
      <c r="D253" s="339">
        <f t="shared" si="77"/>
        <v>501</v>
      </c>
      <c r="E253" s="339">
        <f t="shared" si="77"/>
        <v>572</v>
      </c>
      <c r="F253" s="339">
        <f t="shared" si="77"/>
        <v>114.17165668662675</v>
      </c>
      <c r="G253" s="531">
        <f t="shared" si="77"/>
        <v>1727.0378125</v>
      </c>
      <c r="H253" s="531">
        <f t="shared" si="77"/>
        <v>864</v>
      </c>
      <c r="I253" s="531">
        <f t="shared" si="77"/>
        <v>1007.86592</v>
      </c>
      <c r="J253" s="531">
        <f t="shared" si="77"/>
        <v>116.65114814814814</v>
      </c>
      <c r="K253" s="13"/>
      <c r="L253" s="732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  <c r="IN253" s="13"/>
      <c r="IO253" s="13"/>
    </row>
    <row r="254" spans="1:249" s="10" customFormat="1" ht="45" x14ac:dyDescent="0.25">
      <c r="A254" s="18">
        <v>1</v>
      </c>
      <c r="B254" s="232" t="s">
        <v>115</v>
      </c>
      <c r="C254" s="339">
        <f t="shared" si="77"/>
        <v>65</v>
      </c>
      <c r="D254" s="339">
        <f t="shared" si="77"/>
        <v>33</v>
      </c>
      <c r="E254" s="339">
        <f t="shared" si="77"/>
        <v>65</v>
      </c>
      <c r="F254" s="339">
        <f t="shared" si="77"/>
        <v>196.96969696969697</v>
      </c>
      <c r="G254" s="531">
        <f t="shared" si="77"/>
        <v>426.54624999999999</v>
      </c>
      <c r="H254" s="531">
        <f t="shared" si="77"/>
        <v>213</v>
      </c>
      <c r="I254" s="531">
        <f t="shared" si="77"/>
        <v>426.54624999999999</v>
      </c>
      <c r="J254" s="531">
        <f t="shared" si="77"/>
        <v>200.25645539906102</v>
      </c>
      <c r="K254" s="13"/>
      <c r="L254" s="732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  <c r="IN254" s="13"/>
      <c r="IO254" s="13"/>
    </row>
    <row r="255" spans="1:249" s="10" customFormat="1" ht="30" x14ac:dyDescent="0.25">
      <c r="A255" s="18">
        <v>1</v>
      </c>
      <c r="B255" s="232" t="s">
        <v>116</v>
      </c>
      <c r="C255" s="339">
        <f t="shared" si="77"/>
        <v>150</v>
      </c>
      <c r="D255" s="339">
        <f t="shared" si="77"/>
        <v>75</v>
      </c>
      <c r="E255" s="339">
        <f t="shared" si="77"/>
        <v>108</v>
      </c>
      <c r="F255" s="339">
        <f t="shared" si="77"/>
        <v>144</v>
      </c>
      <c r="G255" s="531">
        <f t="shared" si="77"/>
        <v>984.33749999999998</v>
      </c>
      <c r="H255" s="531">
        <f t="shared" si="77"/>
        <v>492</v>
      </c>
      <c r="I255" s="531">
        <f t="shared" si="77"/>
        <v>708.72299999999996</v>
      </c>
      <c r="J255" s="531">
        <f t="shared" si="77"/>
        <v>144.04939024390242</v>
      </c>
      <c r="K255" s="13"/>
      <c r="L255" s="732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  <c r="IN255" s="13"/>
      <c r="IO255" s="13"/>
    </row>
    <row r="256" spans="1:249" s="10" customFormat="1" ht="30" x14ac:dyDescent="0.25">
      <c r="A256" s="18">
        <v>1</v>
      </c>
      <c r="B256" s="234" t="s">
        <v>113</v>
      </c>
      <c r="C256" s="339">
        <f t="shared" si="77"/>
        <v>8277</v>
      </c>
      <c r="D256" s="339">
        <f t="shared" si="77"/>
        <v>4139</v>
      </c>
      <c r="E256" s="339">
        <f t="shared" si="77"/>
        <v>4255</v>
      </c>
      <c r="F256" s="339">
        <f t="shared" si="77"/>
        <v>102.80260932592414</v>
      </c>
      <c r="G256" s="531">
        <f t="shared" si="77"/>
        <v>14115.806</v>
      </c>
      <c r="H256" s="531">
        <f t="shared" si="77"/>
        <v>7058</v>
      </c>
      <c r="I256" s="531">
        <f t="shared" si="77"/>
        <v>11003.042430000001</v>
      </c>
      <c r="J256" s="531">
        <f t="shared" si="77"/>
        <v>155.89462213091531</v>
      </c>
      <c r="K256" s="13"/>
      <c r="L256" s="732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  <c r="IN256" s="13"/>
      <c r="IO256" s="13"/>
    </row>
    <row r="257" spans="1:249" s="10" customFormat="1" ht="30" x14ac:dyDescent="0.25">
      <c r="A257" s="18">
        <v>1</v>
      </c>
      <c r="B257" s="232" t="s">
        <v>109</v>
      </c>
      <c r="C257" s="339">
        <f t="shared" si="77"/>
        <v>700</v>
      </c>
      <c r="D257" s="339">
        <f t="shared" si="77"/>
        <v>350</v>
      </c>
      <c r="E257" s="339">
        <f t="shared" si="77"/>
        <v>248</v>
      </c>
      <c r="F257" s="339">
        <f t="shared" si="77"/>
        <v>70.857142857142847</v>
      </c>
      <c r="G257" s="531">
        <f t="shared" si="77"/>
        <v>1227.7090000000001</v>
      </c>
      <c r="H257" s="531">
        <f t="shared" si="77"/>
        <v>614</v>
      </c>
      <c r="I257" s="531">
        <f t="shared" si="77"/>
        <v>431.76770999999991</v>
      </c>
      <c r="J257" s="531">
        <f t="shared" si="77"/>
        <v>70.320473941368064</v>
      </c>
      <c r="K257" s="13"/>
      <c r="L257" s="732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  <c r="IN257" s="13"/>
      <c r="IO257" s="13"/>
    </row>
    <row r="258" spans="1:249" s="10" customFormat="1" ht="45" customHeight="1" x14ac:dyDescent="0.25">
      <c r="A258" s="18">
        <v>1</v>
      </c>
      <c r="B258" s="232" t="s">
        <v>81</v>
      </c>
      <c r="C258" s="339">
        <f t="shared" si="77"/>
        <v>5500</v>
      </c>
      <c r="D258" s="339">
        <f t="shared" si="77"/>
        <v>2750</v>
      </c>
      <c r="E258" s="339">
        <f t="shared" si="77"/>
        <v>2852</v>
      </c>
      <c r="F258" s="339">
        <f t="shared" si="77"/>
        <v>103.7090909090909</v>
      </c>
      <c r="G258" s="531">
        <f t="shared" si="77"/>
        <v>10788.25</v>
      </c>
      <c r="H258" s="531">
        <f t="shared" si="77"/>
        <v>5394</v>
      </c>
      <c r="I258" s="531">
        <f t="shared" si="77"/>
        <v>9359.7513900000013</v>
      </c>
      <c r="J258" s="531">
        <f t="shared" si="77"/>
        <v>173.52153114571749</v>
      </c>
      <c r="K258" s="13"/>
      <c r="L258" s="732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  <c r="IN258" s="13"/>
      <c r="IO258" s="13"/>
    </row>
    <row r="259" spans="1:249" s="10" customFormat="1" ht="45" customHeight="1" x14ac:dyDescent="0.25">
      <c r="A259" s="18">
        <v>1</v>
      </c>
      <c r="B259" s="232" t="s">
        <v>110</v>
      </c>
      <c r="C259" s="339">
        <f t="shared" si="77"/>
        <v>2077</v>
      </c>
      <c r="D259" s="339">
        <f t="shared" si="77"/>
        <v>1039</v>
      </c>
      <c r="E259" s="339">
        <f t="shared" si="77"/>
        <v>1155</v>
      </c>
      <c r="F259" s="339">
        <f t="shared" si="77"/>
        <v>111.1645813282002</v>
      </c>
      <c r="G259" s="531">
        <f t="shared" si="77"/>
        <v>2099.8470000000002</v>
      </c>
      <c r="H259" s="531">
        <f t="shared" si="77"/>
        <v>1050</v>
      </c>
      <c r="I259" s="531">
        <f t="shared" si="77"/>
        <v>1211.52333</v>
      </c>
      <c r="J259" s="531">
        <f t="shared" si="77"/>
        <v>115.38317428571428</v>
      </c>
      <c r="K259" s="13"/>
      <c r="L259" s="732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  <c r="IN259" s="13"/>
      <c r="IO259" s="13"/>
    </row>
    <row r="260" spans="1:249" s="10" customFormat="1" ht="38.1" customHeight="1" x14ac:dyDescent="0.25">
      <c r="A260" s="18"/>
      <c r="B260" s="232" t="s">
        <v>124</v>
      </c>
      <c r="C260" s="339">
        <f t="shared" ref="C260:J262" si="78">SUM(C246)</f>
        <v>13400</v>
      </c>
      <c r="D260" s="339">
        <f t="shared" si="78"/>
        <v>6700</v>
      </c>
      <c r="E260" s="339">
        <f t="shared" si="78"/>
        <v>4831</v>
      </c>
      <c r="F260" s="339">
        <f t="shared" si="78"/>
        <v>72.104477611940297</v>
      </c>
      <c r="G260" s="339">
        <f t="shared" si="78"/>
        <v>10841.806</v>
      </c>
      <c r="H260" s="339">
        <f t="shared" si="78"/>
        <v>5421</v>
      </c>
      <c r="I260" s="339">
        <f t="shared" si="78"/>
        <v>3891.2599699999996</v>
      </c>
      <c r="J260" s="339">
        <f t="shared" si="78"/>
        <v>71.781220623501198</v>
      </c>
      <c r="K260" s="13"/>
      <c r="L260" s="732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  <c r="IN260" s="13"/>
      <c r="IO260" s="13"/>
    </row>
    <row r="261" spans="1:249" s="10" customFormat="1" ht="38.1" customHeight="1" x14ac:dyDescent="0.25">
      <c r="A261" s="18"/>
      <c r="B261" s="232" t="s">
        <v>125</v>
      </c>
      <c r="C261" s="339">
        <f t="shared" si="78"/>
        <v>910</v>
      </c>
      <c r="D261" s="339">
        <f t="shared" si="78"/>
        <v>455</v>
      </c>
      <c r="E261" s="339">
        <f t="shared" si="78"/>
        <v>0</v>
      </c>
      <c r="F261" s="339">
        <f t="shared" si="78"/>
        <v>0</v>
      </c>
      <c r="G261" s="339">
        <f t="shared" si="78"/>
        <v>0</v>
      </c>
      <c r="H261" s="339">
        <f t="shared" si="78"/>
        <v>0</v>
      </c>
      <c r="I261" s="339">
        <f t="shared" si="78"/>
        <v>0</v>
      </c>
      <c r="J261" s="339">
        <f t="shared" si="78"/>
        <v>0</v>
      </c>
      <c r="K261" s="13"/>
      <c r="L261" s="732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  <c r="IN261" s="13"/>
      <c r="IO261" s="13"/>
    </row>
    <row r="262" spans="1:249" s="10" customFormat="1" ht="38.1" customHeight="1" x14ac:dyDescent="0.25">
      <c r="A262" s="18"/>
      <c r="B262" s="232" t="s">
        <v>126</v>
      </c>
      <c r="C262" s="339">
        <f t="shared" si="78"/>
        <v>0</v>
      </c>
      <c r="D262" s="339">
        <f t="shared" si="78"/>
        <v>0</v>
      </c>
      <c r="E262" s="339">
        <f t="shared" si="78"/>
        <v>0</v>
      </c>
      <c r="F262" s="339">
        <f t="shared" si="78"/>
        <v>0</v>
      </c>
      <c r="G262" s="339">
        <f t="shared" si="78"/>
        <v>0</v>
      </c>
      <c r="H262" s="339">
        <f t="shared" si="78"/>
        <v>0</v>
      </c>
      <c r="I262" s="339">
        <f t="shared" si="78"/>
        <v>0</v>
      </c>
      <c r="J262" s="339">
        <f t="shared" si="78"/>
        <v>0</v>
      </c>
      <c r="K262" s="13"/>
      <c r="L262" s="732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  <c r="IN262" s="13"/>
      <c r="IO262" s="13"/>
    </row>
    <row r="263" spans="1:249" s="10" customFormat="1" ht="15" customHeight="1" x14ac:dyDescent="0.25">
      <c r="A263" s="18">
        <v>1</v>
      </c>
      <c r="B263" s="269" t="s">
        <v>108</v>
      </c>
      <c r="C263" s="268">
        <f t="shared" ref="C263:J263" si="79">C249</f>
        <v>0</v>
      </c>
      <c r="D263" s="268">
        <f t="shared" si="79"/>
        <v>0</v>
      </c>
      <c r="E263" s="268">
        <f t="shared" si="79"/>
        <v>0</v>
      </c>
      <c r="F263" s="268">
        <f t="shared" si="79"/>
        <v>0</v>
      </c>
      <c r="G263" s="532">
        <f t="shared" si="79"/>
        <v>36686.077460648143</v>
      </c>
      <c r="H263" s="532">
        <f t="shared" si="79"/>
        <v>18343</v>
      </c>
      <c r="I263" s="532">
        <f t="shared" si="79"/>
        <v>21297.51411</v>
      </c>
      <c r="J263" s="532">
        <f t="shared" si="79"/>
        <v>116.10703870686365</v>
      </c>
      <c r="K263" s="13"/>
      <c r="L263" s="732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  <c r="IN263" s="13"/>
      <c r="IO263" s="13"/>
    </row>
    <row r="264" spans="1:249" ht="15" customHeight="1" thickBot="1" x14ac:dyDescent="0.3">
      <c r="A264" s="18">
        <v>1</v>
      </c>
      <c r="B264" s="85" t="s">
        <v>14</v>
      </c>
      <c r="C264" s="5"/>
      <c r="D264" s="5"/>
      <c r="E264" s="171"/>
      <c r="F264" s="5"/>
      <c r="G264" s="524"/>
      <c r="H264" s="524"/>
      <c r="I264" s="525"/>
      <c r="J264" s="524"/>
    </row>
    <row r="265" spans="1:249" ht="29.25" x14ac:dyDescent="0.25">
      <c r="A265" s="18">
        <v>1</v>
      </c>
      <c r="B265" s="130" t="s">
        <v>51</v>
      </c>
      <c r="C265" s="128"/>
      <c r="D265" s="128"/>
      <c r="E265" s="128"/>
      <c r="F265" s="128"/>
      <c r="G265" s="533"/>
      <c r="H265" s="533"/>
      <c r="I265" s="533"/>
      <c r="J265" s="533"/>
    </row>
    <row r="266" spans="1:249" s="36" customFormat="1" ht="30" x14ac:dyDescent="0.25">
      <c r="A266" s="18">
        <v>1</v>
      </c>
      <c r="B266" s="73" t="s">
        <v>121</v>
      </c>
      <c r="C266" s="117">
        <f>SUM(C267:C270)</f>
        <v>7336</v>
      </c>
      <c r="D266" s="117">
        <f>SUM(D267:D270)</f>
        <v>3669</v>
      </c>
      <c r="E266" s="117">
        <f>SUM(E267:E270)</f>
        <v>4353</v>
      </c>
      <c r="F266" s="117">
        <f>E266/D266*100</f>
        <v>118.6426819296811</v>
      </c>
      <c r="G266" s="487">
        <f>SUM(G267:G270)</f>
        <v>18301.103240740744</v>
      </c>
      <c r="H266" s="487">
        <f>SUM(H267:H270)</f>
        <v>9150</v>
      </c>
      <c r="I266" s="487">
        <f>SUM(I267:I270)</f>
        <v>10293.33531</v>
      </c>
      <c r="J266" s="487">
        <f t="shared" ref="J266:J278" si="80">I266/H266*100</f>
        <v>112.49546786885247</v>
      </c>
      <c r="L266" s="109"/>
    </row>
    <row r="267" spans="1:249" s="36" customFormat="1" ht="30" x14ac:dyDescent="0.25">
      <c r="A267" s="18">
        <v>1</v>
      </c>
      <c r="B267" s="72" t="s">
        <v>79</v>
      </c>
      <c r="C267" s="117">
        <v>5485</v>
      </c>
      <c r="D267" s="110">
        <f t="shared" ref="D267:D274" si="81">ROUND(C267/12*$B$3,0)</f>
        <v>2743</v>
      </c>
      <c r="E267" s="117">
        <v>3477</v>
      </c>
      <c r="F267" s="117">
        <f>E267/D267*100</f>
        <v>126.75902296755378</v>
      </c>
      <c r="G267" s="487">
        <v>14115.977615740743</v>
      </c>
      <c r="H267" s="661">
        <f>ROUND(G267/12*$B$3,0)</f>
        <v>7058</v>
      </c>
      <c r="I267" s="529">
        <v>7678.0054900000005</v>
      </c>
      <c r="J267" s="487">
        <f t="shared" si="80"/>
        <v>108.78443595919525</v>
      </c>
      <c r="L267" s="109"/>
    </row>
    <row r="268" spans="1:249" s="36" customFormat="1" ht="30" x14ac:dyDescent="0.25">
      <c r="A268" s="18">
        <v>1</v>
      </c>
      <c r="B268" s="72" t="s">
        <v>80</v>
      </c>
      <c r="C268" s="117">
        <v>1646</v>
      </c>
      <c r="D268" s="110">
        <f t="shared" si="81"/>
        <v>823</v>
      </c>
      <c r="E268" s="117">
        <v>641</v>
      </c>
      <c r="F268" s="117">
        <f>E268/D268*100</f>
        <v>77.885783718104491</v>
      </c>
      <c r="G268" s="487">
        <v>2839.8643750000001</v>
      </c>
      <c r="H268" s="661">
        <f t="shared" ref="H268:H274" si="82">ROUND(G268/12*$B$3,0)</f>
        <v>1420</v>
      </c>
      <c r="I268" s="529">
        <v>1135.1452899999997</v>
      </c>
      <c r="J268" s="487">
        <f t="shared" si="80"/>
        <v>79.939809154929549</v>
      </c>
      <c r="L268" s="109"/>
    </row>
    <row r="269" spans="1:249" s="36" customFormat="1" ht="45" x14ac:dyDescent="0.25">
      <c r="A269" s="18">
        <v>1</v>
      </c>
      <c r="B269" s="72" t="s">
        <v>115</v>
      </c>
      <c r="C269" s="117">
        <v>125</v>
      </c>
      <c r="D269" s="110">
        <f t="shared" si="81"/>
        <v>63</v>
      </c>
      <c r="E269" s="117">
        <v>139</v>
      </c>
      <c r="F269" s="117">
        <f>E269/D269*100</f>
        <v>220.63492063492066</v>
      </c>
      <c r="G269" s="487">
        <v>820.28125</v>
      </c>
      <c r="H269" s="661">
        <f t="shared" si="82"/>
        <v>410</v>
      </c>
      <c r="I269" s="529">
        <v>870.85660999999993</v>
      </c>
      <c r="J269" s="487">
        <f t="shared" si="80"/>
        <v>212.40405121951218</v>
      </c>
      <c r="L269" s="109"/>
    </row>
    <row r="270" spans="1:249" s="36" customFormat="1" ht="30" x14ac:dyDescent="0.25">
      <c r="A270" s="18">
        <v>1</v>
      </c>
      <c r="B270" s="72" t="s">
        <v>116</v>
      </c>
      <c r="C270" s="117">
        <v>80</v>
      </c>
      <c r="D270" s="110">
        <f t="shared" si="81"/>
        <v>40</v>
      </c>
      <c r="E270" s="117">
        <v>96</v>
      </c>
      <c r="F270" s="117">
        <f t="shared" ref="F270:F274" si="83">E270/D270*100</f>
        <v>240</v>
      </c>
      <c r="G270" s="487">
        <v>524.98</v>
      </c>
      <c r="H270" s="661">
        <f t="shared" si="82"/>
        <v>262</v>
      </c>
      <c r="I270" s="529">
        <v>609.32792000000006</v>
      </c>
      <c r="J270" s="487">
        <f t="shared" si="80"/>
        <v>232.56790839694662</v>
      </c>
      <c r="L270" s="109"/>
    </row>
    <row r="271" spans="1:249" s="36" customFormat="1" ht="30" x14ac:dyDescent="0.25">
      <c r="A271" s="18">
        <v>1</v>
      </c>
      <c r="B271" s="73" t="s">
        <v>113</v>
      </c>
      <c r="C271" s="117">
        <f>SUM(C272:C274)</f>
        <v>12274</v>
      </c>
      <c r="D271" s="117">
        <f>SUM(D272:D274)</f>
        <v>6137</v>
      </c>
      <c r="E271" s="117">
        <f>SUM(E272:E274)</f>
        <v>4711</v>
      </c>
      <c r="F271" s="117">
        <f t="shared" si="83"/>
        <v>76.763891152028677</v>
      </c>
      <c r="G271" s="480">
        <f>SUM(G272:G274)</f>
        <v>18842.885999999999</v>
      </c>
      <c r="H271" s="480">
        <f>SUM(H272:H274)</f>
        <v>9422</v>
      </c>
      <c r="I271" s="480">
        <f>SUM(I272:I274)</f>
        <v>11401.111339999998</v>
      </c>
      <c r="J271" s="487">
        <f t="shared" si="80"/>
        <v>121.00521481638715</v>
      </c>
      <c r="L271" s="109"/>
    </row>
    <row r="272" spans="1:249" s="36" customFormat="1" ht="30" x14ac:dyDescent="0.25">
      <c r="A272" s="18">
        <v>1</v>
      </c>
      <c r="B272" s="72" t="s">
        <v>109</v>
      </c>
      <c r="C272" s="117">
        <v>600</v>
      </c>
      <c r="D272" s="110">
        <f t="shared" si="81"/>
        <v>300</v>
      </c>
      <c r="E272" s="117">
        <v>283</v>
      </c>
      <c r="F272" s="117">
        <f t="shared" si="83"/>
        <v>94.333333333333343</v>
      </c>
      <c r="G272" s="487">
        <v>1052.3219999999999</v>
      </c>
      <c r="H272" s="661">
        <f t="shared" si="82"/>
        <v>526</v>
      </c>
      <c r="I272" s="487">
        <v>495.16096999999996</v>
      </c>
      <c r="J272" s="487">
        <f t="shared" si="80"/>
        <v>94.13706653992395</v>
      </c>
      <c r="L272" s="109"/>
    </row>
    <row r="273" spans="1:249" s="36" customFormat="1" ht="61.5" customHeight="1" x14ac:dyDescent="0.25">
      <c r="A273" s="18">
        <v>1</v>
      </c>
      <c r="B273" s="72" t="s">
        <v>120</v>
      </c>
      <c r="C273" s="117">
        <v>6300</v>
      </c>
      <c r="D273" s="110">
        <f t="shared" si="81"/>
        <v>3150</v>
      </c>
      <c r="E273" s="117">
        <v>3206</v>
      </c>
      <c r="F273" s="117">
        <f t="shared" si="83"/>
        <v>101.77777777777777</v>
      </c>
      <c r="G273" s="487">
        <v>12357.45</v>
      </c>
      <c r="H273" s="661">
        <f t="shared" si="82"/>
        <v>6179</v>
      </c>
      <c r="I273" s="529">
        <v>9694.0943499999976</v>
      </c>
      <c r="J273" s="487">
        <f t="shared" si="80"/>
        <v>156.88775449101792</v>
      </c>
      <c r="L273" s="109"/>
    </row>
    <row r="274" spans="1:249" s="36" customFormat="1" ht="44.25" customHeight="1" x14ac:dyDescent="0.25">
      <c r="A274" s="18">
        <v>1</v>
      </c>
      <c r="B274" s="72" t="s">
        <v>110</v>
      </c>
      <c r="C274" s="117">
        <v>5374</v>
      </c>
      <c r="D274" s="110">
        <f t="shared" si="81"/>
        <v>2687</v>
      </c>
      <c r="E274" s="117">
        <v>1222</v>
      </c>
      <c r="F274" s="117">
        <f t="shared" si="83"/>
        <v>45.478228507629325</v>
      </c>
      <c r="G274" s="487">
        <v>5433.1139999999996</v>
      </c>
      <c r="H274" s="661">
        <f t="shared" si="82"/>
        <v>2717</v>
      </c>
      <c r="I274" s="529">
        <v>1211.8560199999999</v>
      </c>
      <c r="J274" s="487">
        <f t="shared" si="80"/>
        <v>44.602724328303275</v>
      </c>
      <c r="L274" s="109"/>
    </row>
    <row r="275" spans="1:249" s="36" customFormat="1" ht="29.25" customHeight="1" x14ac:dyDescent="0.25">
      <c r="A275" s="18"/>
      <c r="B275" s="681" t="s">
        <v>124</v>
      </c>
      <c r="C275" s="117">
        <v>24500</v>
      </c>
      <c r="D275" s="110">
        <f>ROUND(C275/12*$B$3,0)</f>
        <v>12250</v>
      </c>
      <c r="E275" s="117">
        <v>9720</v>
      </c>
      <c r="F275" s="117">
        <f>E275/D275*100</f>
        <v>79.346938775510196</v>
      </c>
      <c r="G275" s="487">
        <v>19822.705000000002</v>
      </c>
      <c r="H275" s="661">
        <f>ROUND(G275/12*$B$3,0)</f>
        <v>9911</v>
      </c>
      <c r="I275" s="529">
        <v>7813.9790799999992</v>
      </c>
      <c r="J275" s="487">
        <f>I275/H275*100</f>
        <v>78.841479971748555</v>
      </c>
      <c r="K275" s="759"/>
      <c r="L275" s="109"/>
    </row>
    <row r="276" spans="1:249" s="36" customFormat="1" ht="29.25" customHeight="1" x14ac:dyDescent="0.25">
      <c r="A276" s="18"/>
      <c r="B276" s="705" t="s">
        <v>125</v>
      </c>
      <c r="C276" s="117">
        <v>2200</v>
      </c>
      <c r="D276" s="110">
        <f>ROUND(C276/12*$B$3,0)</f>
        <v>1100</v>
      </c>
      <c r="E276" s="117">
        <v>684</v>
      </c>
      <c r="F276" s="117">
        <f>E276/D276*100</f>
        <v>62.18181818181818</v>
      </c>
      <c r="G276" s="487"/>
      <c r="H276" s="661">
        <f>ROUND(G276/12*$B$3,0)</f>
        <v>0</v>
      </c>
      <c r="I276" s="529">
        <v>552.77784999999994</v>
      </c>
      <c r="J276" s="487"/>
      <c r="L276" s="109"/>
    </row>
    <row r="277" spans="1:249" s="36" customFormat="1" ht="21.75" customHeight="1" thickBot="1" x14ac:dyDescent="0.3">
      <c r="A277" s="18"/>
      <c r="B277" s="681" t="s">
        <v>126</v>
      </c>
      <c r="C277" s="117"/>
      <c r="D277" s="110">
        <f>ROUND(C277/12*$B$3,0)</f>
        <v>0</v>
      </c>
      <c r="E277" s="117"/>
      <c r="F277" s="117"/>
      <c r="G277" s="487"/>
      <c r="H277" s="661">
        <f>ROUND(G277/12*$B$3,0)</f>
        <v>0</v>
      </c>
      <c r="I277" s="529"/>
      <c r="J277" s="487"/>
      <c r="L277" s="109"/>
    </row>
    <row r="278" spans="1:249" s="13" customFormat="1" ht="15" customHeight="1" thickBot="1" x14ac:dyDescent="0.3">
      <c r="A278" s="18">
        <v>1</v>
      </c>
      <c r="B278" s="210" t="s">
        <v>3</v>
      </c>
      <c r="C278" s="24"/>
      <c r="D278" s="24"/>
      <c r="E278" s="24"/>
      <c r="F278" s="24"/>
      <c r="G278" s="491">
        <f>G271+G266+G275</f>
        <v>56966.694240740748</v>
      </c>
      <c r="H278" s="491">
        <f>H271+H266+H275</f>
        <v>28483</v>
      </c>
      <c r="I278" s="491">
        <f>I271+I266+I275</f>
        <v>29508.425729999995</v>
      </c>
      <c r="J278" s="491">
        <f t="shared" si="80"/>
        <v>103.6001324649791</v>
      </c>
      <c r="L278" s="732"/>
    </row>
    <row r="279" spans="1:249" x14ac:dyDescent="0.25">
      <c r="A279" s="18">
        <v>1</v>
      </c>
      <c r="B279" s="270" t="s">
        <v>12</v>
      </c>
      <c r="C279" s="271"/>
      <c r="D279" s="271"/>
      <c r="E279" s="271"/>
      <c r="F279" s="271"/>
      <c r="G279" s="534"/>
      <c r="H279" s="534"/>
      <c r="I279" s="534"/>
      <c r="J279" s="534"/>
    </row>
    <row r="280" spans="1:249" s="10" customFormat="1" ht="30" x14ac:dyDescent="0.25">
      <c r="A280" s="18">
        <v>1</v>
      </c>
      <c r="B280" s="272" t="s">
        <v>121</v>
      </c>
      <c r="C280" s="340">
        <f t="shared" ref="C280:J292" si="84">C266</f>
        <v>7336</v>
      </c>
      <c r="D280" s="340">
        <f t="shared" si="84"/>
        <v>3669</v>
      </c>
      <c r="E280" s="340">
        <f t="shared" si="84"/>
        <v>4353</v>
      </c>
      <c r="F280" s="340">
        <f t="shared" si="84"/>
        <v>118.6426819296811</v>
      </c>
      <c r="G280" s="535">
        <f t="shared" si="84"/>
        <v>18301.103240740744</v>
      </c>
      <c r="H280" s="535">
        <f t="shared" si="84"/>
        <v>9150</v>
      </c>
      <c r="I280" s="535">
        <f t="shared" si="84"/>
        <v>10293.33531</v>
      </c>
      <c r="J280" s="535">
        <f t="shared" si="84"/>
        <v>112.49546786885247</v>
      </c>
      <c r="K280" s="13"/>
      <c r="L280" s="732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73" t="s">
        <v>79</v>
      </c>
      <c r="C281" s="340">
        <f t="shared" si="84"/>
        <v>5485</v>
      </c>
      <c r="D281" s="340">
        <f t="shared" si="84"/>
        <v>2743</v>
      </c>
      <c r="E281" s="340">
        <f t="shared" si="84"/>
        <v>3477</v>
      </c>
      <c r="F281" s="340">
        <f t="shared" si="84"/>
        <v>126.75902296755378</v>
      </c>
      <c r="G281" s="535">
        <f t="shared" si="84"/>
        <v>14115.977615740743</v>
      </c>
      <c r="H281" s="535">
        <f t="shared" si="84"/>
        <v>7058</v>
      </c>
      <c r="I281" s="535">
        <f t="shared" si="84"/>
        <v>7678.0054900000005</v>
      </c>
      <c r="J281" s="535">
        <f t="shared" si="84"/>
        <v>108.78443595919525</v>
      </c>
      <c r="K281" s="13"/>
      <c r="L281" s="732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73" t="s">
        <v>80</v>
      </c>
      <c r="C282" s="340">
        <f t="shared" si="84"/>
        <v>1646</v>
      </c>
      <c r="D282" s="340">
        <f t="shared" si="84"/>
        <v>823</v>
      </c>
      <c r="E282" s="340">
        <f t="shared" si="84"/>
        <v>641</v>
      </c>
      <c r="F282" s="340">
        <f t="shared" si="84"/>
        <v>77.885783718104491</v>
      </c>
      <c r="G282" s="535">
        <f t="shared" si="84"/>
        <v>2839.8643750000001</v>
      </c>
      <c r="H282" s="535">
        <f t="shared" si="84"/>
        <v>1420</v>
      </c>
      <c r="I282" s="535">
        <f t="shared" si="84"/>
        <v>1135.1452899999997</v>
      </c>
      <c r="J282" s="535">
        <f t="shared" si="84"/>
        <v>79.939809154929549</v>
      </c>
      <c r="K282" s="13"/>
      <c r="L282" s="732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45" x14ac:dyDescent="0.25">
      <c r="A283" s="18">
        <v>1</v>
      </c>
      <c r="B283" s="273" t="s">
        <v>115</v>
      </c>
      <c r="C283" s="340">
        <f t="shared" si="84"/>
        <v>125</v>
      </c>
      <c r="D283" s="340">
        <f t="shared" si="84"/>
        <v>63</v>
      </c>
      <c r="E283" s="340">
        <f t="shared" si="84"/>
        <v>139</v>
      </c>
      <c r="F283" s="340">
        <f t="shared" si="84"/>
        <v>220.63492063492066</v>
      </c>
      <c r="G283" s="535">
        <f t="shared" si="84"/>
        <v>820.28125</v>
      </c>
      <c r="H283" s="535">
        <f t="shared" si="84"/>
        <v>410</v>
      </c>
      <c r="I283" s="535">
        <f t="shared" si="84"/>
        <v>870.85660999999993</v>
      </c>
      <c r="J283" s="535">
        <f t="shared" si="84"/>
        <v>212.40405121951218</v>
      </c>
      <c r="K283" s="13"/>
      <c r="L283" s="732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30" x14ac:dyDescent="0.25">
      <c r="A284" s="18">
        <v>1</v>
      </c>
      <c r="B284" s="273" t="s">
        <v>116</v>
      </c>
      <c r="C284" s="340">
        <f t="shared" si="84"/>
        <v>80</v>
      </c>
      <c r="D284" s="340">
        <f t="shared" si="84"/>
        <v>40</v>
      </c>
      <c r="E284" s="340">
        <f t="shared" si="84"/>
        <v>96</v>
      </c>
      <c r="F284" s="340">
        <f t="shared" si="84"/>
        <v>240</v>
      </c>
      <c r="G284" s="535">
        <f t="shared" si="84"/>
        <v>524.98</v>
      </c>
      <c r="H284" s="535">
        <f t="shared" si="84"/>
        <v>262</v>
      </c>
      <c r="I284" s="535">
        <f t="shared" si="84"/>
        <v>609.32792000000006</v>
      </c>
      <c r="J284" s="535">
        <f t="shared" si="84"/>
        <v>232.56790839694662</v>
      </c>
      <c r="K284" s="13"/>
      <c r="L284" s="732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30" x14ac:dyDescent="0.25">
      <c r="A285" s="18">
        <v>1</v>
      </c>
      <c r="B285" s="272" t="s">
        <v>113</v>
      </c>
      <c r="C285" s="340">
        <f t="shared" si="84"/>
        <v>12274</v>
      </c>
      <c r="D285" s="340">
        <f t="shared" si="84"/>
        <v>6137</v>
      </c>
      <c r="E285" s="340">
        <f t="shared" si="84"/>
        <v>4711</v>
      </c>
      <c r="F285" s="340">
        <f t="shared" si="84"/>
        <v>76.763891152028677</v>
      </c>
      <c r="G285" s="535">
        <f t="shared" si="84"/>
        <v>18842.885999999999</v>
      </c>
      <c r="H285" s="535">
        <f t="shared" si="84"/>
        <v>9422</v>
      </c>
      <c r="I285" s="535">
        <f t="shared" si="84"/>
        <v>11401.111339999998</v>
      </c>
      <c r="J285" s="535">
        <f t="shared" si="84"/>
        <v>121.00521481638715</v>
      </c>
      <c r="K285" s="13"/>
      <c r="L285" s="732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0" x14ac:dyDescent="0.25">
      <c r="A286" s="18">
        <v>1</v>
      </c>
      <c r="B286" s="273" t="s">
        <v>109</v>
      </c>
      <c r="C286" s="340">
        <f t="shared" si="84"/>
        <v>600</v>
      </c>
      <c r="D286" s="340">
        <f t="shared" si="84"/>
        <v>300</v>
      </c>
      <c r="E286" s="340">
        <f t="shared" si="84"/>
        <v>283</v>
      </c>
      <c r="F286" s="340">
        <f t="shared" si="84"/>
        <v>94.333333333333343</v>
      </c>
      <c r="G286" s="535">
        <f t="shared" si="84"/>
        <v>1052.3219999999999</v>
      </c>
      <c r="H286" s="535">
        <f t="shared" si="84"/>
        <v>526</v>
      </c>
      <c r="I286" s="535">
        <f t="shared" si="84"/>
        <v>495.16096999999996</v>
      </c>
      <c r="J286" s="535">
        <f t="shared" si="84"/>
        <v>94.13706653992395</v>
      </c>
      <c r="K286" s="13"/>
      <c r="L286" s="732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42" customHeight="1" x14ac:dyDescent="0.25">
      <c r="A287" s="18">
        <v>1</v>
      </c>
      <c r="B287" s="273" t="s">
        <v>81</v>
      </c>
      <c r="C287" s="340">
        <f t="shared" si="84"/>
        <v>6300</v>
      </c>
      <c r="D287" s="340">
        <f t="shared" si="84"/>
        <v>3150</v>
      </c>
      <c r="E287" s="340">
        <f t="shared" si="84"/>
        <v>3206</v>
      </c>
      <c r="F287" s="340">
        <f t="shared" si="84"/>
        <v>101.77777777777777</v>
      </c>
      <c r="G287" s="535">
        <f t="shared" si="84"/>
        <v>12357.45</v>
      </c>
      <c r="H287" s="535">
        <f t="shared" si="84"/>
        <v>6179</v>
      </c>
      <c r="I287" s="535">
        <f t="shared" si="84"/>
        <v>9694.0943499999976</v>
      </c>
      <c r="J287" s="535">
        <f t="shared" si="84"/>
        <v>156.88775449101792</v>
      </c>
      <c r="K287" s="13"/>
      <c r="L287" s="732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42" customHeight="1" x14ac:dyDescent="0.25">
      <c r="A288" s="18">
        <v>1</v>
      </c>
      <c r="B288" s="273" t="s">
        <v>110</v>
      </c>
      <c r="C288" s="340">
        <f t="shared" si="84"/>
        <v>5374</v>
      </c>
      <c r="D288" s="340">
        <f t="shared" si="84"/>
        <v>2687</v>
      </c>
      <c r="E288" s="340">
        <f t="shared" si="84"/>
        <v>1222</v>
      </c>
      <c r="F288" s="340">
        <f t="shared" si="84"/>
        <v>45.478228507629325</v>
      </c>
      <c r="G288" s="535">
        <f t="shared" si="84"/>
        <v>5433.1139999999996</v>
      </c>
      <c r="H288" s="535">
        <f t="shared" si="84"/>
        <v>2717</v>
      </c>
      <c r="I288" s="535">
        <f t="shared" si="84"/>
        <v>1211.8560199999999</v>
      </c>
      <c r="J288" s="535">
        <f t="shared" si="84"/>
        <v>44.602724328303275</v>
      </c>
      <c r="K288" s="13"/>
      <c r="L288" s="732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0" x14ac:dyDescent="0.25">
      <c r="A289" s="18"/>
      <c r="B289" s="273" t="s">
        <v>124</v>
      </c>
      <c r="C289" s="340">
        <f t="shared" si="84"/>
        <v>24500</v>
      </c>
      <c r="D289" s="340">
        <f t="shared" si="84"/>
        <v>12250</v>
      </c>
      <c r="E289" s="340">
        <f t="shared" si="84"/>
        <v>9720</v>
      </c>
      <c r="F289" s="340">
        <f t="shared" si="84"/>
        <v>79.346938775510196</v>
      </c>
      <c r="G289" s="535">
        <f t="shared" si="84"/>
        <v>19822.705000000002</v>
      </c>
      <c r="H289" s="535">
        <f t="shared" si="84"/>
        <v>9911</v>
      </c>
      <c r="I289" s="535">
        <f t="shared" si="84"/>
        <v>7813.9790799999992</v>
      </c>
      <c r="J289" s="535">
        <f t="shared" si="84"/>
        <v>78.841479971748555</v>
      </c>
      <c r="K289" s="13"/>
      <c r="L289" s="732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0" x14ac:dyDescent="0.25">
      <c r="A290" s="18"/>
      <c r="B290" s="273" t="s">
        <v>125</v>
      </c>
      <c r="C290" s="340">
        <f t="shared" si="84"/>
        <v>2200</v>
      </c>
      <c r="D290" s="340">
        <f t="shared" si="84"/>
        <v>1100</v>
      </c>
      <c r="E290" s="340">
        <f t="shared" si="84"/>
        <v>684</v>
      </c>
      <c r="F290" s="340">
        <f t="shared" si="84"/>
        <v>62.18181818181818</v>
      </c>
      <c r="G290" s="535">
        <f t="shared" si="84"/>
        <v>0</v>
      </c>
      <c r="H290" s="535">
        <f t="shared" si="84"/>
        <v>0</v>
      </c>
      <c r="I290" s="535">
        <f t="shared" si="84"/>
        <v>552.77784999999994</v>
      </c>
      <c r="J290" s="535">
        <f t="shared" si="84"/>
        <v>0</v>
      </c>
      <c r="K290" s="13"/>
      <c r="L290" s="732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x14ac:dyDescent="0.25">
      <c r="A291" s="18"/>
      <c r="B291" s="273" t="s">
        <v>126</v>
      </c>
      <c r="C291" s="340">
        <f t="shared" si="84"/>
        <v>0</v>
      </c>
      <c r="D291" s="340">
        <f t="shared" si="84"/>
        <v>0</v>
      </c>
      <c r="E291" s="340">
        <f t="shared" si="84"/>
        <v>0</v>
      </c>
      <c r="F291" s="340">
        <f t="shared" si="84"/>
        <v>0</v>
      </c>
      <c r="G291" s="535">
        <f t="shared" si="84"/>
        <v>0</v>
      </c>
      <c r="H291" s="535">
        <f t="shared" si="84"/>
        <v>0</v>
      </c>
      <c r="I291" s="535">
        <f t="shared" si="84"/>
        <v>0</v>
      </c>
      <c r="J291" s="535">
        <f t="shared" si="84"/>
        <v>0</v>
      </c>
      <c r="K291" s="13"/>
      <c r="L291" s="732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x14ac:dyDescent="0.25">
      <c r="A292" s="18">
        <v>1</v>
      </c>
      <c r="B292" s="274" t="s">
        <v>4</v>
      </c>
      <c r="C292" s="341">
        <f t="shared" si="84"/>
        <v>0</v>
      </c>
      <c r="D292" s="341">
        <f t="shared" si="84"/>
        <v>0</v>
      </c>
      <c r="E292" s="341">
        <f t="shared" si="84"/>
        <v>0</v>
      </c>
      <c r="F292" s="341">
        <f t="shared" si="84"/>
        <v>0</v>
      </c>
      <c r="G292" s="536">
        <f t="shared" si="84"/>
        <v>56966.694240740748</v>
      </c>
      <c r="H292" s="536">
        <f t="shared" si="84"/>
        <v>28483</v>
      </c>
      <c r="I292" s="536">
        <f t="shared" si="84"/>
        <v>29508.425729999995</v>
      </c>
      <c r="J292" s="536">
        <f t="shared" si="84"/>
        <v>103.6001324649791</v>
      </c>
    </row>
    <row r="293" spans="1:249" ht="15.75" thickBot="1" x14ac:dyDescent="0.3">
      <c r="A293" s="18">
        <v>1</v>
      </c>
      <c r="B293" s="86" t="s">
        <v>9</v>
      </c>
      <c r="C293" s="5"/>
      <c r="D293" s="5"/>
      <c r="E293" s="171"/>
      <c r="F293" s="5"/>
      <c r="G293" s="524"/>
      <c r="H293" s="524"/>
      <c r="I293" s="525"/>
      <c r="J293" s="524"/>
    </row>
    <row r="294" spans="1:249" ht="29.25" x14ac:dyDescent="0.25">
      <c r="A294" s="18">
        <v>1</v>
      </c>
      <c r="B294" s="216" t="s">
        <v>77</v>
      </c>
      <c r="C294" s="143"/>
      <c r="D294" s="143"/>
      <c r="E294" s="143"/>
      <c r="F294" s="143"/>
      <c r="G294" s="525"/>
      <c r="H294" s="525"/>
      <c r="I294" s="525"/>
      <c r="J294" s="525"/>
    </row>
    <row r="295" spans="1:249" s="36" customFormat="1" ht="30" x14ac:dyDescent="0.25">
      <c r="A295" s="18">
        <v>1</v>
      </c>
      <c r="B295" s="73" t="s">
        <v>121</v>
      </c>
      <c r="C295" s="117">
        <f>SUM(C296:C299)</f>
        <v>4849</v>
      </c>
      <c r="D295" s="117">
        <f>SUM(D296:D299)</f>
        <v>2426</v>
      </c>
      <c r="E295" s="117">
        <f>SUM(E296:E299)</f>
        <v>2842</v>
      </c>
      <c r="F295" s="117">
        <f t="shared" ref="F295:F305" si="85">E295/D295*100</f>
        <v>117.14756801319044</v>
      </c>
      <c r="G295" s="487">
        <f>SUM(G296:G299)</f>
        <v>12441.950942129628</v>
      </c>
      <c r="H295" s="487">
        <f>SUM(H296:H299)</f>
        <v>6222</v>
      </c>
      <c r="I295" s="487">
        <f>SUM(I296:I299)</f>
        <v>7126.9869599999993</v>
      </c>
      <c r="J295" s="487">
        <f>I295/H295*100</f>
        <v>114.54495274831243</v>
      </c>
      <c r="L295" s="109"/>
    </row>
    <row r="296" spans="1:249" s="36" customFormat="1" ht="30" x14ac:dyDescent="0.25">
      <c r="A296" s="18">
        <v>1</v>
      </c>
      <c r="B296" s="72" t="s">
        <v>79</v>
      </c>
      <c r="C296" s="117">
        <v>3562</v>
      </c>
      <c r="D296" s="110">
        <f t="shared" ref="D296:D303" si="86">ROUND(C296/12*$B$3,0)</f>
        <v>1781</v>
      </c>
      <c r="E296" s="117">
        <v>1942</v>
      </c>
      <c r="F296" s="117">
        <f t="shared" si="85"/>
        <v>109.03986524424481</v>
      </c>
      <c r="G296" s="487">
        <v>9167.0213796296284</v>
      </c>
      <c r="H296" s="661">
        <f t="shared" ref="H296:H303" si="87">ROUND(G296/12*$B$3,0)</f>
        <v>4584</v>
      </c>
      <c r="I296" s="529">
        <v>4785.9322599999996</v>
      </c>
      <c r="J296" s="487">
        <f t="shared" ref="J296:J306" si="88">I296/H296*100</f>
        <v>104.40515401396159</v>
      </c>
      <c r="L296" s="109"/>
    </row>
    <row r="297" spans="1:249" s="36" customFormat="1" ht="38.1" customHeight="1" x14ac:dyDescent="0.25">
      <c r="A297" s="18">
        <v>1</v>
      </c>
      <c r="B297" s="72" t="s">
        <v>80</v>
      </c>
      <c r="C297" s="117">
        <v>1069</v>
      </c>
      <c r="D297" s="110">
        <f t="shared" si="86"/>
        <v>535</v>
      </c>
      <c r="E297" s="117">
        <v>744</v>
      </c>
      <c r="F297" s="117">
        <f t="shared" si="85"/>
        <v>139.06542056074767</v>
      </c>
      <c r="G297" s="487">
        <v>1844.3590624999999</v>
      </c>
      <c r="H297" s="661">
        <f t="shared" si="87"/>
        <v>922</v>
      </c>
      <c r="I297" s="487">
        <v>1327.84322</v>
      </c>
      <c r="J297" s="487">
        <f t="shared" si="88"/>
        <v>144.01770281995661</v>
      </c>
      <c r="L297" s="109"/>
    </row>
    <row r="298" spans="1:249" s="36" customFormat="1" ht="45" x14ac:dyDescent="0.25">
      <c r="A298" s="18">
        <v>1</v>
      </c>
      <c r="B298" s="72" t="s">
        <v>115</v>
      </c>
      <c r="C298" s="117">
        <v>81</v>
      </c>
      <c r="D298" s="110">
        <f t="shared" si="86"/>
        <v>41</v>
      </c>
      <c r="E298" s="117">
        <v>87</v>
      </c>
      <c r="F298" s="117">
        <f t="shared" si="85"/>
        <v>212.19512195121953</v>
      </c>
      <c r="G298" s="487">
        <v>531.54224999999997</v>
      </c>
      <c r="H298" s="661">
        <f t="shared" si="87"/>
        <v>266</v>
      </c>
      <c r="I298" s="487">
        <v>560.41622999999993</v>
      </c>
      <c r="J298" s="487">
        <f t="shared" si="88"/>
        <v>210.68279323308269</v>
      </c>
      <c r="L298" s="109"/>
    </row>
    <row r="299" spans="1:249" s="36" customFormat="1" ht="30" x14ac:dyDescent="0.25">
      <c r="A299" s="18">
        <v>1</v>
      </c>
      <c r="B299" s="72" t="s">
        <v>116</v>
      </c>
      <c r="C299" s="117">
        <v>137</v>
      </c>
      <c r="D299" s="110">
        <f t="shared" si="86"/>
        <v>69</v>
      </c>
      <c r="E299" s="117">
        <v>69</v>
      </c>
      <c r="F299" s="117">
        <f t="shared" si="85"/>
        <v>100</v>
      </c>
      <c r="G299" s="487">
        <v>899.02824999999996</v>
      </c>
      <c r="H299" s="661">
        <f t="shared" si="87"/>
        <v>450</v>
      </c>
      <c r="I299" s="487">
        <v>452.79525000000001</v>
      </c>
      <c r="J299" s="487">
        <f t="shared" si="88"/>
        <v>100.62116666666667</v>
      </c>
      <c r="L299" s="109"/>
    </row>
    <row r="300" spans="1:249" s="36" customFormat="1" ht="30" x14ac:dyDescent="0.25">
      <c r="A300" s="18">
        <v>1</v>
      </c>
      <c r="B300" s="73" t="s">
        <v>113</v>
      </c>
      <c r="C300" s="117">
        <f>SUM(C301:C303)</f>
        <v>11460</v>
      </c>
      <c r="D300" s="117">
        <f>SUM(D301:D303)</f>
        <v>5730</v>
      </c>
      <c r="E300" s="117">
        <f>SUM(E301:E303)</f>
        <v>4273</v>
      </c>
      <c r="F300" s="117">
        <f t="shared" si="85"/>
        <v>74.572425828970339</v>
      </c>
      <c r="G300" s="480">
        <f>SUM(G301:G303)</f>
        <v>17833.065000000002</v>
      </c>
      <c r="H300" s="480">
        <f>SUM(H301:H303)</f>
        <v>8916</v>
      </c>
      <c r="I300" s="480">
        <f>SUM(I301:I303)</f>
        <v>9832.7358299999996</v>
      </c>
      <c r="J300" s="487">
        <f t="shared" si="88"/>
        <v>110.28191823687752</v>
      </c>
      <c r="L300" s="109"/>
    </row>
    <row r="301" spans="1:249" s="36" customFormat="1" ht="30" x14ac:dyDescent="0.25">
      <c r="A301" s="18">
        <v>1</v>
      </c>
      <c r="B301" s="72" t="s">
        <v>109</v>
      </c>
      <c r="C301" s="117">
        <v>1500</v>
      </c>
      <c r="D301" s="110">
        <f t="shared" si="86"/>
        <v>750</v>
      </c>
      <c r="E301" s="117">
        <v>834</v>
      </c>
      <c r="F301" s="117">
        <f t="shared" si="85"/>
        <v>111.20000000000002</v>
      </c>
      <c r="G301" s="487">
        <v>2630.8049999999998</v>
      </c>
      <c r="H301" s="661">
        <f t="shared" si="87"/>
        <v>1315</v>
      </c>
      <c r="I301" s="487">
        <v>1463.3071699999998</v>
      </c>
      <c r="J301" s="487">
        <f t="shared" si="88"/>
        <v>111.27811178707223</v>
      </c>
      <c r="L301" s="109"/>
    </row>
    <row r="302" spans="1:249" s="36" customFormat="1" ht="64.5" customHeight="1" x14ac:dyDescent="0.25">
      <c r="A302" s="18">
        <v>1</v>
      </c>
      <c r="B302" s="72" t="s">
        <v>120</v>
      </c>
      <c r="C302" s="117">
        <v>5400</v>
      </c>
      <c r="D302" s="110">
        <f t="shared" si="86"/>
        <v>2700</v>
      </c>
      <c r="E302" s="117">
        <v>3036</v>
      </c>
      <c r="F302" s="117">
        <f t="shared" si="85"/>
        <v>112.44444444444443</v>
      </c>
      <c r="G302" s="487">
        <v>10592.1</v>
      </c>
      <c r="H302" s="661">
        <f t="shared" si="87"/>
        <v>5296</v>
      </c>
      <c r="I302" s="487">
        <v>7947.9090500000002</v>
      </c>
      <c r="J302" s="487">
        <f t="shared" si="88"/>
        <v>150.07381136706951</v>
      </c>
      <c r="L302" s="109"/>
    </row>
    <row r="303" spans="1:249" s="36" customFormat="1" ht="45" x14ac:dyDescent="0.25">
      <c r="A303" s="18">
        <v>1</v>
      </c>
      <c r="B303" s="72" t="s">
        <v>110</v>
      </c>
      <c r="C303" s="117">
        <v>4560</v>
      </c>
      <c r="D303" s="110">
        <f t="shared" si="86"/>
        <v>2280</v>
      </c>
      <c r="E303" s="117">
        <v>403</v>
      </c>
      <c r="F303" s="117">
        <f t="shared" si="85"/>
        <v>17.675438596491226</v>
      </c>
      <c r="G303" s="487">
        <v>4610.16</v>
      </c>
      <c r="H303" s="661">
        <f t="shared" si="87"/>
        <v>2305</v>
      </c>
      <c r="I303" s="487">
        <v>421.51961</v>
      </c>
      <c r="J303" s="487">
        <f t="shared" si="88"/>
        <v>18.287184815618222</v>
      </c>
      <c r="L303" s="109"/>
    </row>
    <row r="304" spans="1:249" s="36" customFormat="1" ht="38.1" customHeight="1" x14ac:dyDescent="0.25">
      <c r="A304" s="18"/>
      <c r="B304" s="681" t="s">
        <v>124</v>
      </c>
      <c r="C304" s="117">
        <v>7100</v>
      </c>
      <c r="D304" s="110">
        <f>ROUND(C304/12*$B$3,0)</f>
        <v>3550</v>
      </c>
      <c r="E304" s="117">
        <v>4048</v>
      </c>
      <c r="F304" s="117">
        <f t="shared" si="85"/>
        <v>114.0281690140845</v>
      </c>
      <c r="G304" s="487">
        <v>5744.5389999999998</v>
      </c>
      <c r="H304" s="661">
        <f>ROUND(G304/12*$B$3,0)</f>
        <v>2872</v>
      </c>
      <c r="I304" s="487">
        <v>3261.2704600000002</v>
      </c>
      <c r="J304" s="487">
        <f>I304/H304*100</f>
        <v>113.55398537604458</v>
      </c>
      <c r="K304" s="759"/>
      <c r="L304" s="109"/>
    </row>
    <row r="305" spans="1:249" s="36" customFormat="1" ht="30" x14ac:dyDescent="0.25">
      <c r="A305" s="18"/>
      <c r="B305" s="754" t="s">
        <v>126</v>
      </c>
      <c r="C305" s="117">
        <v>1500</v>
      </c>
      <c r="D305" s="110">
        <f>ROUND(C305/12*$B$3,0)</f>
        <v>750</v>
      </c>
      <c r="E305" s="117">
        <v>605</v>
      </c>
      <c r="F305" s="117">
        <f t="shared" si="85"/>
        <v>80.666666666666657</v>
      </c>
      <c r="G305" s="487"/>
      <c r="H305" s="661"/>
      <c r="I305" s="487">
        <v>489.49944999999997</v>
      </c>
      <c r="J305" s="487"/>
      <c r="L305" s="109"/>
    </row>
    <row r="306" spans="1:249" s="36" customFormat="1" ht="25.5" customHeight="1" thickBot="1" x14ac:dyDescent="0.3">
      <c r="A306" s="18">
        <v>1</v>
      </c>
      <c r="B306" s="38" t="s">
        <v>3</v>
      </c>
      <c r="C306" s="24"/>
      <c r="D306" s="24"/>
      <c r="E306" s="24"/>
      <c r="F306" s="24"/>
      <c r="G306" s="491">
        <f>G300+G295+G304</f>
        <v>36019.554942129631</v>
      </c>
      <c r="H306" s="491">
        <f>H300+H295+H304</f>
        <v>18010</v>
      </c>
      <c r="I306" s="491">
        <f>I300+I295+I304</f>
        <v>20220.99325</v>
      </c>
      <c r="J306" s="491">
        <f t="shared" si="88"/>
        <v>112.27647556912825</v>
      </c>
      <c r="L306" s="109"/>
    </row>
    <row r="307" spans="1:249" ht="15" customHeight="1" x14ac:dyDescent="0.25">
      <c r="A307" s="18">
        <v>1</v>
      </c>
      <c r="B307" s="275" t="s">
        <v>48</v>
      </c>
      <c r="C307" s="265"/>
      <c r="D307" s="265"/>
      <c r="E307" s="265"/>
      <c r="F307" s="265"/>
      <c r="G307" s="537"/>
      <c r="H307" s="537"/>
      <c r="I307" s="537"/>
      <c r="J307" s="537"/>
    </row>
    <row r="308" spans="1:249" s="10" customFormat="1" ht="30" x14ac:dyDescent="0.25">
      <c r="A308" s="18">
        <v>1</v>
      </c>
      <c r="B308" s="263" t="s">
        <v>121</v>
      </c>
      <c r="C308" s="342">
        <f t="shared" ref="C308:J317" si="89">C295</f>
        <v>4849</v>
      </c>
      <c r="D308" s="342">
        <f t="shared" si="89"/>
        <v>2426</v>
      </c>
      <c r="E308" s="342">
        <f t="shared" si="89"/>
        <v>2842</v>
      </c>
      <c r="F308" s="342">
        <f t="shared" si="89"/>
        <v>117.14756801319044</v>
      </c>
      <c r="G308" s="538">
        <f t="shared" si="89"/>
        <v>12441.950942129628</v>
      </c>
      <c r="H308" s="538">
        <f t="shared" si="89"/>
        <v>6222</v>
      </c>
      <c r="I308" s="538">
        <f t="shared" si="89"/>
        <v>7126.9869599999993</v>
      </c>
      <c r="J308" s="538">
        <f t="shared" si="89"/>
        <v>114.54495274831243</v>
      </c>
      <c r="K308" s="13"/>
      <c r="L308" s="732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  <c r="IN308" s="13"/>
      <c r="IO308" s="13"/>
    </row>
    <row r="309" spans="1:249" s="10" customFormat="1" ht="30" x14ac:dyDescent="0.25">
      <c r="A309" s="18">
        <v>1</v>
      </c>
      <c r="B309" s="135" t="s">
        <v>79</v>
      </c>
      <c r="C309" s="342">
        <f t="shared" si="89"/>
        <v>3562</v>
      </c>
      <c r="D309" s="342">
        <f t="shared" si="89"/>
        <v>1781</v>
      </c>
      <c r="E309" s="342">
        <f t="shared" si="89"/>
        <v>1942</v>
      </c>
      <c r="F309" s="342">
        <f t="shared" si="89"/>
        <v>109.03986524424481</v>
      </c>
      <c r="G309" s="538">
        <f t="shared" si="89"/>
        <v>9167.0213796296284</v>
      </c>
      <c r="H309" s="538">
        <f t="shared" si="89"/>
        <v>4584</v>
      </c>
      <c r="I309" s="538">
        <f t="shared" si="89"/>
        <v>4785.9322599999996</v>
      </c>
      <c r="J309" s="538">
        <f t="shared" si="89"/>
        <v>104.40515401396159</v>
      </c>
      <c r="K309" s="13"/>
      <c r="L309" s="732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  <c r="IN309" s="13"/>
      <c r="IO309" s="13"/>
    </row>
    <row r="310" spans="1:249" s="10" customFormat="1" ht="30" x14ac:dyDescent="0.25">
      <c r="A310" s="18">
        <v>1</v>
      </c>
      <c r="B310" s="135" t="s">
        <v>80</v>
      </c>
      <c r="C310" s="342">
        <f t="shared" si="89"/>
        <v>1069</v>
      </c>
      <c r="D310" s="342">
        <f t="shared" si="89"/>
        <v>535</v>
      </c>
      <c r="E310" s="342">
        <f t="shared" si="89"/>
        <v>744</v>
      </c>
      <c r="F310" s="342">
        <f t="shared" si="89"/>
        <v>139.06542056074767</v>
      </c>
      <c r="G310" s="538">
        <f t="shared" si="89"/>
        <v>1844.3590624999999</v>
      </c>
      <c r="H310" s="538">
        <f t="shared" si="89"/>
        <v>922</v>
      </c>
      <c r="I310" s="538">
        <f t="shared" si="89"/>
        <v>1327.84322</v>
      </c>
      <c r="J310" s="538">
        <f t="shared" si="89"/>
        <v>144.01770281995661</v>
      </c>
      <c r="K310" s="13"/>
      <c r="L310" s="732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45" x14ac:dyDescent="0.25">
      <c r="A311" s="18">
        <v>1</v>
      </c>
      <c r="B311" s="135" t="s">
        <v>115</v>
      </c>
      <c r="C311" s="342">
        <f t="shared" si="89"/>
        <v>81</v>
      </c>
      <c r="D311" s="342">
        <f t="shared" si="89"/>
        <v>41</v>
      </c>
      <c r="E311" s="342">
        <f t="shared" si="89"/>
        <v>87</v>
      </c>
      <c r="F311" s="342">
        <f t="shared" si="89"/>
        <v>212.19512195121953</v>
      </c>
      <c r="G311" s="538">
        <f t="shared" si="89"/>
        <v>531.54224999999997</v>
      </c>
      <c r="H311" s="538">
        <f t="shared" si="89"/>
        <v>266</v>
      </c>
      <c r="I311" s="538">
        <f t="shared" si="89"/>
        <v>560.41622999999993</v>
      </c>
      <c r="J311" s="538">
        <f t="shared" si="89"/>
        <v>210.68279323308269</v>
      </c>
      <c r="K311" s="13"/>
      <c r="L311" s="732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135" t="s">
        <v>116</v>
      </c>
      <c r="C312" s="342">
        <f t="shared" si="89"/>
        <v>137</v>
      </c>
      <c r="D312" s="342">
        <f t="shared" si="89"/>
        <v>69</v>
      </c>
      <c r="E312" s="342">
        <f t="shared" si="89"/>
        <v>69</v>
      </c>
      <c r="F312" s="342">
        <f t="shared" si="89"/>
        <v>100</v>
      </c>
      <c r="G312" s="538">
        <f t="shared" si="89"/>
        <v>899.02824999999996</v>
      </c>
      <c r="H312" s="538">
        <f t="shared" si="89"/>
        <v>450</v>
      </c>
      <c r="I312" s="538">
        <f t="shared" si="89"/>
        <v>452.79525000000001</v>
      </c>
      <c r="J312" s="538">
        <f t="shared" si="89"/>
        <v>100.62116666666667</v>
      </c>
      <c r="K312" s="13"/>
      <c r="L312" s="732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30" x14ac:dyDescent="0.25">
      <c r="A313" s="18">
        <v>1</v>
      </c>
      <c r="B313" s="263" t="s">
        <v>113</v>
      </c>
      <c r="C313" s="342">
        <f t="shared" si="89"/>
        <v>11460</v>
      </c>
      <c r="D313" s="342">
        <f t="shared" si="89"/>
        <v>5730</v>
      </c>
      <c r="E313" s="342">
        <f t="shared" si="89"/>
        <v>4273</v>
      </c>
      <c r="F313" s="342">
        <f t="shared" si="89"/>
        <v>74.572425828970339</v>
      </c>
      <c r="G313" s="538">
        <f t="shared" si="89"/>
        <v>17833.065000000002</v>
      </c>
      <c r="H313" s="538">
        <f t="shared" si="89"/>
        <v>8916</v>
      </c>
      <c r="I313" s="538">
        <f t="shared" si="89"/>
        <v>9832.7358299999996</v>
      </c>
      <c r="J313" s="538">
        <f t="shared" si="89"/>
        <v>110.28191823687752</v>
      </c>
      <c r="K313" s="13"/>
      <c r="L313" s="732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135" t="s">
        <v>109</v>
      </c>
      <c r="C314" s="342">
        <f t="shared" si="89"/>
        <v>1500</v>
      </c>
      <c r="D314" s="342">
        <f t="shared" si="89"/>
        <v>750</v>
      </c>
      <c r="E314" s="342">
        <f t="shared" si="89"/>
        <v>834</v>
      </c>
      <c r="F314" s="342">
        <f t="shared" si="89"/>
        <v>111.20000000000002</v>
      </c>
      <c r="G314" s="538">
        <f t="shared" si="89"/>
        <v>2630.8049999999998</v>
      </c>
      <c r="H314" s="538">
        <f t="shared" si="89"/>
        <v>1315</v>
      </c>
      <c r="I314" s="538">
        <f t="shared" si="89"/>
        <v>1463.3071699999998</v>
      </c>
      <c r="J314" s="538">
        <f t="shared" si="89"/>
        <v>111.27811178707223</v>
      </c>
      <c r="K314" s="13"/>
      <c r="L314" s="732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62.25" customHeight="1" x14ac:dyDescent="0.25">
      <c r="A315" s="18">
        <v>1</v>
      </c>
      <c r="B315" s="135" t="s">
        <v>81</v>
      </c>
      <c r="C315" s="342">
        <f t="shared" si="89"/>
        <v>5400</v>
      </c>
      <c r="D315" s="342">
        <f t="shared" si="89"/>
        <v>2700</v>
      </c>
      <c r="E315" s="342">
        <f t="shared" si="89"/>
        <v>3036</v>
      </c>
      <c r="F315" s="342">
        <f t="shared" si="89"/>
        <v>112.44444444444443</v>
      </c>
      <c r="G315" s="538">
        <f t="shared" si="89"/>
        <v>10592.1</v>
      </c>
      <c r="H315" s="538">
        <f t="shared" si="89"/>
        <v>5296</v>
      </c>
      <c r="I315" s="538">
        <f t="shared" si="89"/>
        <v>7947.9090500000002</v>
      </c>
      <c r="J315" s="538">
        <f t="shared" si="89"/>
        <v>150.07381136706951</v>
      </c>
      <c r="K315" s="13"/>
      <c r="L315" s="732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45" x14ac:dyDescent="0.25">
      <c r="A316" s="18">
        <v>1</v>
      </c>
      <c r="B316" s="135" t="s">
        <v>110</v>
      </c>
      <c r="C316" s="342">
        <f t="shared" si="89"/>
        <v>4560</v>
      </c>
      <c r="D316" s="342">
        <f t="shared" si="89"/>
        <v>2280</v>
      </c>
      <c r="E316" s="342">
        <f t="shared" si="89"/>
        <v>403</v>
      </c>
      <c r="F316" s="342">
        <f t="shared" si="89"/>
        <v>17.675438596491226</v>
      </c>
      <c r="G316" s="538">
        <f t="shared" si="89"/>
        <v>4610.16</v>
      </c>
      <c r="H316" s="538">
        <f t="shared" si="89"/>
        <v>2305</v>
      </c>
      <c r="I316" s="538">
        <f t="shared" si="89"/>
        <v>421.51961</v>
      </c>
      <c r="J316" s="538">
        <f t="shared" si="89"/>
        <v>18.287184815618222</v>
      </c>
      <c r="K316" s="13"/>
      <c r="L316" s="732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38.1" customHeight="1" x14ac:dyDescent="0.25">
      <c r="A317" s="18"/>
      <c r="B317" s="135" t="s">
        <v>124</v>
      </c>
      <c r="C317" s="342">
        <f t="shared" si="89"/>
        <v>7100</v>
      </c>
      <c r="D317" s="342">
        <f t="shared" si="89"/>
        <v>3550</v>
      </c>
      <c r="E317" s="342">
        <f t="shared" si="89"/>
        <v>4048</v>
      </c>
      <c r="F317" s="342">
        <f t="shared" si="89"/>
        <v>114.0281690140845</v>
      </c>
      <c r="G317" s="538">
        <f t="shared" si="89"/>
        <v>5744.5389999999998</v>
      </c>
      <c r="H317" s="538">
        <f t="shared" si="89"/>
        <v>2872</v>
      </c>
      <c r="I317" s="538">
        <f t="shared" si="89"/>
        <v>3261.2704600000002</v>
      </c>
      <c r="J317" s="538">
        <f t="shared" si="89"/>
        <v>113.55398537604458</v>
      </c>
      <c r="K317" s="13"/>
      <c r="L317" s="732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x14ac:dyDescent="0.25">
      <c r="A318" s="18"/>
      <c r="B318" s="135" t="s">
        <v>126</v>
      </c>
      <c r="C318" s="342"/>
      <c r="D318" s="342"/>
      <c r="E318" s="342"/>
      <c r="F318" s="342"/>
      <c r="G318" s="538"/>
      <c r="H318" s="538"/>
      <c r="I318" s="538"/>
      <c r="J318" s="538"/>
      <c r="K318" s="13"/>
      <c r="L318" s="732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x14ac:dyDescent="0.25">
      <c r="A319" s="18">
        <v>1</v>
      </c>
      <c r="B319" s="136" t="s">
        <v>108</v>
      </c>
      <c r="C319" s="343">
        <f t="shared" ref="C319:J319" si="90">C306</f>
        <v>0</v>
      </c>
      <c r="D319" s="343">
        <f t="shared" si="90"/>
        <v>0</v>
      </c>
      <c r="E319" s="343">
        <f t="shared" si="90"/>
        <v>0</v>
      </c>
      <c r="F319" s="343">
        <f t="shared" si="90"/>
        <v>0</v>
      </c>
      <c r="G319" s="539">
        <f t="shared" si="90"/>
        <v>36019.554942129631</v>
      </c>
      <c r="H319" s="539">
        <f t="shared" si="90"/>
        <v>18010</v>
      </c>
      <c r="I319" s="539">
        <f t="shared" si="90"/>
        <v>20220.99325</v>
      </c>
      <c r="J319" s="539">
        <f t="shared" si="90"/>
        <v>112.27647556912825</v>
      </c>
    </row>
    <row r="320" spans="1:249" ht="15.75" thickBot="1" x14ac:dyDescent="0.3">
      <c r="A320" s="18">
        <v>1</v>
      </c>
      <c r="B320" s="86" t="s">
        <v>10</v>
      </c>
      <c r="C320" s="28"/>
      <c r="D320" s="28"/>
      <c r="E320" s="172"/>
      <c r="F320" s="28"/>
      <c r="G320" s="524"/>
      <c r="H320" s="524"/>
      <c r="I320" s="525"/>
      <c r="J320" s="524"/>
    </row>
    <row r="321" spans="1:249" ht="29.25" x14ac:dyDescent="0.25">
      <c r="A321" s="18">
        <v>1</v>
      </c>
      <c r="B321" s="216" t="s">
        <v>78</v>
      </c>
      <c r="C321" s="142"/>
      <c r="D321" s="142"/>
      <c r="E321" s="142"/>
      <c r="F321" s="142"/>
      <c r="G321" s="668"/>
      <c r="H321" s="668"/>
      <c r="I321" s="540"/>
      <c r="J321" s="668"/>
    </row>
    <row r="322" spans="1:249" s="36" customFormat="1" ht="30" x14ac:dyDescent="0.25">
      <c r="A322" s="18">
        <v>1</v>
      </c>
      <c r="B322" s="73" t="s">
        <v>121</v>
      </c>
      <c r="C322" s="117">
        <f>SUM(C323:C326)</f>
        <v>3272</v>
      </c>
      <c r="D322" s="117">
        <f>SUM(D323:D326)</f>
        <v>1636</v>
      </c>
      <c r="E322" s="117">
        <f>SUM(E323:E326)</f>
        <v>1819</v>
      </c>
      <c r="F322" s="117">
        <f>E322/D322*100</f>
        <v>111.18581907090463</v>
      </c>
      <c r="G322" s="487">
        <f>SUM(G323:G326)</f>
        <v>8817.8071157407412</v>
      </c>
      <c r="H322" s="487">
        <f>SUM(H323:H326)</f>
        <v>4408</v>
      </c>
      <c r="I322" s="487">
        <f>SUM(I323:I326)</f>
        <v>5243.4916400000002</v>
      </c>
      <c r="J322" s="487">
        <f t="shared" ref="J322:J332" si="91">I322/H322*100</f>
        <v>118.95398457350272</v>
      </c>
      <c r="L322" s="109"/>
    </row>
    <row r="323" spans="1:249" s="36" customFormat="1" ht="30" x14ac:dyDescent="0.25">
      <c r="A323" s="18">
        <v>1</v>
      </c>
      <c r="B323" s="72" t="s">
        <v>79</v>
      </c>
      <c r="C323" s="117">
        <v>2326</v>
      </c>
      <c r="D323" s="110">
        <f t="shared" ref="D323:D330" si="92">ROUND(C323/12*$B$3,0)</f>
        <v>1163</v>
      </c>
      <c r="E323" s="117">
        <v>1192</v>
      </c>
      <c r="F323" s="117">
        <f>E323/D323*100</f>
        <v>102.49355116079106</v>
      </c>
      <c r="G323" s="487">
        <v>5986.1009907407415</v>
      </c>
      <c r="H323" s="661">
        <f>ROUND(G323/12*$B$3,0)</f>
        <v>2993</v>
      </c>
      <c r="I323" s="487">
        <v>3128.6149199999995</v>
      </c>
      <c r="J323" s="487">
        <f t="shared" si="91"/>
        <v>104.53106982960239</v>
      </c>
      <c r="L323" s="109"/>
    </row>
    <row r="324" spans="1:249" s="36" customFormat="1" ht="30" x14ac:dyDescent="0.25">
      <c r="A324" s="18">
        <v>1</v>
      </c>
      <c r="B324" s="72" t="s">
        <v>80</v>
      </c>
      <c r="C324" s="117">
        <v>698</v>
      </c>
      <c r="D324" s="110">
        <f t="shared" si="92"/>
        <v>349</v>
      </c>
      <c r="E324" s="117">
        <v>421</v>
      </c>
      <c r="F324" s="117">
        <f>E324/D324*100</f>
        <v>120.63037249283668</v>
      </c>
      <c r="G324" s="487">
        <v>1204.2681250000001</v>
      </c>
      <c r="H324" s="661">
        <f t="shared" ref="H324:H330" si="93">ROUND(G324/12*$B$3,0)</f>
        <v>602</v>
      </c>
      <c r="I324" s="487">
        <v>763.05322000000001</v>
      </c>
      <c r="J324" s="487">
        <f t="shared" si="91"/>
        <v>126.7530265780731</v>
      </c>
      <c r="L324" s="109"/>
    </row>
    <row r="325" spans="1:249" s="36" customFormat="1" ht="45" x14ac:dyDescent="0.25">
      <c r="A325" s="18">
        <v>1</v>
      </c>
      <c r="B325" s="72" t="s">
        <v>115</v>
      </c>
      <c r="C325" s="117">
        <v>16</v>
      </c>
      <c r="D325" s="110">
        <f t="shared" si="92"/>
        <v>8</v>
      </c>
      <c r="E325" s="117">
        <v>16</v>
      </c>
      <c r="F325" s="117">
        <f>E325/D325*100</f>
        <v>200</v>
      </c>
      <c r="G325" s="487">
        <v>104.996</v>
      </c>
      <c r="H325" s="661">
        <f t="shared" si="93"/>
        <v>52</v>
      </c>
      <c r="I325" s="487">
        <v>104.996</v>
      </c>
      <c r="J325" s="487">
        <f t="shared" si="91"/>
        <v>201.9153846153846</v>
      </c>
      <c r="L325" s="109"/>
    </row>
    <row r="326" spans="1:249" s="36" customFormat="1" ht="30" x14ac:dyDescent="0.25">
      <c r="A326" s="18">
        <v>1</v>
      </c>
      <c r="B326" s="72" t="s">
        <v>116</v>
      </c>
      <c r="C326" s="117">
        <v>232</v>
      </c>
      <c r="D326" s="110">
        <f t="shared" si="92"/>
        <v>116</v>
      </c>
      <c r="E326" s="117">
        <v>190</v>
      </c>
      <c r="F326" s="117">
        <f t="shared" ref="F326:F330" si="94">E326/D326*100</f>
        <v>163.79310344827587</v>
      </c>
      <c r="G326" s="487">
        <v>1522.442</v>
      </c>
      <c r="H326" s="661">
        <f t="shared" si="93"/>
        <v>761</v>
      </c>
      <c r="I326" s="487">
        <v>1246.8275000000001</v>
      </c>
      <c r="J326" s="487">
        <f t="shared" si="91"/>
        <v>163.84067017082785</v>
      </c>
      <c r="L326" s="109"/>
    </row>
    <row r="327" spans="1:249" s="36" customFormat="1" ht="30" x14ac:dyDescent="0.25">
      <c r="A327" s="18">
        <v>1</v>
      </c>
      <c r="B327" s="73" t="s">
        <v>113</v>
      </c>
      <c r="C327" s="117">
        <f>SUM(C328:C330)</f>
        <v>7539</v>
      </c>
      <c r="D327" s="117">
        <f>SUM(D328:D330)</f>
        <v>3770</v>
      </c>
      <c r="E327" s="117">
        <f>SUM(E328:E330)</f>
        <v>2654</v>
      </c>
      <c r="F327" s="117">
        <f t="shared" si="94"/>
        <v>70.397877984084872</v>
      </c>
      <c r="G327" s="480">
        <f>SUM(G328:G330)</f>
        <v>12319.4085</v>
      </c>
      <c r="H327" s="480">
        <f>SUM(H328:H330)</f>
        <v>6160</v>
      </c>
      <c r="I327" s="480">
        <f>SUM(I328:I330)</f>
        <v>4933.8305599999994</v>
      </c>
      <c r="J327" s="487">
        <f t="shared" si="91"/>
        <v>80.094651948051947</v>
      </c>
      <c r="L327" s="109"/>
    </row>
    <row r="328" spans="1:249" s="36" customFormat="1" ht="30" x14ac:dyDescent="0.25">
      <c r="A328" s="18">
        <v>1</v>
      </c>
      <c r="B328" s="72" t="s">
        <v>109</v>
      </c>
      <c r="C328" s="117">
        <v>2000</v>
      </c>
      <c r="D328" s="110">
        <f t="shared" si="92"/>
        <v>1000</v>
      </c>
      <c r="E328" s="117">
        <v>699</v>
      </c>
      <c r="F328" s="117">
        <f t="shared" si="94"/>
        <v>69.899999999999991</v>
      </c>
      <c r="G328" s="487">
        <v>3507.74</v>
      </c>
      <c r="H328" s="661">
        <f t="shared" si="93"/>
        <v>1754</v>
      </c>
      <c r="I328" s="487">
        <v>1218.23549</v>
      </c>
      <c r="J328" s="487">
        <f t="shared" si="91"/>
        <v>69.454702964652228</v>
      </c>
      <c r="L328" s="109"/>
    </row>
    <row r="329" spans="1:249" s="36" customFormat="1" ht="60" x14ac:dyDescent="0.25">
      <c r="A329" s="18">
        <v>1</v>
      </c>
      <c r="B329" s="72" t="s">
        <v>120</v>
      </c>
      <c r="C329" s="117">
        <v>3379</v>
      </c>
      <c r="D329" s="110">
        <f t="shared" si="92"/>
        <v>1690</v>
      </c>
      <c r="E329" s="117">
        <v>1219</v>
      </c>
      <c r="F329" s="117">
        <f t="shared" si="94"/>
        <v>72.130177514792905</v>
      </c>
      <c r="G329" s="487">
        <v>6627.9084999999995</v>
      </c>
      <c r="H329" s="661">
        <f t="shared" si="93"/>
        <v>3314</v>
      </c>
      <c r="I329" s="487">
        <v>2998.20649</v>
      </c>
      <c r="J329" s="487">
        <f t="shared" si="91"/>
        <v>90.470926071213029</v>
      </c>
      <c r="L329" s="109"/>
    </row>
    <row r="330" spans="1:249" s="36" customFormat="1" ht="45" x14ac:dyDescent="0.25">
      <c r="A330" s="18">
        <v>1</v>
      </c>
      <c r="B330" s="72" t="s">
        <v>110</v>
      </c>
      <c r="C330" s="117">
        <v>2160</v>
      </c>
      <c r="D330" s="110">
        <f t="shared" si="92"/>
        <v>1080</v>
      </c>
      <c r="E330" s="117">
        <v>736</v>
      </c>
      <c r="F330" s="117">
        <f t="shared" si="94"/>
        <v>68.148148148148152</v>
      </c>
      <c r="G330" s="487">
        <v>2183.7600000000002</v>
      </c>
      <c r="H330" s="661">
        <f t="shared" si="93"/>
        <v>1092</v>
      </c>
      <c r="I330" s="487">
        <v>717.38858000000005</v>
      </c>
      <c r="J330" s="487">
        <f t="shared" si="91"/>
        <v>65.694924908424909</v>
      </c>
      <c r="L330" s="109"/>
    </row>
    <row r="331" spans="1:249" s="36" customFormat="1" ht="30.75" thickBot="1" x14ac:dyDescent="0.3">
      <c r="A331" s="18"/>
      <c r="B331" s="681" t="s">
        <v>124</v>
      </c>
      <c r="C331" s="117">
        <v>12300</v>
      </c>
      <c r="D331" s="110">
        <f>ROUND(C331/12*$B$3,0)</f>
        <v>6150</v>
      </c>
      <c r="E331" s="117">
        <v>5869</v>
      </c>
      <c r="F331" s="119">
        <f>E331/D331*100</f>
        <v>95.430894308943095</v>
      </c>
      <c r="G331" s="487">
        <v>9951.8070000000007</v>
      </c>
      <c r="H331" s="661">
        <f>ROUND(G331/12*$B$3,0)</f>
        <v>4976</v>
      </c>
      <c r="I331" s="487">
        <v>4730.6210599999995</v>
      </c>
      <c r="J331" s="487">
        <f>I331/H331*100</f>
        <v>95.068751205787777</v>
      </c>
      <c r="L331" s="109"/>
    </row>
    <row r="332" spans="1:249" s="36" customFormat="1" ht="15.75" thickBot="1" x14ac:dyDescent="0.3">
      <c r="A332" s="18">
        <v>1</v>
      </c>
      <c r="B332" s="210" t="s">
        <v>3</v>
      </c>
      <c r="C332" s="24"/>
      <c r="D332" s="24"/>
      <c r="E332" s="24"/>
      <c r="F332" s="24"/>
      <c r="G332" s="491">
        <f>G327+G322+G331</f>
        <v>31089.022615740741</v>
      </c>
      <c r="H332" s="491">
        <f>H327+H322+H331</f>
        <v>15544</v>
      </c>
      <c r="I332" s="491">
        <f>I327+I322+I331</f>
        <v>14907.943259999998</v>
      </c>
      <c r="J332" s="491">
        <f t="shared" si="91"/>
        <v>95.90802406073081</v>
      </c>
      <c r="L332" s="109"/>
    </row>
    <row r="333" spans="1:249" x14ac:dyDescent="0.25">
      <c r="A333" s="18">
        <v>1</v>
      </c>
      <c r="B333" s="276" t="s">
        <v>46</v>
      </c>
      <c r="C333" s="277"/>
      <c r="D333" s="277"/>
      <c r="E333" s="277"/>
      <c r="F333" s="277"/>
      <c r="G333" s="541"/>
      <c r="H333" s="541"/>
      <c r="I333" s="541"/>
      <c r="J333" s="541"/>
    </row>
    <row r="334" spans="1:249" s="10" customFormat="1" ht="30" x14ac:dyDescent="0.25">
      <c r="A334" s="18">
        <v>1</v>
      </c>
      <c r="B334" s="240" t="s">
        <v>121</v>
      </c>
      <c r="C334" s="344">
        <f t="shared" ref="C334:J342" si="95">C322</f>
        <v>3272</v>
      </c>
      <c r="D334" s="344">
        <f t="shared" si="95"/>
        <v>1636</v>
      </c>
      <c r="E334" s="344">
        <f t="shared" si="95"/>
        <v>1819</v>
      </c>
      <c r="F334" s="344">
        <f t="shared" si="95"/>
        <v>111.18581907090463</v>
      </c>
      <c r="G334" s="542">
        <f t="shared" si="95"/>
        <v>8817.8071157407412</v>
      </c>
      <c r="H334" s="542">
        <f t="shared" si="95"/>
        <v>4408</v>
      </c>
      <c r="I334" s="542">
        <f t="shared" si="95"/>
        <v>5243.4916400000002</v>
      </c>
      <c r="J334" s="542">
        <f t="shared" si="95"/>
        <v>118.95398457350272</v>
      </c>
      <c r="K334" s="13"/>
      <c r="L334" s="732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  <c r="IN334" s="13"/>
      <c r="IO334" s="13"/>
    </row>
    <row r="335" spans="1:249" s="10" customFormat="1" ht="30" x14ac:dyDescent="0.25">
      <c r="A335" s="18">
        <v>1</v>
      </c>
      <c r="B335" s="206" t="s">
        <v>79</v>
      </c>
      <c r="C335" s="344">
        <f t="shared" si="95"/>
        <v>2326</v>
      </c>
      <c r="D335" s="344">
        <f t="shared" si="95"/>
        <v>1163</v>
      </c>
      <c r="E335" s="344">
        <f t="shared" si="95"/>
        <v>1192</v>
      </c>
      <c r="F335" s="344">
        <f t="shared" si="95"/>
        <v>102.49355116079106</v>
      </c>
      <c r="G335" s="542">
        <f t="shared" si="95"/>
        <v>5986.1009907407415</v>
      </c>
      <c r="H335" s="542">
        <f t="shared" si="95"/>
        <v>2993</v>
      </c>
      <c r="I335" s="542">
        <f t="shared" si="95"/>
        <v>3128.6149199999995</v>
      </c>
      <c r="J335" s="542">
        <f t="shared" si="95"/>
        <v>104.53106982960239</v>
      </c>
      <c r="K335" s="13"/>
      <c r="L335" s="732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  <c r="IN335" s="13"/>
      <c r="IO335" s="13"/>
    </row>
    <row r="336" spans="1:249" s="10" customFormat="1" ht="30" x14ac:dyDescent="0.25">
      <c r="A336" s="18">
        <v>1</v>
      </c>
      <c r="B336" s="206" t="s">
        <v>80</v>
      </c>
      <c r="C336" s="344">
        <f t="shared" si="95"/>
        <v>698</v>
      </c>
      <c r="D336" s="344">
        <f t="shared" si="95"/>
        <v>349</v>
      </c>
      <c r="E336" s="344">
        <f t="shared" si="95"/>
        <v>421</v>
      </c>
      <c r="F336" s="344">
        <f t="shared" si="95"/>
        <v>120.63037249283668</v>
      </c>
      <c r="G336" s="542">
        <f t="shared" si="95"/>
        <v>1204.2681250000001</v>
      </c>
      <c r="H336" s="542">
        <f t="shared" si="95"/>
        <v>602</v>
      </c>
      <c r="I336" s="542">
        <f t="shared" si="95"/>
        <v>763.05322000000001</v>
      </c>
      <c r="J336" s="542">
        <f t="shared" si="95"/>
        <v>126.7530265780731</v>
      </c>
      <c r="K336" s="13"/>
      <c r="L336" s="732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  <c r="IN336" s="13"/>
      <c r="IO336" s="13"/>
    </row>
    <row r="337" spans="1:249" s="10" customFormat="1" ht="45" x14ac:dyDescent="0.25">
      <c r="A337" s="18">
        <v>1</v>
      </c>
      <c r="B337" s="206" t="s">
        <v>115</v>
      </c>
      <c r="C337" s="344">
        <f t="shared" si="95"/>
        <v>16</v>
      </c>
      <c r="D337" s="344">
        <f t="shared" si="95"/>
        <v>8</v>
      </c>
      <c r="E337" s="344">
        <f t="shared" si="95"/>
        <v>16</v>
      </c>
      <c r="F337" s="344">
        <f t="shared" si="95"/>
        <v>200</v>
      </c>
      <c r="G337" s="542">
        <f t="shared" si="95"/>
        <v>104.996</v>
      </c>
      <c r="H337" s="542">
        <f t="shared" si="95"/>
        <v>52</v>
      </c>
      <c r="I337" s="542">
        <f t="shared" si="95"/>
        <v>104.996</v>
      </c>
      <c r="J337" s="542">
        <f t="shared" si="95"/>
        <v>201.9153846153846</v>
      </c>
      <c r="K337" s="13"/>
      <c r="L337" s="732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  <c r="IN337" s="13"/>
      <c r="IO337" s="13"/>
    </row>
    <row r="338" spans="1:249" s="10" customFormat="1" ht="30" x14ac:dyDescent="0.25">
      <c r="A338" s="18">
        <v>1</v>
      </c>
      <c r="B338" s="206" t="s">
        <v>116</v>
      </c>
      <c r="C338" s="344">
        <f t="shared" si="95"/>
        <v>232</v>
      </c>
      <c r="D338" s="344">
        <f t="shared" si="95"/>
        <v>116</v>
      </c>
      <c r="E338" s="344">
        <f t="shared" si="95"/>
        <v>190</v>
      </c>
      <c r="F338" s="344">
        <f t="shared" si="95"/>
        <v>163.79310344827587</v>
      </c>
      <c r="G338" s="542">
        <f t="shared" si="95"/>
        <v>1522.442</v>
      </c>
      <c r="H338" s="542">
        <f t="shared" si="95"/>
        <v>761</v>
      </c>
      <c r="I338" s="542">
        <f t="shared" si="95"/>
        <v>1246.8275000000001</v>
      </c>
      <c r="J338" s="542">
        <f t="shared" si="95"/>
        <v>163.84067017082785</v>
      </c>
      <c r="K338" s="13"/>
      <c r="L338" s="732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  <c r="IN338" s="13"/>
      <c r="IO338" s="13"/>
    </row>
    <row r="339" spans="1:249" s="10" customFormat="1" ht="30" x14ac:dyDescent="0.25">
      <c r="A339" s="18">
        <v>1</v>
      </c>
      <c r="B339" s="240" t="s">
        <v>113</v>
      </c>
      <c r="C339" s="344">
        <f t="shared" si="95"/>
        <v>7539</v>
      </c>
      <c r="D339" s="344">
        <f t="shared" si="95"/>
        <v>3770</v>
      </c>
      <c r="E339" s="344">
        <f t="shared" si="95"/>
        <v>2654</v>
      </c>
      <c r="F339" s="344">
        <f t="shared" si="95"/>
        <v>70.397877984084872</v>
      </c>
      <c r="G339" s="542">
        <f t="shared" si="95"/>
        <v>12319.4085</v>
      </c>
      <c r="H339" s="542">
        <f t="shared" si="95"/>
        <v>6160</v>
      </c>
      <c r="I339" s="542">
        <f t="shared" si="95"/>
        <v>4933.8305599999994</v>
      </c>
      <c r="J339" s="542">
        <f t="shared" si="95"/>
        <v>80.094651948051947</v>
      </c>
      <c r="K339" s="13"/>
      <c r="L339" s="732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  <c r="IN339" s="13"/>
      <c r="IO339" s="13"/>
    </row>
    <row r="340" spans="1:249" s="10" customFormat="1" ht="30" x14ac:dyDescent="0.25">
      <c r="A340" s="18">
        <v>1</v>
      </c>
      <c r="B340" s="206" t="s">
        <v>109</v>
      </c>
      <c r="C340" s="344">
        <f t="shared" si="95"/>
        <v>2000</v>
      </c>
      <c r="D340" s="344">
        <f t="shared" si="95"/>
        <v>1000</v>
      </c>
      <c r="E340" s="344">
        <f t="shared" si="95"/>
        <v>699</v>
      </c>
      <c r="F340" s="344">
        <f t="shared" si="95"/>
        <v>69.899999999999991</v>
      </c>
      <c r="G340" s="542">
        <f t="shared" si="95"/>
        <v>3507.74</v>
      </c>
      <c r="H340" s="542">
        <f t="shared" si="95"/>
        <v>1754</v>
      </c>
      <c r="I340" s="542">
        <f t="shared" si="95"/>
        <v>1218.23549</v>
      </c>
      <c r="J340" s="542">
        <f t="shared" si="95"/>
        <v>69.454702964652228</v>
      </c>
      <c r="K340" s="13"/>
      <c r="L340" s="732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  <c r="IN340" s="13"/>
      <c r="IO340" s="13"/>
    </row>
    <row r="341" spans="1:249" s="10" customFormat="1" ht="60" x14ac:dyDescent="0.25">
      <c r="A341" s="18">
        <v>1</v>
      </c>
      <c r="B341" s="206" t="s">
        <v>81</v>
      </c>
      <c r="C341" s="344">
        <f t="shared" si="95"/>
        <v>3379</v>
      </c>
      <c r="D341" s="344">
        <f t="shared" si="95"/>
        <v>1690</v>
      </c>
      <c r="E341" s="344">
        <f t="shared" si="95"/>
        <v>1219</v>
      </c>
      <c r="F341" s="344">
        <f t="shared" si="95"/>
        <v>72.130177514792905</v>
      </c>
      <c r="G341" s="542">
        <f t="shared" si="95"/>
        <v>6627.9084999999995</v>
      </c>
      <c r="H341" s="542">
        <f t="shared" si="95"/>
        <v>3314</v>
      </c>
      <c r="I341" s="542">
        <f t="shared" si="95"/>
        <v>2998.20649</v>
      </c>
      <c r="J341" s="542">
        <f t="shared" si="95"/>
        <v>90.470926071213029</v>
      </c>
      <c r="K341" s="13"/>
      <c r="L341" s="732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45" x14ac:dyDescent="0.25">
      <c r="A342" s="18">
        <v>1</v>
      </c>
      <c r="B342" s="206" t="s">
        <v>110</v>
      </c>
      <c r="C342" s="344">
        <f t="shared" si="95"/>
        <v>2160</v>
      </c>
      <c r="D342" s="344">
        <f t="shared" si="95"/>
        <v>1080</v>
      </c>
      <c r="E342" s="344">
        <f t="shared" si="95"/>
        <v>736</v>
      </c>
      <c r="F342" s="344">
        <f t="shared" si="95"/>
        <v>68.148148148148152</v>
      </c>
      <c r="G342" s="542">
        <f t="shared" si="95"/>
        <v>2183.7600000000002</v>
      </c>
      <c r="H342" s="542">
        <f t="shared" si="95"/>
        <v>1092</v>
      </c>
      <c r="I342" s="542">
        <f t="shared" si="95"/>
        <v>717.38858000000005</v>
      </c>
      <c r="J342" s="542">
        <f t="shared" si="95"/>
        <v>65.694924908424909</v>
      </c>
      <c r="K342" s="13"/>
      <c r="L342" s="732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.75" thickBot="1" x14ac:dyDescent="0.3">
      <c r="A343" s="18"/>
      <c r="B343" s="739" t="s">
        <v>124</v>
      </c>
      <c r="C343" s="740">
        <f t="shared" ref="C343:J343" si="96">SUM(C331)</f>
        <v>12300</v>
      </c>
      <c r="D343" s="740">
        <f t="shared" si="96"/>
        <v>6150</v>
      </c>
      <c r="E343" s="740">
        <f t="shared" si="96"/>
        <v>5869</v>
      </c>
      <c r="F343" s="740">
        <f t="shared" si="96"/>
        <v>95.430894308943095</v>
      </c>
      <c r="G343" s="740">
        <f t="shared" si="96"/>
        <v>9951.8070000000007</v>
      </c>
      <c r="H343" s="740">
        <f t="shared" si="96"/>
        <v>4976</v>
      </c>
      <c r="I343" s="740">
        <f t="shared" si="96"/>
        <v>4730.6210599999995</v>
      </c>
      <c r="J343" s="344">
        <f t="shared" si="96"/>
        <v>95.068751205787777</v>
      </c>
      <c r="K343" s="13"/>
      <c r="L343" s="732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ht="15" customHeight="1" thickBot="1" x14ac:dyDescent="0.3">
      <c r="A344" s="18">
        <v>1</v>
      </c>
      <c r="B344" s="741" t="s">
        <v>4</v>
      </c>
      <c r="C344" s="742">
        <f t="shared" ref="C344:J344" si="97">C332</f>
        <v>0</v>
      </c>
      <c r="D344" s="742">
        <f t="shared" si="97"/>
        <v>0</v>
      </c>
      <c r="E344" s="742">
        <f t="shared" si="97"/>
        <v>0</v>
      </c>
      <c r="F344" s="742">
        <f t="shared" si="97"/>
        <v>0</v>
      </c>
      <c r="G344" s="743">
        <f t="shared" si="97"/>
        <v>31089.022615740741</v>
      </c>
      <c r="H344" s="743">
        <f t="shared" si="97"/>
        <v>15544</v>
      </c>
      <c r="I344" s="743">
        <f t="shared" si="97"/>
        <v>14907.943259999998</v>
      </c>
      <c r="J344" s="509">
        <f t="shared" si="97"/>
        <v>95.90802406073081</v>
      </c>
    </row>
    <row r="345" spans="1:249" ht="15" customHeight="1" x14ac:dyDescent="0.25">
      <c r="A345" s="18">
        <v>1</v>
      </c>
      <c r="B345" s="86" t="s">
        <v>15</v>
      </c>
      <c r="C345" s="5"/>
      <c r="D345" s="5"/>
      <c r="E345" s="171"/>
      <c r="F345" s="5"/>
      <c r="G345" s="524"/>
      <c r="H345" s="524"/>
      <c r="I345" s="525"/>
      <c r="J345" s="524"/>
    </row>
    <row r="346" spans="1:249" ht="29.25" x14ac:dyDescent="0.25">
      <c r="A346" s="18">
        <v>1</v>
      </c>
      <c r="B346" s="74" t="s">
        <v>55</v>
      </c>
      <c r="C346" s="128"/>
      <c r="D346" s="128"/>
      <c r="E346" s="128"/>
      <c r="F346" s="128"/>
      <c r="G346" s="480"/>
      <c r="H346" s="480"/>
      <c r="I346" s="480"/>
      <c r="J346" s="480"/>
    </row>
    <row r="347" spans="1:249" s="36" customFormat="1" ht="30" x14ac:dyDescent="0.25">
      <c r="A347" s="18">
        <v>1</v>
      </c>
      <c r="B347" s="73" t="s">
        <v>121</v>
      </c>
      <c r="C347" s="117">
        <f>SUM(C348:C351)</f>
        <v>399</v>
      </c>
      <c r="D347" s="117">
        <f>SUM(D348:D351)</f>
        <v>200</v>
      </c>
      <c r="E347" s="117">
        <f>SUM(E348:E351)</f>
        <v>226</v>
      </c>
      <c r="F347" s="117">
        <f>E347/D347*100</f>
        <v>112.99999999999999</v>
      </c>
      <c r="G347" s="487">
        <f>SUM(G348:G351)</f>
        <v>1108.0161689814813</v>
      </c>
      <c r="H347" s="487">
        <f>SUM(H348:H351)</f>
        <v>555</v>
      </c>
      <c r="I347" s="487">
        <f>SUM(I348:I351)</f>
        <v>569.83848999999998</v>
      </c>
      <c r="J347" s="487">
        <f t="shared" ref="J347:J367" si="98">I347/H347*100</f>
        <v>102.67360180180181</v>
      </c>
      <c r="L347" s="109"/>
    </row>
    <row r="348" spans="1:249" s="36" customFormat="1" ht="30" x14ac:dyDescent="0.25">
      <c r="A348" s="18">
        <v>1</v>
      </c>
      <c r="B348" s="72" t="s">
        <v>79</v>
      </c>
      <c r="C348" s="117">
        <v>278</v>
      </c>
      <c r="D348" s="110">
        <f t="shared" ref="D348:D355" si="99">ROUND(C348/12*$B$3,0)</f>
        <v>139</v>
      </c>
      <c r="E348" s="117">
        <v>196</v>
      </c>
      <c r="F348" s="117">
        <f>E348/D348*100</f>
        <v>141.00719424460431</v>
      </c>
      <c r="G348" s="487">
        <v>715.44973148148142</v>
      </c>
      <c r="H348" s="661">
        <f>ROUND(G348/12*$B$3,0)</f>
        <v>358</v>
      </c>
      <c r="I348" s="487">
        <v>518.89287000000002</v>
      </c>
      <c r="J348" s="487">
        <f t="shared" si="98"/>
        <v>144.94214245810056</v>
      </c>
      <c r="L348" s="109"/>
    </row>
    <row r="349" spans="1:249" s="36" customFormat="1" ht="30" x14ac:dyDescent="0.25">
      <c r="A349" s="18">
        <v>1</v>
      </c>
      <c r="B349" s="72" t="s">
        <v>80</v>
      </c>
      <c r="C349" s="117">
        <v>83</v>
      </c>
      <c r="D349" s="110">
        <f t="shared" si="99"/>
        <v>42</v>
      </c>
      <c r="E349" s="117">
        <v>30</v>
      </c>
      <c r="F349" s="117">
        <f>E349/D349*100</f>
        <v>71.428571428571431</v>
      </c>
      <c r="G349" s="487">
        <v>143.20093750000001</v>
      </c>
      <c r="H349" s="661">
        <f t="shared" ref="H349:H355" si="100">ROUND(G349/12*$B$3,0)</f>
        <v>72</v>
      </c>
      <c r="I349" s="487">
        <v>50.945619999999998</v>
      </c>
      <c r="J349" s="487">
        <f t="shared" si="98"/>
        <v>70.757805555555549</v>
      </c>
      <c r="L349" s="109"/>
    </row>
    <row r="350" spans="1:249" s="36" customFormat="1" ht="45" x14ac:dyDescent="0.25">
      <c r="A350" s="18">
        <v>1</v>
      </c>
      <c r="B350" s="72" t="s">
        <v>115</v>
      </c>
      <c r="C350" s="117"/>
      <c r="D350" s="110">
        <f t="shared" si="99"/>
        <v>0</v>
      </c>
      <c r="E350" s="117"/>
      <c r="F350" s="117"/>
      <c r="G350" s="492"/>
      <c r="H350" s="661">
        <f t="shared" si="100"/>
        <v>0</v>
      </c>
      <c r="I350" s="487"/>
      <c r="J350" s="487"/>
      <c r="L350" s="109"/>
    </row>
    <row r="351" spans="1:249" s="36" customFormat="1" ht="30" x14ac:dyDescent="0.25">
      <c r="A351" s="18">
        <v>1</v>
      </c>
      <c r="B351" s="72" t="s">
        <v>116</v>
      </c>
      <c r="C351" s="117">
        <v>38</v>
      </c>
      <c r="D351" s="110">
        <f t="shared" si="99"/>
        <v>19</v>
      </c>
      <c r="E351" s="117"/>
      <c r="F351" s="117"/>
      <c r="G351" s="487">
        <v>249.3655</v>
      </c>
      <c r="H351" s="661">
        <f t="shared" si="100"/>
        <v>125</v>
      </c>
      <c r="I351" s="487"/>
      <c r="J351" s="487"/>
      <c r="L351" s="109"/>
    </row>
    <row r="352" spans="1:249" s="36" customFormat="1" ht="30" x14ac:dyDescent="0.25">
      <c r="A352" s="18">
        <v>1</v>
      </c>
      <c r="B352" s="73" t="s">
        <v>113</v>
      </c>
      <c r="C352" s="117">
        <f>SUM(C353:C355)</f>
        <v>723</v>
      </c>
      <c r="D352" s="117">
        <f>SUM(D353:D355)</f>
        <v>362</v>
      </c>
      <c r="E352" s="117">
        <f>SUM(E353:E355)</f>
        <v>213</v>
      </c>
      <c r="F352" s="117">
        <f t="shared" ref="F352:F355" si="101">E352/D352*100</f>
        <v>58.839779005524861</v>
      </c>
      <c r="G352" s="480">
        <f>SUM(G353:G355)</f>
        <v>1149.7728999999999</v>
      </c>
      <c r="H352" s="480">
        <f>SUM(H353:H355)</f>
        <v>576</v>
      </c>
      <c r="I352" s="480">
        <f>SUM(I353:I355)</f>
        <v>461.87449999999995</v>
      </c>
      <c r="J352" s="487">
        <f t="shared" si="98"/>
        <v>80.186545138888874</v>
      </c>
      <c r="L352" s="109"/>
    </row>
    <row r="353" spans="1:249" s="36" customFormat="1" ht="30" x14ac:dyDescent="0.25">
      <c r="A353" s="18">
        <v>1</v>
      </c>
      <c r="B353" s="72" t="s">
        <v>109</v>
      </c>
      <c r="C353" s="117">
        <v>20</v>
      </c>
      <c r="D353" s="110">
        <f t="shared" si="99"/>
        <v>10</v>
      </c>
      <c r="E353" s="117">
        <v>0</v>
      </c>
      <c r="F353" s="117">
        <f t="shared" si="101"/>
        <v>0</v>
      </c>
      <c r="G353" s="487">
        <v>35.077399999999997</v>
      </c>
      <c r="H353" s="661">
        <f t="shared" si="100"/>
        <v>18</v>
      </c>
      <c r="I353" s="487"/>
      <c r="J353" s="487">
        <f t="shared" si="98"/>
        <v>0</v>
      </c>
      <c r="L353" s="109"/>
    </row>
    <row r="354" spans="1:249" s="36" customFormat="1" ht="58.5" customHeight="1" x14ac:dyDescent="0.25">
      <c r="A354" s="18">
        <v>1</v>
      </c>
      <c r="B354" s="72" t="s">
        <v>120</v>
      </c>
      <c r="C354" s="117">
        <v>425</v>
      </c>
      <c r="D354" s="110">
        <f t="shared" si="99"/>
        <v>213</v>
      </c>
      <c r="E354" s="117">
        <v>158</v>
      </c>
      <c r="F354" s="117">
        <f t="shared" si="101"/>
        <v>74.178403755868544</v>
      </c>
      <c r="G354" s="487">
        <v>833.63750000000005</v>
      </c>
      <c r="H354" s="661">
        <f t="shared" si="100"/>
        <v>417</v>
      </c>
      <c r="I354" s="487">
        <v>398.87450999999999</v>
      </c>
      <c r="J354" s="487">
        <f t="shared" si="98"/>
        <v>95.653359712230213</v>
      </c>
      <c r="L354" s="109"/>
    </row>
    <row r="355" spans="1:249" s="36" customFormat="1" ht="45" x14ac:dyDescent="0.25">
      <c r="A355" s="18">
        <v>1</v>
      </c>
      <c r="B355" s="72" t="s">
        <v>110</v>
      </c>
      <c r="C355" s="117">
        <v>278</v>
      </c>
      <c r="D355" s="110">
        <f t="shared" si="99"/>
        <v>139</v>
      </c>
      <c r="E355" s="117">
        <v>55</v>
      </c>
      <c r="F355" s="117">
        <f t="shared" si="101"/>
        <v>39.568345323741006</v>
      </c>
      <c r="G355" s="487">
        <v>281.05799999999999</v>
      </c>
      <c r="H355" s="661">
        <f t="shared" si="100"/>
        <v>141</v>
      </c>
      <c r="I355" s="487">
        <v>62.99998999999999</v>
      </c>
      <c r="J355" s="487">
        <f t="shared" si="98"/>
        <v>44.680843971631198</v>
      </c>
      <c r="L355" s="109"/>
    </row>
    <row r="356" spans="1:249" s="36" customFormat="1" ht="30.75" thickBot="1" x14ac:dyDescent="0.3">
      <c r="A356" s="18"/>
      <c r="B356" s="681" t="s">
        <v>124</v>
      </c>
      <c r="C356" s="180">
        <v>990</v>
      </c>
      <c r="D356" s="311">
        <f>ROUND(C356/12*$B$3,0)</f>
        <v>495</v>
      </c>
      <c r="E356" s="180">
        <v>381</v>
      </c>
      <c r="F356" s="180">
        <f>E356/D356*100</f>
        <v>76.969696969696969</v>
      </c>
      <c r="G356" s="488">
        <v>800.9991</v>
      </c>
      <c r="H356" s="662">
        <f>ROUND(G356/12*$B$3,0)</f>
        <v>400</v>
      </c>
      <c r="I356" s="488">
        <v>304.40598999999997</v>
      </c>
      <c r="J356" s="488">
        <f>I356/H356*100</f>
        <v>76.101497499999994</v>
      </c>
      <c r="L356" s="109"/>
    </row>
    <row r="357" spans="1:249" ht="19.5" customHeight="1" thickBot="1" x14ac:dyDescent="0.3">
      <c r="A357" s="18">
        <v>1</v>
      </c>
      <c r="B357" s="114" t="s">
        <v>3</v>
      </c>
      <c r="C357" s="558"/>
      <c r="D357" s="558"/>
      <c r="E357" s="558"/>
      <c r="F357" s="353"/>
      <c r="G357" s="559">
        <f>G352+G347+G356</f>
        <v>3058.7881689814812</v>
      </c>
      <c r="H357" s="559">
        <f>H352+H347+H356</f>
        <v>1531</v>
      </c>
      <c r="I357" s="559">
        <f>I352+I347+I356</f>
        <v>1336.11898</v>
      </c>
      <c r="J357" s="493">
        <f t="shared" si="98"/>
        <v>87.270998040496409</v>
      </c>
    </row>
    <row r="358" spans="1:249" ht="29.25" x14ac:dyDescent="0.25">
      <c r="A358" s="18">
        <v>1</v>
      </c>
      <c r="B358" s="278" t="s">
        <v>47</v>
      </c>
      <c r="C358" s="279"/>
      <c r="D358" s="279"/>
      <c r="E358" s="279"/>
      <c r="F358" s="279"/>
      <c r="G358" s="543"/>
      <c r="H358" s="543"/>
      <c r="I358" s="543"/>
      <c r="J358" s="543"/>
    </row>
    <row r="359" spans="1:249" s="10" customFormat="1" ht="48" customHeight="1" x14ac:dyDescent="0.25">
      <c r="A359" s="18">
        <v>1</v>
      </c>
      <c r="B359" s="204" t="s">
        <v>121</v>
      </c>
      <c r="C359" s="345">
        <f t="shared" ref="C359:I369" si="102">C347</f>
        <v>399</v>
      </c>
      <c r="D359" s="345">
        <f t="shared" si="102"/>
        <v>200</v>
      </c>
      <c r="E359" s="345">
        <f t="shared" si="102"/>
        <v>226</v>
      </c>
      <c r="F359" s="345">
        <f t="shared" si="102"/>
        <v>112.99999999999999</v>
      </c>
      <c r="G359" s="544">
        <f t="shared" si="102"/>
        <v>1108.0161689814813</v>
      </c>
      <c r="H359" s="544">
        <f t="shared" si="102"/>
        <v>555</v>
      </c>
      <c r="I359" s="544">
        <f t="shared" si="102"/>
        <v>569.83848999999998</v>
      </c>
      <c r="J359" s="544">
        <f t="shared" si="98"/>
        <v>102.67360180180181</v>
      </c>
      <c r="K359" s="13"/>
      <c r="L359" s="732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  <c r="IN359" s="13"/>
      <c r="IO359" s="13"/>
    </row>
    <row r="360" spans="1:249" s="10" customFormat="1" ht="30" x14ac:dyDescent="0.25">
      <c r="A360" s="18">
        <v>1</v>
      </c>
      <c r="B360" s="205" t="s">
        <v>79</v>
      </c>
      <c r="C360" s="345">
        <f t="shared" si="102"/>
        <v>278</v>
      </c>
      <c r="D360" s="345">
        <f t="shared" si="102"/>
        <v>139</v>
      </c>
      <c r="E360" s="345">
        <f t="shared" si="102"/>
        <v>196</v>
      </c>
      <c r="F360" s="345">
        <f t="shared" si="102"/>
        <v>141.00719424460431</v>
      </c>
      <c r="G360" s="544">
        <f t="shared" si="102"/>
        <v>715.44973148148142</v>
      </c>
      <c r="H360" s="544">
        <f t="shared" si="102"/>
        <v>358</v>
      </c>
      <c r="I360" s="544">
        <f t="shared" si="102"/>
        <v>518.89287000000002</v>
      </c>
      <c r="J360" s="544">
        <f t="shared" si="98"/>
        <v>144.94214245810056</v>
      </c>
      <c r="K360" s="13"/>
      <c r="L360" s="732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  <c r="IN360" s="13"/>
      <c r="IO360" s="13"/>
    </row>
    <row r="361" spans="1:249" s="10" customFormat="1" ht="30" x14ac:dyDescent="0.25">
      <c r="A361" s="18">
        <v>1</v>
      </c>
      <c r="B361" s="205" t="s">
        <v>80</v>
      </c>
      <c r="C361" s="345">
        <f t="shared" si="102"/>
        <v>83</v>
      </c>
      <c r="D361" s="345">
        <f t="shared" si="102"/>
        <v>42</v>
      </c>
      <c r="E361" s="345">
        <f t="shared" si="102"/>
        <v>30</v>
      </c>
      <c r="F361" s="345">
        <f t="shared" si="102"/>
        <v>71.428571428571431</v>
      </c>
      <c r="G361" s="544">
        <f t="shared" si="102"/>
        <v>143.20093750000001</v>
      </c>
      <c r="H361" s="544">
        <f t="shared" si="102"/>
        <v>72</v>
      </c>
      <c r="I361" s="544">
        <f t="shared" si="102"/>
        <v>50.945619999999998</v>
      </c>
      <c r="J361" s="544">
        <f t="shared" si="98"/>
        <v>70.757805555555549</v>
      </c>
      <c r="K361" s="13"/>
      <c r="L361" s="732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  <c r="IN361" s="13"/>
      <c r="IO361" s="13"/>
    </row>
    <row r="362" spans="1:249" s="10" customFormat="1" ht="45" x14ac:dyDescent="0.25">
      <c r="A362" s="18">
        <v>1</v>
      </c>
      <c r="B362" s="205" t="s">
        <v>115</v>
      </c>
      <c r="C362" s="345">
        <f t="shared" si="102"/>
        <v>0</v>
      </c>
      <c r="D362" s="345">
        <f t="shared" si="102"/>
        <v>0</v>
      </c>
      <c r="E362" s="345">
        <f t="shared" si="102"/>
        <v>0</v>
      </c>
      <c r="F362" s="345">
        <f t="shared" si="102"/>
        <v>0</v>
      </c>
      <c r="G362" s="544">
        <f t="shared" si="102"/>
        <v>0</v>
      </c>
      <c r="H362" s="544">
        <f t="shared" si="102"/>
        <v>0</v>
      </c>
      <c r="I362" s="544">
        <f t="shared" si="102"/>
        <v>0</v>
      </c>
      <c r="J362" s="544"/>
      <c r="K362" s="13"/>
      <c r="L362" s="732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  <c r="IN362" s="13"/>
      <c r="IO362" s="13"/>
    </row>
    <row r="363" spans="1:249" s="10" customFormat="1" ht="30" x14ac:dyDescent="0.25">
      <c r="A363" s="18">
        <v>1</v>
      </c>
      <c r="B363" s="205" t="s">
        <v>116</v>
      </c>
      <c r="C363" s="345">
        <f t="shared" si="102"/>
        <v>38</v>
      </c>
      <c r="D363" s="345">
        <f t="shared" si="102"/>
        <v>19</v>
      </c>
      <c r="E363" s="345">
        <f t="shared" si="102"/>
        <v>0</v>
      </c>
      <c r="F363" s="345">
        <f t="shared" si="102"/>
        <v>0</v>
      </c>
      <c r="G363" s="544">
        <f t="shared" si="102"/>
        <v>249.3655</v>
      </c>
      <c r="H363" s="544">
        <f t="shared" si="102"/>
        <v>125</v>
      </c>
      <c r="I363" s="544">
        <f t="shared" si="102"/>
        <v>0</v>
      </c>
      <c r="J363" s="544"/>
      <c r="K363" s="13"/>
      <c r="L363" s="732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  <c r="IN363" s="13"/>
      <c r="IO363" s="13"/>
    </row>
    <row r="364" spans="1:249" s="10" customFormat="1" ht="30" x14ac:dyDescent="0.25">
      <c r="A364" s="18">
        <v>1</v>
      </c>
      <c r="B364" s="204" t="s">
        <v>113</v>
      </c>
      <c r="C364" s="345">
        <f t="shared" si="102"/>
        <v>723</v>
      </c>
      <c r="D364" s="345">
        <f t="shared" si="102"/>
        <v>362</v>
      </c>
      <c r="E364" s="345">
        <f t="shared" si="102"/>
        <v>213</v>
      </c>
      <c r="F364" s="345">
        <f t="shared" si="102"/>
        <v>58.839779005524861</v>
      </c>
      <c r="G364" s="544">
        <f t="shared" si="102"/>
        <v>1149.7728999999999</v>
      </c>
      <c r="H364" s="544">
        <f t="shared" si="102"/>
        <v>576</v>
      </c>
      <c r="I364" s="544">
        <f t="shared" si="102"/>
        <v>461.87449999999995</v>
      </c>
      <c r="J364" s="544">
        <f t="shared" si="98"/>
        <v>80.186545138888874</v>
      </c>
      <c r="K364" s="13"/>
      <c r="L364" s="732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  <c r="IN364" s="13"/>
      <c r="IO364" s="13"/>
    </row>
    <row r="365" spans="1:249" s="10" customFormat="1" ht="30" x14ac:dyDescent="0.25">
      <c r="A365" s="18">
        <v>1</v>
      </c>
      <c r="B365" s="205" t="s">
        <v>109</v>
      </c>
      <c r="C365" s="345">
        <f t="shared" si="102"/>
        <v>20</v>
      </c>
      <c r="D365" s="345">
        <f t="shared" si="102"/>
        <v>10</v>
      </c>
      <c r="E365" s="345">
        <f t="shared" si="102"/>
        <v>0</v>
      </c>
      <c r="F365" s="345">
        <f t="shared" si="102"/>
        <v>0</v>
      </c>
      <c r="G365" s="544">
        <f t="shared" si="102"/>
        <v>35.077399999999997</v>
      </c>
      <c r="H365" s="544">
        <f t="shared" si="102"/>
        <v>18</v>
      </c>
      <c r="I365" s="544">
        <f t="shared" si="102"/>
        <v>0</v>
      </c>
      <c r="J365" s="544">
        <f t="shared" si="98"/>
        <v>0</v>
      </c>
      <c r="K365" s="13"/>
      <c r="L365" s="732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  <c r="IN365" s="13"/>
      <c r="IO365" s="13"/>
    </row>
    <row r="366" spans="1:249" s="10" customFormat="1" ht="62.25" customHeight="1" x14ac:dyDescent="0.25">
      <c r="A366" s="18">
        <v>1</v>
      </c>
      <c r="B366" s="205" t="s">
        <v>81</v>
      </c>
      <c r="C366" s="345">
        <f t="shared" si="102"/>
        <v>425</v>
      </c>
      <c r="D366" s="345">
        <f t="shared" si="102"/>
        <v>213</v>
      </c>
      <c r="E366" s="345">
        <f t="shared" si="102"/>
        <v>158</v>
      </c>
      <c r="F366" s="345">
        <f t="shared" si="102"/>
        <v>74.178403755868544</v>
      </c>
      <c r="G366" s="544">
        <f t="shared" si="102"/>
        <v>833.63750000000005</v>
      </c>
      <c r="H366" s="544">
        <f t="shared" si="102"/>
        <v>417</v>
      </c>
      <c r="I366" s="544">
        <f t="shared" si="102"/>
        <v>398.87450999999999</v>
      </c>
      <c r="J366" s="544">
        <f t="shared" si="98"/>
        <v>95.653359712230213</v>
      </c>
      <c r="K366" s="13"/>
      <c r="L366" s="732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  <c r="IN366" s="13"/>
      <c r="IO366" s="13"/>
    </row>
    <row r="367" spans="1:249" s="10" customFormat="1" ht="45" x14ac:dyDescent="0.25">
      <c r="A367" s="18">
        <v>1</v>
      </c>
      <c r="B367" s="205" t="s">
        <v>110</v>
      </c>
      <c r="C367" s="345">
        <f t="shared" si="102"/>
        <v>278</v>
      </c>
      <c r="D367" s="345">
        <f t="shared" si="102"/>
        <v>139</v>
      </c>
      <c r="E367" s="345">
        <f t="shared" si="102"/>
        <v>55</v>
      </c>
      <c r="F367" s="345">
        <f t="shared" si="102"/>
        <v>39.568345323741006</v>
      </c>
      <c r="G367" s="544">
        <f t="shared" si="102"/>
        <v>281.05799999999999</v>
      </c>
      <c r="H367" s="544">
        <f t="shared" si="102"/>
        <v>141</v>
      </c>
      <c r="I367" s="544">
        <f t="shared" si="102"/>
        <v>62.99998999999999</v>
      </c>
      <c r="J367" s="544">
        <f t="shared" si="98"/>
        <v>44.680843971631198</v>
      </c>
      <c r="K367" s="13"/>
      <c r="L367" s="732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  <c r="IN367" s="13"/>
      <c r="IO367" s="13"/>
    </row>
    <row r="368" spans="1:249" s="10" customFormat="1" ht="30.75" thickBot="1" x14ac:dyDescent="0.3">
      <c r="A368" s="18"/>
      <c r="B368" s="744" t="s">
        <v>124</v>
      </c>
      <c r="C368" s="745">
        <f t="shared" si="102"/>
        <v>990</v>
      </c>
      <c r="D368" s="745">
        <f t="shared" si="102"/>
        <v>495</v>
      </c>
      <c r="E368" s="745">
        <f t="shared" si="102"/>
        <v>381</v>
      </c>
      <c r="F368" s="745">
        <f t="shared" si="102"/>
        <v>76.969696969696969</v>
      </c>
      <c r="G368" s="746">
        <f t="shared" si="102"/>
        <v>800.9991</v>
      </c>
      <c r="H368" s="746">
        <f t="shared" si="102"/>
        <v>400</v>
      </c>
      <c r="I368" s="746">
        <f t="shared" si="102"/>
        <v>304.40598999999997</v>
      </c>
      <c r="J368" s="746">
        <f>I368/H368*100</f>
        <v>76.101497499999994</v>
      </c>
      <c r="K368" s="13"/>
      <c r="L368" s="732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  <c r="IN368" s="13"/>
      <c r="IO368" s="13"/>
    </row>
    <row r="369" spans="1:249" ht="15.75" thickBot="1" x14ac:dyDescent="0.3">
      <c r="A369" s="18">
        <v>1</v>
      </c>
      <c r="B369" s="747" t="s">
        <v>108</v>
      </c>
      <c r="C369" s="748">
        <f t="shared" si="102"/>
        <v>0</v>
      </c>
      <c r="D369" s="748">
        <f t="shared" si="102"/>
        <v>0</v>
      </c>
      <c r="E369" s="748">
        <f t="shared" si="102"/>
        <v>0</v>
      </c>
      <c r="F369" s="748">
        <f t="shared" si="102"/>
        <v>0</v>
      </c>
      <c r="G369" s="749">
        <f t="shared" si="102"/>
        <v>3058.7881689814812</v>
      </c>
      <c r="H369" s="749">
        <f t="shared" si="102"/>
        <v>1531</v>
      </c>
      <c r="I369" s="749">
        <f t="shared" si="102"/>
        <v>1336.11898</v>
      </c>
      <c r="J369" s="749">
        <f>J357</f>
        <v>87.270998040496409</v>
      </c>
    </row>
    <row r="370" spans="1:249" s="157" customFormat="1" x14ac:dyDescent="0.25">
      <c r="K370" s="181"/>
      <c r="L370" s="181"/>
      <c r="M370" s="181"/>
      <c r="N370" s="181"/>
      <c r="O370" s="181"/>
      <c r="P370" s="181"/>
      <c r="Q370" s="181"/>
      <c r="R370" s="181"/>
      <c r="S370" s="181"/>
      <c r="T370" s="181"/>
      <c r="U370" s="181"/>
      <c r="V370" s="181"/>
      <c r="W370" s="181"/>
      <c r="X370" s="181"/>
      <c r="Y370" s="181"/>
      <c r="Z370" s="181"/>
      <c r="AA370" s="181"/>
      <c r="AB370" s="181"/>
      <c r="AC370" s="181"/>
      <c r="AD370" s="181"/>
      <c r="AE370" s="181"/>
      <c r="AF370" s="181"/>
      <c r="AG370" s="181"/>
      <c r="AH370" s="181"/>
      <c r="AI370" s="181"/>
      <c r="AJ370" s="181"/>
      <c r="AK370" s="181"/>
      <c r="AL370" s="181"/>
      <c r="AM370" s="181"/>
      <c r="AN370" s="181"/>
      <c r="AO370" s="181"/>
      <c r="AP370" s="181"/>
      <c r="AQ370" s="181"/>
      <c r="AR370" s="181"/>
      <c r="AS370" s="181"/>
      <c r="AT370" s="181"/>
      <c r="AU370" s="181"/>
      <c r="AV370" s="181"/>
      <c r="AW370" s="181"/>
      <c r="AX370" s="181"/>
      <c r="AY370" s="181"/>
      <c r="AZ370" s="181"/>
      <c r="BA370" s="181"/>
      <c r="BB370" s="181"/>
      <c r="BC370" s="181"/>
      <c r="BD370" s="181"/>
      <c r="BE370" s="181"/>
      <c r="BF370" s="181"/>
      <c r="BG370" s="181"/>
      <c r="BH370" s="181"/>
      <c r="BI370" s="181"/>
      <c r="BJ370" s="181"/>
      <c r="BK370" s="181"/>
      <c r="BL370" s="181"/>
      <c r="BM370" s="181"/>
      <c r="BN370" s="181"/>
      <c r="BO370" s="181"/>
      <c r="BP370" s="181"/>
      <c r="BQ370" s="181"/>
      <c r="BR370" s="181"/>
      <c r="BS370" s="181"/>
      <c r="BT370" s="181"/>
      <c r="BU370" s="181"/>
      <c r="BV370" s="181"/>
      <c r="BW370" s="181"/>
      <c r="BX370" s="181"/>
      <c r="BY370" s="181"/>
      <c r="BZ370" s="181"/>
      <c r="CA370" s="181"/>
      <c r="CB370" s="181"/>
      <c r="CC370" s="181"/>
      <c r="CD370" s="181"/>
      <c r="CE370" s="181"/>
      <c r="CF370" s="181"/>
      <c r="CG370" s="181"/>
      <c r="CH370" s="181"/>
      <c r="CI370" s="181"/>
      <c r="CJ370" s="181"/>
      <c r="CK370" s="181"/>
      <c r="CL370" s="181"/>
      <c r="CM370" s="181"/>
      <c r="CN370" s="181"/>
      <c r="CO370" s="181"/>
      <c r="CP370" s="181"/>
      <c r="CQ370" s="181"/>
      <c r="CR370" s="181"/>
      <c r="CS370" s="181"/>
      <c r="CT370" s="181"/>
      <c r="CU370" s="181"/>
      <c r="CV370" s="181"/>
      <c r="CW370" s="181"/>
      <c r="CX370" s="181"/>
      <c r="CY370" s="181"/>
      <c r="CZ370" s="181"/>
      <c r="DA370" s="181"/>
      <c r="DB370" s="181"/>
      <c r="DC370" s="181"/>
      <c r="DD370" s="181"/>
      <c r="DE370" s="181"/>
      <c r="DF370" s="181"/>
      <c r="DG370" s="181"/>
      <c r="DH370" s="181"/>
      <c r="DI370" s="181"/>
      <c r="DJ370" s="181"/>
      <c r="DK370" s="181"/>
      <c r="DL370" s="181"/>
      <c r="DM370" s="181"/>
      <c r="DN370" s="181"/>
      <c r="DO370" s="181"/>
      <c r="DP370" s="181"/>
      <c r="DQ370" s="181"/>
      <c r="DR370" s="181"/>
      <c r="DS370" s="181"/>
      <c r="DT370" s="181"/>
      <c r="DU370" s="181"/>
      <c r="DV370" s="181"/>
      <c r="DW370" s="181"/>
      <c r="DX370" s="181"/>
      <c r="DY370" s="181"/>
      <c r="DZ370" s="181"/>
      <c r="EA370" s="181"/>
      <c r="EB370" s="181"/>
      <c r="EC370" s="181"/>
      <c r="ED370" s="181"/>
      <c r="EE370" s="181"/>
      <c r="EF370" s="181"/>
      <c r="EG370" s="181"/>
      <c r="EH370" s="181"/>
      <c r="EI370" s="181"/>
      <c r="EJ370" s="181"/>
      <c r="EK370" s="181"/>
      <c r="EL370" s="181"/>
      <c r="EM370" s="181"/>
      <c r="EN370" s="181"/>
      <c r="EO370" s="181"/>
      <c r="EP370" s="181"/>
      <c r="EQ370" s="181"/>
      <c r="ER370" s="181"/>
      <c r="ES370" s="181"/>
      <c r="ET370" s="181"/>
      <c r="EU370" s="181"/>
      <c r="EV370" s="181"/>
      <c r="EW370" s="181"/>
      <c r="EX370" s="181"/>
      <c r="EY370" s="181"/>
      <c r="EZ370" s="181"/>
      <c r="FA370" s="181"/>
      <c r="FB370" s="181"/>
      <c r="FC370" s="181"/>
      <c r="FD370" s="181"/>
      <c r="FE370" s="181"/>
      <c r="FF370" s="181"/>
      <c r="FG370" s="181"/>
      <c r="FH370" s="181"/>
      <c r="FI370" s="181"/>
      <c r="FJ370" s="181"/>
      <c r="FK370" s="181"/>
      <c r="FL370" s="181"/>
      <c r="FM370" s="181"/>
      <c r="FN370" s="181"/>
      <c r="FO370" s="181"/>
      <c r="FP370" s="181"/>
      <c r="FQ370" s="181"/>
      <c r="FR370" s="181"/>
      <c r="FS370" s="181"/>
      <c r="FT370" s="181"/>
      <c r="FU370" s="181"/>
      <c r="FV370" s="181"/>
      <c r="FW370" s="181"/>
      <c r="FX370" s="181"/>
      <c r="FY370" s="181"/>
      <c r="FZ370" s="181"/>
      <c r="GA370" s="181"/>
      <c r="GB370" s="181"/>
      <c r="GC370" s="181"/>
      <c r="GD370" s="181"/>
      <c r="GE370" s="181"/>
      <c r="GF370" s="181"/>
      <c r="GG370" s="181"/>
      <c r="GH370" s="181"/>
      <c r="GI370" s="181"/>
      <c r="GJ370" s="181"/>
      <c r="GK370" s="181"/>
      <c r="GL370" s="181"/>
      <c r="GM370" s="181"/>
      <c r="GN370" s="181"/>
      <c r="GO370" s="181"/>
      <c r="GP370" s="181"/>
      <c r="GQ370" s="181"/>
      <c r="GR370" s="181"/>
      <c r="GS370" s="181"/>
      <c r="GT370" s="181"/>
      <c r="GU370" s="181"/>
      <c r="GV370" s="181"/>
      <c r="GW370" s="181"/>
      <c r="GX370" s="181"/>
      <c r="GY370" s="181"/>
      <c r="GZ370" s="181"/>
      <c r="HA370" s="181"/>
      <c r="HB370" s="181"/>
      <c r="HC370" s="181"/>
      <c r="HD370" s="181"/>
      <c r="HE370" s="181"/>
      <c r="HF370" s="181"/>
      <c r="HG370" s="181"/>
      <c r="HH370" s="181"/>
      <c r="HI370" s="181"/>
      <c r="HJ370" s="181"/>
      <c r="HK370" s="181"/>
      <c r="HL370" s="181"/>
      <c r="HM370" s="181"/>
      <c r="HN370" s="181"/>
      <c r="HO370" s="181"/>
      <c r="HP370" s="181"/>
      <c r="HQ370" s="181"/>
      <c r="HR370" s="181"/>
      <c r="HS370" s="181"/>
      <c r="HT370" s="181"/>
      <c r="HU370" s="181"/>
      <c r="HV370" s="181"/>
      <c r="HW370" s="181"/>
      <c r="HX370" s="181"/>
      <c r="HY370" s="181"/>
      <c r="HZ370" s="181"/>
      <c r="IA370" s="181"/>
      <c r="IB370" s="181"/>
      <c r="IC370" s="181"/>
      <c r="ID370" s="181"/>
      <c r="IE370" s="181"/>
      <c r="IF370" s="181"/>
      <c r="IG370" s="181"/>
      <c r="IH370" s="181"/>
      <c r="II370" s="181"/>
      <c r="IJ370" s="181"/>
      <c r="IK370" s="181"/>
      <c r="IL370" s="181"/>
      <c r="IM370" s="181"/>
      <c r="IN370" s="181"/>
      <c r="IO370" s="181"/>
    </row>
    <row r="371" spans="1:249" s="157" customFormat="1" x14ac:dyDescent="0.25">
      <c r="K371" s="181"/>
      <c r="L371" s="181"/>
      <c r="M371" s="181"/>
      <c r="N371" s="181"/>
      <c r="O371" s="181"/>
      <c r="P371" s="181"/>
      <c r="Q371" s="181"/>
      <c r="R371" s="181"/>
      <c r="S371" s="181"/>
      <c r="T371" s="181"/>
      <c r="U371" s="181"/>
      <c r="V371" s="181"/>
      <c r="W371" s="181"/>
      <c r="X371" s="181"/>
      <c r="Y371" s="181"/>
      <c r="Z371" s="181"/>
      <c r="AA371" s="181"/>
      <c r="AB371" s="181"/>
      <c r="AC371" s="181"/>
      <c r="AD371" s="181"/>
      <c r="AE371" s="181"/>
      <c r="AF371" s="181"/>
      <c r="AG371" s="181"/>
      <c r="AH371" s="181"/>
      <c r="AI371" s="181"/>
      <c r="AJ371" s="181"/>
      <c r="AK371" s="181"/>
      <c r="AL371" s="181"/>
      <c r="AM371" s="181"/>
      <c r="AN371" s="181"/>
      <c r="AO371" s="181"/>
      <c r="AP371" s="181"/>
      <c r="AQ371" s="181"/>
      <c r="AR371" s="181"/>
      <c r="AS371" s="181"/>
      <c r="AT371" s="181"/>
      <c r="AU371" s="181"/>
      <c r="AV371" s="181"/>
      <c r="AW371" s="181"/>
      <c r="AX371" s="181"/>
      <c r="AY371" s="181"/>
      <c r="AZ371" s="181"/>
      <c r="BA371" s="181"/>
      <c r="BB371" s="181"/>
      <c r="BC371" s="181"/>
      <c r="BD371" s="181"/>
      <c r="BE371" s="181"/>
      <c r="BF371" s="181"/>
      <c r="BG371" s="181"/>
      <c r="BH371" s="181"/>
      <c r="BI371" s="181"/>
      <c r="BJ371" s="181"/>
      <c r="BK371" s="181"/>
      <c r="BL371" s="181"/>
      <c r="BM371" s="181"/>
      <c r="BN371" s="181"/>
      <c r="BO371" s="181"/>
      <c r="BP371" s="181"/>
      <c r="BQ371" s="181"/>
      <c r="BR371" s="181"/>
      <c r="BS371" s="181"/>
      <c r="BT371" s="181"/>
      <c r="BU371" s="181"/>
      <c r="BV371" s="181"/>
      <c r="BW371" s="181"/>
      <c r="BX371" s="181"/>
      <c r="BY371" s="181"/>
      <c r="BZ371" s="181"/>
      <c r="CA371" s="181"/>
      <c r="CB371" s="181"/>
      <c r="CC371" s="181"/>
      <c r="CD371" s="181"/>
      <c r="CE371" s="181"/>
      <c r="CF371" s="181"/>
      <c r="CG371" s="181"/>
      <c r="CH371" s="181"/>
      <c r="CI371" s="181"/>
      <c r="CJ371" s="181"/>
      <c r="CK371" s="181"/>
      <c r="CL371" s="181"/>
      <c r="CM371" s="181"/>
      <c r="CN371" s="181"/>
      <c r="CO371" s="181"/>
      <c r="CP371" s="181"/>
      <c r="CQ371" s="181"/>
      <c r="CR371" s="181"/>
      <c r="CS371" s="181"/>
      <c r="CT371" s="181"/>
      <c r="CU371" s="181"/>
      <c r="CV371" s="181"/>
      <c r="CW371" s="181"/>
      <c r="CX371" s="181"/>
      <c r="CY371" s="181"/>
      <c r="CZ371" s="181"/>
      <c r="DA371" s="181"/>
      <c r="DB371" s="181"/>
      <c r="DC371" s="181"/>
      <c r="DD371" s="181"/>
      <c r="DE371" s="181"/>
      <c r="DF371" s="181"/>
      <c r="DG371" s="181"/>
      <c r="DH371" s="181"/>
      <c r="DI371" s="181"/>
      <c r="DJ371" s="181"/>
      <c r="DK371" s="181"/>
      <c r="DL371" s="181"/>
      <c r="DM371" s="181"/>
      <c r="DN371" s="181"/>
      <c r="DO371" s="181"/>
      <c r="DP371" s="181"/>
      <c r="DQ371" s="181"/>
      <c r="DR371" s="181"/>
      <c r="DS371" s="181"/>
      <c r="DT371" s="181"/>
      <c r="DU371" s="181"/>
      <c r="DV371" s="181"/>
      <c r="DW371" s="181"/>
      <c r="DX371" s="181"/>
      <c r="DY371" s="181"/>
      <c r="DZ371" s="181"/>
      <c r="EA371" s="181"/>
      <c r="EB371" s="181"/>
      <c r="EC371" s="181"/>
      <c r="ED371" s="181"/>
      <c r="EE371" s="181"/>
      <c r="EF371" s="181"/>
      <c r="EG371" s="181"/>
      <c r="EH371" s="181"/>
      <c r="EI371" s="181"/>
      <c r="EJ371" s="181"/>
      <c r="EK371" s="181"/>
      <c r="EL371" s="181"/>
      <c r="EM371" s="181"/>
      <c r="EN371" s="181"/>
      <c r="EO371" s="181"/>
      <c r="EP371" s="181"/>
      <c r="EQ371" s="181"/>
      <c r="ER371" s="181"/>
      <c r="ES371" s="181"/>
      <c r="ET371" s="181"/>
      <c r="EU371" s="181"/>
      <c r="EV371" s="181"/>
      <c r="EW371" s="181"/>
      <c r="EX371" s="181"/>
      <c r="EY371" s="181"/>
      <c r="EZ371" s="181"/>
      <c r="FA371" s="181"/>
      <c r="FB371" s="181"/>
      <c r="FC371" s="181"/>
      <c r="FD371" s="181"/>
      <c r="FE371" s="181"/>
      <c r="FF371" s="181"/>
      <c r="FG371" s="181"/>
      <c r="FH371" s="181"/>
      <c r="FI371" s="181"/>
      <c r="FJ371" s="181"/>
      <c r="FK371" s="181"/>
      <c r="FL371" s="181"/>
      <c r="FM371" s="181"/>
      <c r="FN371" s="181"/>
      <c r="FO371" s="181"/>
      <c r="FP371" s="181"/>
      <c r="FQ371" s="181"/>
      <c r="FR371" s="181"/>
      <c r="FS371" s="181"/>
      <c r="FT371" s="181"/>
      <c r="FU371" s="181"/>
      <c r="FV371" s="181"/>
      <c r="FW371" s="181"/>
      <c r="FX371" s="181"/>
      <c r="FY371" s="181"/>
      <c r="FZ371" s="181"/>
      <c r="GA371" s="181"/>
      <c r="GB371" s="181"/>
      <c r="GC371" s="181"/>
      <c r="GD371" s="181"/>
      <c r="GE371" s="181"/>
      <c r="GF371" s="181"/>
      <c r="GG371" s="181"/>
      <c r="GH371" s="181"/>
      <c r="GI371" s="181"/>
      <c r="GJ371" s="181"/>
      <c r="GK371" s="181"/>
      <c r="GL371" s="181"/>
      <c r="GM371" s="181"/>
      <c r="GN371" s="181"/>
      <c r="GO371" s="181"/>
      <c r="GP371" s="181"/>
      <c r="GQ371" s="181"/>
      <c r="GR371" s="181"/>
      <c r="GS371" s="181"/>
      <c r="GT371" s="181"/>
      <c r="GU371" s="181"/>
      <c r="GV371" s="181"/>
      <c r="GW371" s="181"/>
      <c r="GX371" s="181"/>
      <c r="GY371" s="181"/>
      <c r="GZ371" s="181"/>
      <c r="HA371" s="181"/>
      <c r="HB371" s="181"/>
      <c r="HC371" s="181"/>
      <c r="HD371" s="181"/>
      <c r="HE371" s="181"/>
      <c r="HF371" s="181"/>
      <c r="HG371" s="181"/>
      <c r="HH371" s="181"/>
      <c r="HI371" s="181"/>
      <c r="HJ371" s="181"/>
      <c r="HK371" s="181"/>
      <c r="HL371" s="181"/>
      <c r="HM371" s="181"/>
      <c r="HN371" s="181"/>
      <c r="HO371" s="181"/>
      <c r="HP371" s="181"/>
      <c r="HQ371" s="181"/>
      <c r="HR371" s="181"/>
      <c r="HS371" s="181"/>
      <c r="HT371" s="181"/>
      <c r="HU371" s="181"/>
      <c r="HV371" s="181"/>
      <c r="HW371" s="181"/>
      <c r="HX371" s="181"/>
      <c r="HY371" s="181"/>
      <c r="HZ371" s="181"/>
      <c r="IA371" s="181"/>
      <c r="IB371" s="181"/>
      <c r="IC371" s="181"/>
      <c r="ID371" s="181"/>
      <c r="IE371" s="181"/>
      <c r="IF371" s="181"/>
      <c r="IG371" s="181"/>
      <c r="IH371" s="181"/>
      <c r="II371" s="181"/>
      <c r="IJ371" s="181"/>
      <c r="IK371" s="181"/>
      <c r="IL371" s="181"/>
      <c r="IM371" s="181"/>
      <c r="IN371" s="181"/>
      <c r="IO371" s="181"/>
    </row>
    <row r="372" spans="1:249" s="157" customFormat="1" x14ac:dyDescent="0.25">
      <c r="K372" s="181"/>
      <c r="L372" s="181"/>
      <c r="M372" s="181"/>
      <c r="N372" s="181"/>
      <c r="O372" s="181"/>
      <c r="P372" s="181"/>
      <c r="Q372" s="181"/>
      <c r="R372" s="181"/>
      <c r="S372" s="181"/>
      <c r="T372" s="181"/>
      <c r="U372" s="181"/>
      <c r="V372" s="181"/>
      <c r="W372" s="181"/>
      <c r="X372" s="181"/>
      <c r="Y372" s="181"/>
      <c r="Z372" s="181"/>
      <c r="AA372" s="181"/>
      <c r="AB372" s="181"/>
      <c r="AC372" s="181"/>
      <c r="AD372" s="181"/>
      <c r="AE372" s="181"/>
      <c r="AF372" s="181"/>
      <c r="AG372" s="181"/>
      <c r="AH372" s="181"/>
      <c r="AI372" s="181"/>
      <c r="AJ372" s="181"/>
      <c r="AK372" s="181"/>
      <c r="AL372" s="181"/>
      <c r="AM372" s="181"/>
      <c r="AN372" s="181"/>
      <c r="AO372" s="181"/>
      <c r="AP372" s="181"/>
      <c r="AQ372" s="181"/>
      <c r="AR372" s="181"/>
      <c r="AS372" s="181"/>
      <c r="AT372" s="181"/>
      <c r="AU372" s="181"/>
      <c r="AV372" s="181"/>
      <c r="AW372" s="181"/>
      <c r="AX372" s="181"/>
      <c r="AY372" s="181"/>
      <c r="AZ372" s="181"/>
      <c r="BA372" s="181"/>
      <c r="BB372" s="181"/>
      <c r="BC372" s="181"/>
      <c r="BD372" s="181"/>
      <c r="BE372" s="181"/>
      <c r="BF372" s="181"/>
      <c r="BG372" s="181"/>
      <c r="BH372" s="181"/>
      <c r="BI372" s="181"/>
      <c r="BJ372" s="181"/>
      <c r="BK372" s="181"/>
      <c r="BL372" s="181"/>
      <c r="BM372" s="181"/>
      <c r="BN372" s="181"/>
      <c r="BO372" s="181"/>
      <c r="BP372" s="181"/>
      <c r="BQ372" s="181"/>
      <c r="BR372" s="181"/>
      <c r="BS372" s="181"/>
      <c r="BT372" s="181"/>
      <c r="BU372" s="181"/>
      <c r="BV372" s="181"/>
      <c r="BW372" s="181"/>
      <c r="BX372" s="181"/>
      <c r="BY372" s="181"/>
      <c r="BZ372" s="181"/>
      <c r="CA372" s="181"/>
      <c r="CB372" s="181"/>
      <c r="CC372" s="181"/>
      <c r="CD372" s="181"/>
      <c r="CE372" s="181"/>
      <c r="CF372" s="181"/>
      <c r="CG372" s="181"/>
      <c r="CH372" s="181"/>
      <c r="CI372" s="181"/>
      <c r="CJ372" s="181"/>
      <c r="CK372" s="181"/>
      <c r="CL372" s="181"/>
      <c r="CM372" s="181"/>
      <c r="CN372" s="181"/>
      <c r="CO372" s="181"/>
      <c r="CP372" s="181"/>
      <c r="CQ372" s="181"/>
      <c r="CR372" s="181"/>
      <c r="CS372" s="181"/>
      <c r="CT372" s="181"/>
      <c r="CU372" s="181"/>
      <c r="CV372" s="181"/>
      <c r="CW372" s="181"/>
      <c r="CX372" s="181"/>
      <c r="CY372" s="181"/>
      <c r="CZ372" s="181"/>
      <c r="DA372" s="181"/>
      <c r="DB372" s="181"/>
      <c r="DC372" s="181"/>
      <c r="DD372" s="181"/>
      <c r="DE372" s="181"/>
      <c r="DF372" s="181"/>
      <c r="DG372" s="181"/>
      <c r="DH372" s="181"/>
      <c r="DI372" s="181"/>
      <c r="DJ372" s="181"/>
      <c r="DK372" s="181"/>
      <c r="DL372" s="181"/>
      <c r="DM372" s="181"/>
      <c r="DN372" s="181"/>
      <c r="DO372" s="181"/>
      <c r="DP372" s="181"/>
      <c r="DQ372" s="181"/>
      <c r="DR372" s="181"/>
      <c r="DS372" s="181"/>
      <c r="DT372" s="181"/>
      <c r="DU372" s="181"/>
      <c r="DV372" s="181"/>
      <c r="DW372" s="181"/>
      <c r="DX372" s="181"/>
      <c r="DY372" s="181"/>
      <c r="DZ372" s="181"/>
      <c r="EA372" s="181"/>
      <c r="EB372" s="181"/>
      <c r="EC372" s="181"/>
      <c r="ED372" s="181"/>
      <c r="EE372" s="181"/>
      <c r="EF372" s="181"/>
      <c r="EG372" s="181"/>
      <c r="EH372" s="181"/>
      <c r="EI372" s="181"/>
      <c r="EJ372" s="181"/>
      <c r="EK372" s="181"/>
      <c r="EL372" s="181"/>
      <c r="EM372" s="181"/>
      <c r="EN372" s="181"/>
      <c r="EO372" s="181"/>
      <c r="EP372" s="181"/>
      <c r="EQ372" s="181"/>
      <c r="ER372" s="181"/>
      <c r="ES372" s="181"/>
      <c r="ET372" s="181"/>
      <c r="EU372" s="181"/>
      <c r="EV372" s="181"/>
      <c r="EW372" s="181"/>
      <c r="EX372" s="181"/>
      <c r="EY372" s="181"/>
      <c r="EZ372" s="181"/>
      <c r="FA372" s="181"/>
      <c r="FB372" s="181"/>
      <c r="FC372" s="181"/>
      <c r="FD372" s="181"/>
      <c r="FE372" s="181"/>
      <c r="FF372" s="181"/>
      <c r="FG372" s="181"/>
      <c r="FH372" s="181"/>
      <c r="FI372" s="181"/>
      <c r="FJ372" s="181"/>
      <c r="FK372" s="181"/>
      <c r="FL372" s="181"/>
      <c r="FM372" s="181"/>
      <c r="FN372" s="181"/>
      <c r="FO372" s="181"/>
      <c r="FP372" s="181"/>
      <c r="FQ372" s="181"/>
      <c r="FR372" s="181"/>
      <c r="FS372" s="181"/>
      <c r="FT372" s="181"/>
      <c r="FU372" s="181"/>
      <c r="FV372" s="181"/>
      <c r="FW372" s="181"/>
      <c r="FX372" s="181"/>
      <c r="FY372" s="181"/>
      <c r="FZ372" s="181"/>
      <c r="GA372" s="181"/>
      <c r="GB372" s="181"/>
      <c r="GC372" s="181"/>
      <c r="GD372" s="181"/>
      <c r="GE372" s="181"/>
      <c r="GF372" s="181"/>
      <c r="GG372" s="181"/>
      <c r="GH372" s="181"/>
      <c r="GI372" s="181"/>
      <c r="GJ372" s="181"/>
      <c r="GK372" s="181"/>
      <c r="GL372" s="181"/>
      <c r="GM372" s="181"/>
      <c r="GN372" s="181"/>
      <c r="GO372" s="181"/>
      <c r="GP372" s="181"/>
      <c r="GQ372" s="181"/>
      <c r="GR372" s="181"/>
      <c r="GS372" s="181"/>
      <c r="GT372" s="181"/>
      <c r="GU372" s="181"/>
      <c r="GV372" s="181"/>
      <c r="GW372" s="181"/>
      <c r="GX372" s="181"/>
      <c r="GY372" s="181"/>
      <c r="GZ372" s="181"/>
      <c r="HA372" s="181"/>
      <c r="HB372" s="181"/>
      <c r="HC372" s="181"/>
      <c r="HD372" s="181"/>
      <c r="HE372" s="181"/>
      <c r="HF372" s="181"/>
      <c r="HG372" s="181"/>
      <c r="HH372" s="181"/>
      <c r="HI372" s="181"/>
      <c r="HJ372" s="181"/>
      <c r="HK372" s="181"/>
      <c r="HL372" s="181"/>
      <c r="HM372" s="181"/>
      <c r="HN372" s="181"/>
      <c r="HO372" s="181"/>
      <c r="HP372" s="181"/>
      <c r="HQ372" s="181"/>
      <c r="HR372" s="181"/>
      <c r="HS372" s="181"/>
      <c r="HT372" s="181"/>
      <c r="HU372" s="181"/>
      <c r="HV372" s="181"/>
      <c r="HW372" s="181"/>
      <c r="HX372" s="181"/>
      <c r="HY372" s="181"/>
      <c r="HZ372" s="181"/>
      <c r="IA372" s="181"/>
      <c r="IB372" s="181"/>
      <c r="IC372" s="181"/>
      <c r="ID372" s="181"/>
      <c r="IE372" s="181"/>
      <c r="IF372" s="181"/>
      <c r="IG372" s="181"/>
      <c r="IH372" s="181"/>
      <c r="II372" s="181"/>
      <c r="IJ372" s="181"/>
      <c r="IK372" s="181"/>
      <c r="IL372" s="181"/>
      <c r="IM372" s="181"/>
      <c r="IN372" s="181"/>
      <c r="IO372" s="181"/>
    </row>
  </sheetData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2"/>
  <sheetViews>
    <sheetView zoomScale="90" zoomScaleNormal="90" zoomScaleSheetLayoutView="85" workbookViewId="0">
      <pane xSplit="1" ySplit="7" topLeftCell="D8" activePane="bottomRight" state="frozen"/>
      <selection pane="topRight" activeCell="B1" sqref="B1"/>
      <selection pane="bottomLeft" activeCell="A9" sqref="A9"/>
      <selection pane="bottomRight" activeCell="E12" sqref="E12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57" customWidth="1"/>
    <col min="9" max="9" width="11.85546875" style="9" customWidth="1"/>
    <col min="10" max="16384" width="9.140625" style="9"/>
  </cols>
  <sheetData>
    <row r="1" spans="1:10" s="67" customFormat="1" ht="35.25" customHeight="1" x14ac:dyDescent="0.25">
      <c r="A1" s="763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январь-июнь  2017</v>
      </c>
      <c r="B1" s="764"/>
      <c r="C1" s="764"/>
      <c r="D1" s="764"/>
      <c r="E1" s="764"/>
      <c r="F1" s="764"/>
      <c r="G1" s="764"/>
      <c r="H1" s="764"/>
      <c r="I1" s="764"/>
    </row>
    <row r="2" spans="1:10" ht="18.75" hidden="1" customHeight="1" x14ac:dyDescent="0.25">
      <c r="A2" s="156">
        <v>6</v>
      </c>
    </row>
    <row r="3" spans="1:10" ht="21" customHeight="1" thickBot="1" x14ac:dyDescent="0.3">
      <c r="A3" s="156"/>
    </row>
    <row r="4" spans="1:10" ht="15.75" thickBot="1" x14ac:dyDescent="0.3">
      <c r="A4" s="39" t="s">
        <v>0</v>
      </c>
      <c r="B4" s="760" t="s">
        <v>103</v>
      </c>
      <c r="C4" s="761"/>
      <c r="D4" s="761"/>
      <c r="E4" s="762"/>
      <c r="F4" s="760" t="s">
        <v>102</v>
      </c>
      <c r="G4" s="761"/>
      <c r="H4" s="761"/>
      <c r="I4" s="762"/>
    </row>
    <row r="5" spans="1:10" ht="60.75" thickBot="1" x14ac:dyDescent="0.3">
      <c r="A5" s="40"/>
      <c r="B5" s="308" t="s">
        <v>128</v>
      </c>
      <c r="C5" s="308" t="s">
        <v>132</v>
      </c>
      <c r="D5" s="309" t="s">
        <v>104</v>
      </c>
      <c r="E5" s="98" t="s">
        <v>35</v>
      </c>
      <c r="F5" s="308" t="s">
        <v>129</v>
      </c>
      <c r="G5" s="308" t="s">
        <v>133</v>
      </c>
      <c r="H5" s="309" t="s">
        <v>105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ht="17.25" customHeight="1" thickBot="1" x14ac:dyDescent="0.3">
      <c r="A7" s="27"/>
      <c r="B7" s="8"/>
      <c r="C7" s="8"/>
      <c r="D7" s="8"/>
      <c r="E7" s="8"/>
      <c r="F7" s="4"/>
      <c r="G7" s="4"/>
      <c r="H7" s="169"/>
      <c r="I7" s="4"/>
    </row>
    <row r="8" spans="1:10" ht="29.25" x14ac:dyDescent="0.25">
      <c r="A8" s="132" t="s">
        <v>57</v>
      </c>
      <c r="B8" s="14"/>
      <c r="C8" s="14"/>
      <c r="D8" s="14"/>
      <c r="E8" s="14"/>
      <c r="F8" s="16"/>
      <c r="G8" s="16"/>
      <c r="H8" s="148"/>
      <c r="I8" s="16"/>
    </row>
    <row r="9" spans="1:10" s="36" customFormat="1" ht="51.75" customHeight="1" x14ac:dyDescent="0.25">
      <c r="A9" s="233" t="s">
        <v>121</v>
      </c>
      <c r="B9" s="117">
        <f>SUM(B10:B13)</f>
        <v>349</v>
      </c>
      <c r="C9" s="117">
        <f>SUM(C10:C13)</f>
        <v>175</v>
      </c>
      <c r="D9" s="117">
        <f>SUM(D10:D13)</f>
        <v>409</v>
      </c>
      <c r="E9" s="117">
        <f t="shared" ref="E9:E19" si="0">D9/C9*100</f>
        <v>233.71428571428572</v>
      </c>
      <c r="F9" s="133">
        <f>SUM(F10:F13)</f>
        <v>1251.8484912962963</v>
      </c>
      <c r="G9" s="133">
        <f>SUM(G10:G13)</f>
        <v>627</v>
      </c>
      <c r="H9" s="133">
        <f>SUM(H10:H13)</f>
        <v>1509.3860999999997</v>
      </c>
      <c r="I9" s="117">
        <f t="shared" ref="I9:I19" si="1">H9/G9*100</f>
        <v>240.73143540669849</v>
      </c>
      <c r="J9" s="78"/>
    </row>
    <row r="10" spans="1:10" s="36" customFormat="1" ht="30" x14ac:dyDescent="0.25">
      <c r="A10" s="72" t="s">
        <v>79</v>
      </c>
      <c r="B10" s="117">
        <v>248</v>
      </c>
      <c r="C10" s="110">
        <f>ROUND(B10/12*$A$2,0)</f>
        <v>124</v>
      </c>
      <c r="D10" s="117">
        <v>265</v>
      </c>
      <c r="E10" s="117">
        <f t="shared" si="0"/>
        <v>213.70967741935485</v>
      </c>
      <c r="F10" s="133">
        <v>847.19137629629631</v>
      </c>
      <c r="G10" s="110">
        <f>ROUND(F10/12*$A$2,0)</f>
        <v>424</v>
      </c>
      <c r="H10" s="117">
        <v>908.01882999999987</v>
      </c>
      <c r="I10" s="117">
        <f t="shared" si="1"/>
        <v>214.15538443396224</v>
      </c>
      <c r="J10" s="78"/>
    </row>
    <row r="11" spans="1:10" s="36" customFormat="1" ht="38.1" customHeight="1" x14ac:dyDescent="0.25">
      <c r="A11" s="72" t="s">
        <v>80</v>
      </c>
      <c r="B11" s="117">
        <v>74</v>
      </c>
      <c r="C11" s="110">
        <f>ROUND(B11/12*$A$2,0)</f>
        <v>37</v>
      </c>
      <c r="D11" s="117">
        <v>105</v>
      </c>
      <c r="E11" s="117">
        <f t="shared" si="0"/>
        <v>283.78378378378375</v>
      </c>
      <c r="F11" s="133">
        <v>169.47091499999999</v>
      </c>
      <c r="G11" s="110">
        <f t="shared" ref="G11:G17" si="2">ROUND(F11/12*$A$2,0)</f>
        <v>85</v>
      </c>
      <c r="H11" s="117">
        <v>261.65386999999998</v>
      </c>
      <c r="I11" s="117">
        <f t="shared" si="1"/>
        <v>307.82808235294118</v>
      </c>
      <c r="J11" s="78"/>
    </row>
    <row r="12" spans="1:10" s="36" customFormat="1" ht="43.5" customHeight="1" x14ac:dyDescent="0.25">
      <c r="A12" s="72" t="s">
        <v>100</v>
      </c>
      <c r="B12" s="117"/>
      <c r="C12" s="110">
        <f>ROUND(B12/12*$A$2,0)</f>
        <v>0</v>
      </c>
      <c r="D12" s="117">
        <v>10</v>
      </c>
      <c r="E12" s="117"/>
      <c r="F12" s="133"/>
      <c r="G12" s="110">
        <f t="shared" si="2"/>
        <v>0</v>
      </c>
      <c r="H12" s="117">
        <v>87.105999999999995</v>
      </c>
      <c r="I12" s="117"/>
      <c r="J12" s="78"/>
    </row>
    <row r="13" spans="1:10" s="36" customFormat="1" ht="30" x14ac:dyDescent="0.25">
      <c r="A13" s="72" t="s">
        <v>101</v>
      </c>
      <c r="B13" s="117">
        <v>27</v>
      </c>
      <c r="C13" s="110">
        <f>ROUND(B13/12*$A$2,0)</f>
        <v>14</v>
      </c>
      <c r="D13" s="117">
        <v>29</v>
      </c>
      <c r="E13" s="117">
        <f t="shared" si="0"/>
        <v>207.14285714285717</v>
      </c>
      <c r="F13" s="133">
        <v>235.18620000000001</v>
      </c>
      <c r="G13" s="110">
        <f t="shared" si="2"/>
        <v>118</v>
      </c>
      <c r="H13" s="117">
        <v>252.60739999999998</v>
      </c>
      <c r="I13" s="117">
        <f t="shared" si="1"/>
        <v>214.07406779661017</v>
      </c>
      <c r="J13" s="78"/>
    </row>
    <row r="14" spans="1:10" s="36" customFormat="1" ht="36" customHeight="1" x14ac:dyDescent="0.25">
      <c r="A14" s="233" t="s">
        <v>113</v>
      </c>
      <c r="B14" s="117">
        <f>SUM(B15:B17)</f>
        <v>864</v>
      </c>
      <c r="C14" s="117">
        <f>SUM(C15:C17)</f>
        <v>432</v>
      </c>
      <c r="D14" s="117">
        <f>SUM(D15:D17)</f>
        <v>241</v>
      </c>
      <c r="E14" s="117">
        <f t="shared" si="0"/>
        <v>55.787037037037038</v>
      </c>
      <c r="F14" s="117">
        <f>SUM(F15:F17)</f>
        <v>2490.4479999999999</v>
      </c>
      <c r="G14" s="117">
        <f>SUM(G15:G17)</f>
        <v>1245</v>
      </c>
      <c r="H14" s="117">
        <f>SUM(H15:H17)</f>
        <v>657.51186000000007</v>
      </c>
      <c r="I14" s="117">
        <f t="shared" si="1"/>
        <v>52.812197590361457</v>
      </c>
      <c r="J14" s="78"/>
    </row>
    <row r="15" spans="1:10" s="36" customFormat="1" ht="30" x14ac:dyDescent="0.25">
      <c r="A15" s="72" t="s">
        <v>109</v>
      </c>
      <c r="B15" s="117">
        <v>200</v>
      </c>
      <c r="C15" s="110">
        <f t="shared" ref="C15:C18" si="3">ROUND(B15/12*$A$2,0)</f>
        <v>100</v>
      </c>
      <c r="D15" s="117">
        <v>60</v>
      </c>
      <c r="E15" s="117">
        <f t="shared" si="0"/>
        <v>60</v>
      </c>
      <c r="F15" s="133">
        <v>460</v>
      </c>
      <c r="G15" s="110">
        <f t="shared" si="2"/>
        <v>230</v>
      </c>
      <c r="H15" s="667">
        <v>136.24684999999999</v>
      </c>
      <c r="I15" s="117">
        <f t="shared" si="1"/>
        <v>59.237760869565214</v>
      </c>
      <c r="J15" s="78"/>
    </row>
    <row r="16" spans="1:10" s="36" customFormat="1" ht="60" x14ac:dyDescent="0.25">
      <c r="A16" s="72" t="s">
        <v>120</v>
      </c>
      <c r="B16" s="117">
        <v>454</v>
      </c>
      <c r="C16" s="110">
        <f t="shared" si="3"/>
        <v>227</v>
      </c>
      <c r="D16" s="117">
        <v>152</v>
      </c>
      <c r="E16" s="117">
        <f t="shared" si="0"/>
        <v>66.960352422907491</v>
      </c>
      <c r="F16" s="133">
        <v>1639.848</v>
      </c>
      <c r="G16" s="110">
        <f t="shared" si="2"/>
        <v>820</v>
      </c>
      <c r="H16" s="117">
        <v>480.47674999999998</v>
      </c>
      <c r="I16" s="117">
        <f t="shared" si="1"/>
        <v>58.594725609756097</v>
      </c>
      <c r="J16" s="78"/>
    </row>
    <row r="17" spans="1:10" s="36" customFormat="1" ht="45" x14ac:dyDescent="0.25">
      <c r="A17" s="72" t="s">
        <v>110</v>
      </c>
      <c r="B17" s="117">
        <v>210</v>
      </c>
      <c r="C17" s="110">
        <f t="shared" si="3"/>
        <v>105</v>
      </c>
      <c r="D17" s="117">
        <v>29</v>
      </c>
      <c r="E17" s="117">
        <f t="shared" si="0"/>
        <v>27.61904761904762</v>
      </c>
      <c r="F17" s="133">
        <v>390.6</v>
      </c>
      <c r="G17" s="110">
        <f t="shared" si="2"/>
        <v>195</v>
      </c>
      <c r="H17" s="117">
        <v>40.788260000000001</v>
      </c>
      <c r="I17" s="117">
        <f t="shared" si="1"/>
        <v>20.917056410256411</v>
      </c>
      <c r="J17" s="78"/>
    </row>
    <row r="18" spans="1:10" s="36" customFormat="1" ht="38.1" customHeight="1" thickBot="1" x14ac:dyDescent="0.3">
      <c r="A18" s="735" t="s">
        <v>124</v>
      </c>
      <c r="B18" s="180">
        <v>2300</v>
      </c>
      <c r="C18" s="311">
        <f t="shared" si="3"/>
        <v>1150</v>
      </c>
      <c r="D18" s="180">
        <v>1242</v>
      </c>
      <c r="E18" s="180">
        <f>D18/C18*100</f>
        <v>108</v>
      </c>
      <c r="F18" s="440">
        <v>2470.1309999999999</v>
      </c>
      <c r="G18" s="311">
        <f>ROUND(F18/12*$A$2,0)</f>
        <v>1235</v>
      </c>
      <c r="H18" s="180">
        <v>1331.8973799999999</v>
      </c>
      <c r="I18" s="180">
        <f>H18/G18*100</f>
        <v>107.84594170040485</v>
      </c>
      <c r="J18" s="78"/>
    </row>
    <row r="19" spans="1:10" s="36" customFormat="1" ht="27" customHeight="1" thickBot="1" x14ac:dyDescent="0.3">
      <c r="A19" s="210" t="s">
        <v>3</v>
      </c>
      <c r="B19" s="353">
        <f>B14+B9</f>
        <v>1213</v>
      </c>
      <c r="C19" s="353">
        <f>C14+C9</f>
        <v>607</v>
      </c>
      <c r="D19" s="353">
        <f>D14+D9</f>
        <v>650</v>
      </c>
      <c r="E19" s="353">
        <f t="shared" si="0"/>
        <v>107.08401976935748</v>
      </c>
      <c r="F19" s="390">
        <f>F14+F9+F18</f>
        <v>6212.4274912962956</v>
      </c>
      <c r="G19" s="390">
        <f>G14+G9+G18</f>
        <v>3107</v>
      </c>
      <c r="H19" s="755">
        <f>H14+H9+H18</f>
        <v>3498.7953399999997</v>
      </c>
      <c r="I19" s="353">
        <f t="shared" si="1"/>
        <v>112.61008496942387</v>
      </c>
      <c r="J19" s="78"/>
    </row>
    <row r="20" spans="1:10" x14ac:dyDescent="0.25">
      <c r="A20" s="95" t="s">
        <v>12</v>
      </c>
      <c r="B20" s="178"/>
      <c r="C20" s="178"/>
      <c r="D20" s="178"/>
      <c r="E20" s="178"/>
      <c r="F20" s="306"/>
      <c r="G20" s="306"/>
      <c r="H20" s="306"/>
      <c r="I20" s="306"/>
    </row>
    <row r="21" spans="1:10" s="10" customFormat="1" ht="30" x14ac:dyDescent="0.25">
      <c r="A21" s="231" t="s">
        <v>121</v>
      </c>
      <c r="B21" s="346">
        <f t="shared" ref="B21:F29" si="4">B9</f>
        <v>349</v>
      </c>
      <c r="C21" s="346">
        <f t="shared" si="4"/>
        <v>175</v>
      </c>
      <c r="D21" s="346">
        <f t="shared" si="4"/>
        <v>409</v>
      </c>
      <c r="E21" s="346">
        <f t="shared" si="4"/>
        <v>233.71428571428572</v>
      </c>
      <c r="F21" s="346">
        <f t="shared" si="4"/>
        <v>1251.8484912962963</v>
      </c>
      <c r="G21" s="346">
        <f t="shared" ref="G21:I26" si="5">G9</f>
        <v>627</v>
      </c>
      <c r="H21" s="346">
        <f t="shared" si="5"/>
        <v>1509.3860999999997</v>
      </c>
      <c r="I21" s="346">
        <f t="shared" si="5"/>
        <v>240.73143540669849</v>
      </c>
    </row>
    <row r="22" spans="1:10" s="10" customFormat="1" ht="30" x14ac:dyDescent="0.25">
      <c r="A22" s="96" t="s">
        <v>79</v>
      </c>
      <c r="B22" s="346">
        <f t="shared" si="4"/>
        <v>248</v>
      </c>
      <c r="C22" s="346">
        <f t="shared" si="4"/>
        <v>124</v>
      </c>
      <c r="D22" s="346">
        <f t="shared" si="4"/>
        <v>265</v>
      </c>
      <c r="E22" s="346">
        <f t="shared" si="4"/>
        <v>213.70967741935485</v>
      </c>
      <c r="F22" s="346">
        <f t="shared" si="4"/>
        <v>847.19137629629631</v>
      </c>
      <c r="G22" s="346">
        <f t="shared" si="5"/>
        <v>424</v>
      </c>
      <c r="H22" s="346">
        <f t="shared" si="5"/>
        <v>908.01882999999987</v>
      </c>
      <c r="I22" s="346">
        <f t="shared" si="5"/>
        <v>214.15538443396224</v>
      </c>
    </row>
    <row r="23" spans="1:10" s="10" customFormat="1" ht="30" x14ac:dyDescent="0.25">
      <c r="A23" s="96" t="s">
        <v>80</v>
      </c>
      <c r="B23" s="346">
        <f t="shared" si="4"/>
        <v>74</v>
      </c>
      <c r="C23" s="346">
        <f t="shared" si="4"/>
        <v>37</v>
      </c>
      <c r="D23" s="346">
        <f t="shared" si="4"/>
        <v>105</v>
      </c>
      <c r="E23" s="346">
        <f t="shared" si="4"/>
        <v>283.78378378378375</v>
      </c>
      <c r="F23" s="346">
        <f t="shared" si="4"/>
        <v>169.47091499999999</v>
      </c>
      <c r="G23" s="346">
        <f t="shared" si="5"/>
        <v>85</v>
      </c>
      <c r="H23" s="346">
        <f t="shared" si="5"/>
        <v>261.65386999999998</v>
      </c>
      <c r="I23" s="346">
        <f t="shared" si="5"/>
        <v>307.82808235294118</v>
      </c>
    </row>
    <row r="24" spans="1:10" s="10" customFormat="1" ht="45" x14ac:dyDescent="0.25">
      <c r="A24" s="96" t="s">
        <v>100</v>
      </c>
      <c r="B24" s="346">
        <f t="shared" si="4"/>
        <v>0</v>
      </c>
      <c r="C24" s="346">
        <f t="shared" si="4"/>
        <v>0</v>
      </c>
      <c r="D24" s="346">
        <f t="shared" si="4"/>
        <v>10</v>
      </c>
      <c r="E24" s="346">
        <f t="shared" si="4"/>
        <v>0</v>
      </c>
      <c r="F24" s="346">
        <f t="shared" si="4"/>
        <v>0</v>
      </c>
      <c r="G24" s="346">
        <f t="shared" si="5"/>
        <v>0</v>
      </c>
      <c r="H24" s="346">
        <f t="shared" si="5"/>
        <v>87.105999999999995</v>
      </c>
      <c r="I24" s="346">
        <f t="shared" si="5"/>
        <v>0</v>
      </c>
    </row>
    <row r="25" spans="1:10" s="10" customFormat="1" ht="30" x14ac:dyDescent="0.25">
      <c r="A25" s="96" t="s">
        <v>101</v>
      </c>
      <c r="B25" s="346">
        <f t="shared" si="4"/>
        <v>27</v>
      </c>
      <c r="C25" s="346">
        <f t="shared" si="4"/>
        <v>14</v>
      </c>
      <c r="D25" s="346">
        <f t="shared" si="4"/>
        <v>29</v>
      </c>
      <c r="E25" s="346">
        <f t="shared" si="4"/>
        <v>207.14285714285717</v>
      </c>
      <c r="F25" s="346">
        <f t="shared" si="4"/>
        <v>235.18620000000001</v>
      </c>
      <c r="G25" s="346">
        <f t="shared" si="5"/>
        <v>118</v>
      </c>
      <c r="H25" s="346">
        <f t="shared" si="5"/>
        <v>252.60739999999998</v>
      </c>
      <c r="I25" s="346">
        <f t="shared" si="5"/>
        <v>214.07406779661017</v>
      </c>
    </row>
    <row r="26" spans="1:10" s="10" customFormat="1" ht="30" x14ac:dyDescent="0.25">
      <c r="A26" s="231" t="s">
        <v>113</v>
      </c>
      <c r="B26" s="346">
        <f t="shared" si="4"/>
        <v>864</v>
      </c>
      <c r="C26" s="346">
        <f t="shared" si="4"/>
        <v>432</v>
      </c>
      <c r="D26" s="346">
        <f t="shared" si="4"/>
        <v>241</v>
      </c>
      <c r="E26" s="346">
        <f t="shared" si="4"/>
        <v>55.787037037037038</v>
      </c>
      <c r="F26" s="346">
        <f t="shared" si="4"/>
        <v>2490.4479999999999</v>
      </c>
      <c r="G26" s="346">
        <f t="shared" si="5"/>
        <v>1245</v>
      </c>
      <c r="H26" s="346">
        <f t="shared" si="5"/>
        <v>657.51186000000007</v>
      </c>
      <c r="I26" s="346">
        <f t="shared" si="5"/>
        <v>52.812197590361457</v>
      </c>
    </row>
    <row r="27" spans="1:10" s="10" customFormat="1" ht="30" x14ac:dyDescent="0.25">
      <c r="A27" s="96" t="s">
        <v>109</v>
      </c>
      <c r="B27" s="346">
        <f t="shared" si="4"/>
        <v>200</v>
      </c>
      <c r="C27" s="346">
        <f t="shared" si="4"/>
        <v>100</v>
      </c>
      <c r="D27" s="346">
        <f t="shared" si="4"/>
        <v>60</v>
      </c>
      <c r="E27" s="346">
        <f t="shared" si="4"/>
        <v>60</v>
      </c>
      <c r="F27" s="346">
        <f t="shared" si="4"/>
        <v>460</v>
      </c>
      <c r="G27" s="346">
        <f t="shared" ref="G27:I29" si="6">G15</f>
        <v>230</v>
      </c>
      <c r="H27" s="346">
        <f t="shared" si="6"/>
        <v>136.24684999999999</v>
      </c>
      <c r="I27" s="346">
        <f t="shared" si="6"/>
        <v>59.237760869565214</v>
      </c>
    </row>
    <row r="28" spans="1:10" s="10" customFormat="1" ht="60" x14ac:dyDescent="0.25">
      <c r="A28" s="96" t="s">
        <v>81</v>
      </c>
      <c r="B28" s="346">
        <f t="shared" si="4"/>
        <v>454</v>
      </c>
      <c r="C28" s="346">
        <f t="shared" si="4"/>
        <v>227</v>
      </c>
      <c r="D28" s="346">
        <f t="shared" si="4"/>
        <v>152</v>
      </c>
      <c r="E28" s="346">
        <f t="shared" si="4"/>
        <v>66.960352422907491</v>
      </c>
      <c r="F28" s="346">
        <f t="shared" si="4"/>
        <v>1639.848</v>
      </c>
      <c r="G28" s="346">
        <f t="shared" si="6"/>
        <v>820</v>
      </c>
      <c r="H28" s="346">
        <f t="shared" si="6"/>
        <v>480.47674999999998</v>
      </c>
      <c r="I28" s="346">
        <f t="shared" si="6"/>
        <v>58.594725609756097</v>
      </c>
    </row>
    <row r="29" spans="1:10" s="10" customFormat="1" ht="45" x14ac:dyDescent="0.25">
      <c r="A29" s="96" t="s">
        <v>110</v>
      </c>
      <c r="B29" s="346">
        <f t="shared" si="4"/>
        <v>210</v>
      </c>
      <c r="C29" s="346">
        <f t="shared" si="4"/>
        <v>105</v>
      </c>
      <c r="D29" s="346">
        <f t="shared" si="4"/>
        <v>29</v>
      </c>
      <c r="E29" s="346">
        <f t="shared" si="4"/>
        <v>27.61904761904762</v>
      </c>
      <c r="F29" s="346">
        <f t="shared" si="4"/>
        <v>390.6</v>
      </c>
      <c r="G29" s="346">
        <f t="shared" si="6"/>
        <v>195</v>
      </c>
      <c r="H29" s="346">
        <f t="shared" si="6"/>
        <v>40.788260000000001</v>
      </c>
      <c r="I29" s="346">
        <f t="shared" si="6"/>
        <v>20.917056410256411</v>
      </c>
    </row>
    <row r="30" spans="1:10" s="10" customFormat="1" ht="30" x14ac:dyDescent="0.25">
      <c r="A30" s="96" t="s">
        <v>124</v>
      </c>
      <c r="B30" s="346">
        <f t="shared" ref="B30:E30" si="7">B18</f>
        <v>2300</v>
      </c>
      <c r="C30" s="346">
        <f t="shared" si="7"/>
        <v>1150</v>
      </c>
      <c r="D30" s="346">
        <f>D18</f>
        <v>1242</v>
      </c>
      <c r="E30" s="346">
        <f t="shared" si="7"/>
        <v>108</v>
      </c>
      <c r="F30" s="346">
        <f t="shared" ref="F30" si="8">F18</f>
        <v>2470.1309999999999</v>
      </c>
      <c r="G30" s="346">
        <f t="shared" ref="G30:I30" si="9">G18</f>
        <v>1235</v>
      </c>
      <c r="H30" s="346">
        <f>H18</f>
        <v>1331.8973799999999</v>
      </c>
      <c r="I30" s="346">
        <f t="shared" si="9"/>
        <v>107.84594170040485</v>
      </c>
    </row>
    <row r="31" spans="1:10" x14ac:dyDescent="0.25">
      <c r="A31" s="94" t="s">
        <v>4</v>
      </c>
      <c r="B31" s="177"/>
      <c r="C31" s="177"/>
      <c r="D31" s="177"/>
      <c r="E31" s="177"/>
      <c r="F31" s="177">
        <f>F19</f>
        <v>6212.4274912962956</v>
      </c>
      <c r="G31" s="177">
        <f>G19</f>
        <v>3107</v>
      </c>
      <c r="H31" s="177">
        <f>H19</f>
        <v>3498.7953399999997</v>
      </c>
      <c r="I31" s="177">
        <f>I19</f>
        <v>112.61008496942387</v>
      </c>
    </row>
    <row r="32" spans="1:10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2"/>
  <sheetViews>
    <sheetView zoomScale="90" zoomScaleNormal="90" zoomScaleSheetLayoutView="85" workbookViewId="0">
      <pane xSplit="1" ySplit="7" topLeftCell="D8" activePane="bottomRight" state="frozen"/>
      <selection pane="topRight" activeCell="B1" sqref="B1"/>
      <selection pane="bottomLeft" activeCell="A9" sqref="A9"/>
      <selection pane="bottomRight" activeCell="H16" sqref="H16"/>
    </sheetView>
  </sheetViews>
  <sheetFormatPr defaultColWidth="11.42578125" defaultRowHeight="15" x14ac:dyDescent="0.25"/>
  <cols>
    <col min="1" max="1" width="42.7109375" style="9" customWidth="1"/>
    <col min="2" max="2" width="12.57031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7" customWidth="1"/>
    <col min="9" max="9" width="12.140625" style="9" customWidth="1"/>
    <col min="10" max="16384" width="11.42578125" style="9"/>
  </cols>
  <sheetData>
    <row r="1" spans="1:10" ht="33" customHeight="1" x14ac:dyDescent="0.25">
      <c r="A1" s="763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январь-июнь  2017</v>
      </c>
      <c r="B1" s="764"/>
      <c r="C1" s="764"/>
      <c r="D1" s="764"/>
      <c r="E1" s="764"/>
      <c r="F1" s="764"/>
      <c r="G1" s="764"/>
      <c r="H1" s="764"/>
      <c r="I1" s="764"/>
    </row>
    <row r="2" spans="1:10" ht="15" hidden="1" customHeight="1" x14ac:dyDescent="0.25">
      <c r="A2" s="156">
        <v>6</v>
      </c>
    </row>
    <row r="3" spans="1:10" ht="15.75" thickBot="1" x14ac:dyDescent="0.3">
      <c r="A3" s="156"/>
    </row>
    <row r="4" spans="1:10" ht="15.75" thickBot="1" x14ac:dyDescent="0.3">
      <c r="A4" s="39" t="s">
        <v>0</v>
      </c>
      <c r="B4" s="760" t="s">
        <v>103</v>
      </c>
      <c r="C4" s="761"/>
      <c r="D4" s="761"/>
      <c r="E4" s="762"/>
      <c r="F4" s="760" t="s">
        <v>102</v>
      </c>
      <c r="G4" s="761"/>
      <c r="H4" s="761"/>
      <c r="I4" s="762"/>
    </row>
    <row r="5" spans="1:10" ht="60.75" thickBot="1" x14ac:dyDescent="0.3">
      <c r="A5" s="40"/>
      <c r="B5" s="308" t="s">
        <v>128</v>
      </c>
      <c r="C5" s="308" t="s">
        <v>132</v>
      </c>
      <c r="D5" s="309" t="s">
        <v>104</v>
      </c>
      <c r="E5" s="98" t="s">
        <v>35</v>
      </c>
      <c r="F5" s="308" t="s">
        <v>129</v>
      </c>
      <c r="G5" s="308" t="s">
        <v>133</v>
      </c>
      <c r="H5" s="309" t="s">
        <v>105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s="18" customFormat="1" ht="13.9" customHeight="1" x14ac:dyDescent="0.25">
      <c r="A7" s="30"/>
      <c r="B7" s="19"/>
      <c r="C7" s="19"/>
      <c r="D7" s="19"/>
      <c r="E7" s="19"/>
      <c r="F7" s="19"/>
      <c r="G7" s="20"/>
      <c r="H7" s="195"/>
      <c r="I7" s="20"/>
    </row>
    <row r="8" spans="1:10" ht="35.25" customHeight="1" x14ac:dyDescent="0.25">
      <c r="A8" s="81" t="s">
        <v>56</v>
      </c>
      <c r="B8" s="14"/>
      <c r="C8" s="14"/>
      <c r="D8" s="14"/>
      <c r="E8" s="14"/>
      <c r="F8" s="14"/>
      <c r="G8" s="14"/>
      <c r="H8" s="128"/>
      <c r="I8" s="14"/>
    </row>
    <row r="9" spans="1:10" s="36" customFormat="1" ht="38.1" customHeight="1" x14ac:dyDescent="0.25">
      <c r="A9" s="73" t="s">
        <v>121</v>
      </c>
      <c r="B9" s="22">
        <f>SUM(B10:B13)</f>
        <v>1275</v>
      </c>
      <c r="C9" s="22">
        <f>SUM(C10:C13)</f>
        <v>638</v>
      </c>
      <c r="D9" s="117">
        <f>SUM(D10:D13)</f>
        <v>761</v>
      </c>
      <c r="E9" s="117">
        <f t="shared" ref="E9:E19" si="0">D9/C9*100</f>
        <v>119.27899686520375</v>
      </c>
      <c r="F9" s="133">
        <f>SUM(F10:F13)</f>
        <v>5034.5691400000005</v>
      </c>
      <c r="G9" s="133">
        <f>SUM(G10:G13)</f>
        <v>2518</v>
      </c>
      <c r="H9" s="133">
        <f>SUM(H10:H13)</f>
        <v>3190.0231800000006</v>
      </c>
      <c r="I9" s="117">
        <f t="shared" ref="I9:I19" si="1">H9/G9*100</f>
        <v>126.68876806989677</v>
      </c>
      <c r="J9" s="78"/>
    </row>
    <row r="10" spans="1:10" s="36" customFormat="1" ht="38.1" customHeight="1" x14ac:dyDescent="0.25">
      <c r="A10" s="72" t="s">
        <v>79</v>
      </c>
      <c r="B10" s="22">
        <v>933</v>
      </c>
      <c r="C10" s="22">
        <f t="shared" ref="C10:C17" si="2">ROUND(B10/12*$A$2,0)</f>
        <v>467</v>
      </c>
      <c r="D10" s="117">
        <v>543</v>
      </c>
      <c r="E10" s="117">
        <f t="shared" si="0"/>
        <v>116.27408993576016</v>
      </c>
      <c r="F10" s="133">
        <v>3673.1620800000001</v>
      </c>
      <c r="G10" s="117">
        <f>ROUND(F10/12*$A$2,0)</f>
        <v>1837</v>
      </c>
      <c r="H10" s="117">
        <v>2160.8192200000003</v>
      </c>
      <c r="I10" s="117">
        <f t="shared" si="1"/>
        <v>117.62761132280895</v>
      </c>
      <c r="J10" s="78"/>
    </row>
    <row r="11" spans="1:10" s="36" customFormat="1" ht="30" x14ac:dyDescent="0.25">
      <c r="A11" s="72" t="s">
        <v>80</v>
      </c>
      <c r="B11" s="22">
        <v>280</v>
      </c>
      <c r="C11" s="22">
        <f t="shared" si="2"/>
        <v>140</v>
      </c>
      <c r="D11" s="117">
        <v>159</v>
      </c>
      <c r="E11" s="117">
        <f t="shared" si="0"/>
        <v>113.57142857142857</v>
      </c>
      <c r="F11" s="133">
        <v>739.00890000000004</v>
      </c>
      <c r="G11" s="117">
        <f t="shared" ref="G11:G18" si="3">ROUND(F11/12*$A$2,0)</f>
        <v>370</v>
      </c>
      <c r="H11" s="117">
        <v>436.92184000000003</v>
      </c>
      <c r="I11" s="117">
        <f t="shared" si="1"/>
        <v>118.08698378378379</v>
      </c>
      <c r="J11" s="78"/>
    </row>
    <row r="12" spans="1:10" s="36" customFormat="1" ht="45" x14ac:dyDescent="0.25">
      <c r="A12" s="72" t="s">
        <v>100</v>
      </c>
      <c r="B12" s="22">
        <v>20</v>
      </c>
      <c r="C12" s="22">
        <f t="shared" si="2"/>
        <v>10</v>
      </c>
      <c r="D12" s="117">
        <v>21</v>
      </c>
      <c r="E12" s="117">
        <f t="shared" si="0"/>
        <v>210</v>
      </c>
      <c r="F12" s="133">
        <v>200.77360000000002</v>
      </c>
      <c r="G12" s="117">
        <f t="shared" si="3"/>
        <v>100</v>
      </c>
      <c r="H12" s="117">
        <v>210.81227999999999</v>
      </c>
      <c r="I12" s="117">
        <f t="shared" si="1"/>
        <v>210.81227999999999</v>
      </c>
      <c r="J12" s="78"/>
    </row>
    <row r="13" spans="1:10" s="36" customFormat="1" ht="30" x14ac:dyDescent="0.25">
      <c r="A13" s="72" t="s">
        <v>101</v>
      </c>
      <c r="B13" s="22">
        <v>42</v>
      </c>
      <c r="C13" s="22">
        <f t="shared" si="2"/>
        <v>21</v>
      </c>
      <c r="D13" s="117">
        <v>38</v>
      </c>
      <c r="E13" s="117">
        <f t="shared" si="0"/>
        <v>180.95238095238096</v>
      </c>
      <c r="F13" s="133">
        <v>421.62455999999997</v>
      </c>
      <c r="G13" s="117">
        <f t="shared" si="3"/>
        <v>211</v>
      </c>
      <c r="H13" s="117">
        <v>381.46984000000003</v>
      </c>
      <c r="I13" s="117">
        <f t="shared" si="1"/>
        <v>180.79139336492892</v>
      </c>
      <c r="J13" s="78"/>
    </row>
    <row r="14" spans="1:10" s="36" customFormat="1" ht="30" x14ac:dyDescent="0.25">
      <c r="A14" s="73" t="s">
        <v>113</v>
      </c>
      <c r="B14" s="22">
        <f>SUM(B15:B17)</f>
        <v>1516</v>
      </c>
      <c r="C14" s="22">
        <f>SUM(C15:C17)</f>
        <v>758</v>
      </c>
      <c r="D14" s="117">
        <f>SUM(D15:D17)</f>
        <v>937</v>
      </c>
      <c r="E14" s="117">
        <f t="shared" si="0"/>
        <v>123.61477572559367</v>
      </c>
      <c r="F14" s="133">
        <f>SUM(F15:F17)</f>
        <v>7123.515974074985</v>
      </c>
      <c r="G14" s="117">
        <f>SUM(G15:G17)</f>
        <v>3562</v>
      </c>
      <c r="H14" s="117">
        <f>SUM(H15:H17)</f>
        <v>3630.3938200000002</v>
      </c>
      <c r="I14" s="117">
        <f t="shared" si="1"/>
        <v>101.92009601347559</v>
      </c>
      <c r="J14" s="78"/>
    </row>
    <row r="15" spans="1:10" s="36" customFormat="1" ht="30" x14ac:dyDescent="0.25">
      <c r="A15" s="72" t="s">
        <v>109</v>
      </c>
      <c r="B15" s="117">
        <v>100</v>
      </c>
      <c r="C15" s="22">
        <f t="shared" si="2"/>
        <v>50</v>
      </c>
      <c r="D15" s="117">
        <v>48</v>
      </c>
      <c r="E15" s="117">
        <f t="shared" si="0"/>
        <v>96</v>
      </c>
      <c r="F15" s="133">
        <v>265.77118713594217</v>
      </c>
      <c r="G15" s="117">
        <f t="shared" si="3"/>
        <v>133</v>
      </c>
      <c r="H15" s="133">
        <v>127.48678</v>
      </c>
      <c r="I15" s="117">
        <f t="shared" si="1"/>
        <v>95.854721804511271</v>
      </c>
      <c r="J15" s="78"/>
    </row>
    <row r="16" spans="1:10" s="36" customFormat="1" ht="60" x14ac:dyDescent="0.25">
      <c r="A16" s="72" t="s">
        <v>120</v>
      </c>
      <c r="B16" s="117">
        <v>1324</v>
      </c>
      <c r="C16" s="22">
        <f t="shared" si="2"/>
        <v>662</v>
      </c>
      <c r="D16" s="117">
        <v>818</v>
      </c>
      <c r="E16" s="117">
        <f t="shared" si="0"/>
        <v>123.56495468277946</v>
      </c>
      <c r="F16" s="133">
        <v>6621.6727869390425</v>
      </c>
      <c r="G16" s="117">
        <f t="shared" si="3"/>
        <v>3311</v>
      </c>
      <c r="H16" s="117">
        <v>3416.8115299999999</v>
      </c>
      <c r="I16" s="117">
        <f t="shared" si="1"/>
        <v>103.19575747508306</v>
      </c>
      <c r="J16" s="78"/>
    </row>
    <row r="17" spans="1:204" s="36" customFormat="1" ht="45" x14ac:dyDescent="0.25">
      <c r="A17" s="72" t="s">
        <v>110</v>
      </c>
      <c r="B17" s="117">
        <v>92</v>
      </c>
      <c r="C17" s="22">
        <f t="shared" si="2"/>
        <v>46</v>
      </c>
      <c r="D17" s="117">
        <v>71</v>
      </c>
      <c r="E17" s="117">
        <f t="shared" si="0"/>
        <v>154.34782608695653</v>
      </c>
      <c r="F17" s="133">
        <v>236.072</v>
      </c>
      <c r="G17" s="117">
        <f t="shared" si="3"/>
        <v>118</v>
      </c>
      <c r="H17" s="117">
        <v>86.09550999999999</v>
      </c>
      <c r="I17" s="117">
        <f t="shared" si="1"/>
        <v>72.962296610169489</v>
      </c>
      <c r="J17" s="78"/>
    </row>
    <row r="18" spans="1:204" s="36" customFormat="1" ht="38.1" customHeight="1" thickBot="1" x14ac:dyDescent="0.3">
      <c r="A18" s="735" t="s">
        <v>124</v>
      </c>
      <c r="B18" s="180">
        <v>5565</v>
      </c>
      <c r="C18" s="737">
        <f>ROUND(B18/12*$A$2,0)</f>
        <v>2783</v>
      </c>
      <c r="D18" s="180">
        <v>3047</v>
      </c>
      <c r="E18" s="180">
        <f t="shared" si="0"/>
        <v>109.48616600790513</v>
      </c>
      <c r="F18" s="133">
        <v>6887.8561500000005</v>
      </c>
      <c r="G18" s="180">
        <f t="shared" si="3"/>
        <v>3444</v>
      </c>
      <c r="H18" s="180">
        <v>3770.0933999999997</v>
      </c>
      <c r="I18" s="180">
        <f>H18/G18*100</f>
        <v>109.4684494773519</v>
      </c>
      <c r="J18" s="78"/>
    </row>
    <row r="19" spans="1:204" s="13" customFormat="1" ht="27" customHeight="1" thickBot="1" x14ac:dyDescent="0.25">
      <c r="A19" s="210" t="s">
        <v>3</v>
      </c>
      <c r="B19" s="353">
        <f>B14+B9</f>
        <v>2791</v>
      </c>
      <c r="C19" s="353">
        <f>C14+C9</f>
        <v>1396</v>
      </c>
      <c r="D19" s="353">
        <f>D14+D9</f>
        <v>1698</v>
      </c>
      <c r="E19" s="353">
        <f t="shared" si="0"/>
        <v>121.63323782234956</v>
      </c>
      <c r="F19" s="390">
        <f>F14+F9+F18</f>
        <v>19045.941264074987</v>
      </c>
      <c r="G19" s="390">
        <f>G14+G9+G18</f>
        <v>9524</v>
      </c>
      <c r="H19" s="390">
        <f>H14+H9+H18</f>
        <v>10590.510400000001</v>
      </c>
      <c r="I19" s="353">
        <f t="shared" si="1"/>
        <v>111.19813523729528</v>
      </c>
      <c r="J19" s="116"/>
    </row>
    <row r="20" spans="1:204" x14ac:dyDescent="0.25">
      <c r="A20" s="95" t="s">
        <v>12</v>
      </c>
      <c r="B20" s="51"/>
      <c r="C20" s="51"/>
      <c r="D20" s="51"/>
      <c r="E20" s="51"/>
      <c r="F20" s="76"/>
      <c r="G20" s="76"/>
      <c r="H20" s="124"/>
      <c r="I20" s="7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50" t="s">
        <v>121</v>
      </c>
      <c r="B21" s="249">
        <f t="shared" ref="B21:F29" si="4">B9</f>
        <v>1275</v>
      </c>
      <c r="C21" s="249">
        <f t="shared" si="4"/>
        <v>638</v>
      </c>
      <c r="D21" s="249">
        <f t="shared" si="4"/>
        <v>761</v>
      </c>
      <c r="E21" s="249">
        <f t="shared" si="4"/>
        <v>119.27899686520375</v>
      </c>
      <c r="F21" s="249">
        <f t="shared" si="4"/>
        <v>5034.5691400000005</v>
      </c>
      <c r="G21" s="249">
        <f t="shared" ref="G21:I26" si="5">G9</f>
        <v>2518</v>
      </c>
      <c r="H21" s="249">
        <f t="shared" si="5"/>
        <v>3190.0231800000006</v>
      </c>
      <c r="I21" s="249">
        <f t="shared" si="5"/>
        <v>126.68876806989677</v>
      </c>
    </row>
    <row r="22" spans="1:204" s="10" customFormat="1" ht="30" x14ac:dyDescent="0.25">
      <c r="A22" s="251" t="s">
        <v>79</v>
      </c>
      <c r="B22" s="249">
        <f t="shared" si="4"/>
        <v>933</v>
      </c>
      <c r="C22" s="249">
        <f t="shared" si="4"/>
        <v>467</v>
      </c>
      <c r="D22" s="249">
        <f t="shared" si="4"/>
        <v>543</v>
      </c>
      <c r="E22" s="249">
        <f t="shared" si="4"/>
        <v>116.27408993576016</v>
      </c>
      <c r="F22" s="249">
        <f t="shared" si="4"/>
        <v>3673.1620800000001</v>
      </c>
      <c r="G22" s="249">
        <f t="shared" si="5"/>
        <v>1837</v>
      </c>
      <c r="H22" s="249">
        <f t="shared" si="5"/>
        <v>2160.8192200000003</v>
      </c>
      <c r="I22" s="249">
        <f t="shared" si="5"/>
        <v>117.62761132280895</v>
      </c>
    </row>
    <row r="23" spans="1:204" s="10" customFormat="1" ht="30" x14ac:dyDescent="0.25">
      <c r="A23" s="251" t="s">
        <v>80</v>
      </c>
      <c r="B23" s="249">
        <f t="shared" si="4"/>
        <v>280</v>
      </c>
      <c r="C23" s="249">
        <f t="shared" si="4"/>
        <v>140</v>
      </c>
      <c r="D23" s="249">
        <f t="shared" si="4"/>
        <v>159</v>
      </c>
      <c r="E23" s="249">
        <f t="shared" si="4"/>
        <v>113.57142857142857</v>
      </c>
      <c r="F23" s="249">
        <f t="shared" si="4"/>
        <v>739.00890000000004</v>
      </c>
      <c r="G23" s="249">
        <f t="shared" si="5"/>
        <v>370</v>
      </c>
      <c r="H23" s="249">
        <f t="shared" si="5"/>
        <v>436.92184000000003</v>
      </c>
      <c r="I23" s="249">
        <f t="shared" si="5"/>
        <v>118.08698378378379</v>
      </c>
    </row>
    <row r="24" spans="1:204" s="10" customFormat="1" ht="45" x14ac:dyDescent="0.25">
      <c r="A24" s="251" t="s">
        <v>100</v>
      </c>
      <c r="B24" s="249">
        <f t="shared" si="4"/>
        <v>20</v>
      </c>
      <c r="C24" s="249">
        <f t="shared" si="4"/>
        <v>10</v>
      </c>
      <c r="D24" s="249">
        <f t="shared" si="4"/>
        <v>21</v>
      </c>
      <c r="E24" s="249">
        <f t="shared" si="4"/>
        <v>210</v>
      </c>
      <c r="F24" s="249">
        <f t="shared" si="4"/>
        <v>200.77360000000002</v>
      </c>
      <c r="G24" s="249">
        <f t="shared" si="5"/>
        <v>100</v>
      </c>
      <c r="H24" s="249">
        <f t="shared" si="5"/>
        <v>210.81227999999999</v>
      </c>
      <c r="I24" s="249">
        <f t="shared" si="5"/>
        <v>210.81227999999999</v>
      </c>
    </row>
    <row r="25" spans="1:204" s="10" customFormat="1" ht="30" x14ac:dyDescent="0.25">
      <c r="A25" s="251" t="s">
        <v>101</v>
      </c>
      <c r="B25" s="249">
        <f t="shared" si="4"/>
        <v>42</v>
      </c>
      <c r="C25" s="249">
        <f t="shared" si="4"/>
        <v>21</v>
      </c>
      <c r="D25" s="249">
        <f t="shared" si="4"/>
        <v>38</v>
      </c>
      <c r="E25" s="249">
        <f t="shared" si="4"/>
        <v>180.95238095238096</v>
      </c>
      <c r="F25" s="249">
        <f t="shared" si="4"/>
        <v>421.62455999999997</v>
      </c>
      <c r="G25" s="249">
        <f t="shared" si="5"/>
        <v>211</v>
      </c>
      <c r="H25" s="249">
        <f t="shared" si="5"/>
        <v>381.46984000000003</v>
      </c>
      <c r="I25" s="249">
        <f t="shared" si="5"/>
        <v>180.79139336492892</v>
      </c>
    </row>
    <row r="26" spans="1:204" s="10" customFormat="1" ht="30" x14ac:dyDescent="0.25">
      <c r="A26" s="250" t="s">
        <v>113</v>
      </c>
      <c r="B26" s="249">
        <f t="shared" si="4"/>
        <v>1516</v>
      </c>
      <c r="C26" s="249">
        <f t="shared" si="4"/>
        <v>758</v>
      </c>
      <c r="D26" s="249">
        <f t="shared" si="4"/>
        <v>937</v>
      </c>
      <c r="E26" s="249">
        <f t="shared" si="4"/>
        <v>123.61477572559367</v>
      </c>
      <c r="F26" s="249">
        <f t="shared" si="4"/>
        <v>7123.515974074985</v>
      </c>
      <c r="G26" s="249">
        <f t="shared" si="5"/>
        <v>3562</v>
      </c>
      <c r="H26" s="249">
        <f t="shared" si="5"/>
        <v>3630.3938200000002</v>
      </c>
      <c r="I26" s="249">
        <f t="shared" si="5"/>
        <v>101.92009601347559</v>
      </c>
    </row>
    <row r="27" spans="1:204" s="10" customFormat="1" ht="30" x14ac:dyDescent="0.25">
      <c r="A27" s="251" t="s">
        <v>109</v>
      </c>
      <c r="B27" s="249">
        <f t="shared" si="4"/>
        <v>100</v>
      </c>
      <c r="C27" s="249">
        <f t="shared" si="4"/>
        <v>50</v>
      </c>
      <c r="D27" s="249">
        <f t="shared" si="4"/>
        <v>48</v>
      </c>
      <c r="E27" s="249">
        <f t="shared" si="4"/>
        <v>96</v>
      </c>
      <c r="F27" s="249">
        <f t="shared" si="4"/>
        <v>265.77118713594217</v>
      </c>
      <c r="G27" s="249">
        <f t="shared" ref="G27:I29" si="6">G15</f>
        <v>133</v>
      </c>
      <c r="H27" s="249">
        <f t="shared" si="6"/>
        <v>127.48678</v>
      </c>
      <c r="I27" s="249">
        <f t="shared" si="6"/>
        <v>95.854721804511271</v>
      </c>
    </row>
    <row r="28" spans="1:204" s="10" customFormat="1" ht="62.25" customHeight="1" x14ac:dyDescent="0.25">
      <c r="A28" s="251" t="s">
        <v>81</v>
      </c>
      <c r="B28" s="249">
        <f t="shared" si="4"/>
        <v>1324</v>
      </c>
      <c r="C28" s="249">
        <f t="shared" si="4"/>
        <v>662</v>
      </c>
      <c r="D28" s="249">
        <f t="shared" si="4"/>
        <v>818</v>
      </c>
      <c r="E28" s="249">
        <f t="shared" si="4"/>
        <v>123.56495468277946</v>
      </c>
      <c r="F28" s="249">
        <f t="shared" si="4"/>
        <v>6621.6727869390425</v>
      </c>
      <c r="G28" s="249">
        <f t="shared" si="6"/>
        <v>3311</v>
      </c>
      <c r="H28" s="249">
        <f t="shared" si="6"/>
        <v>3416.8115299999999</v>
      </c>
      <c r="I28" s="249">
        <f t="shared" si="6"/>
        <v>103.19575747508306</v>
      </c>
    </row>
    <row r="29" spans="1:204" s="10" customFormat="1" ht="45" x14ac:dyDescent="0.25">
      <c r="A29" s="251" t="s">
        <v>110</v>
      </c>
      <c r="B29" s="249">
        <f t="shared" si="4"/>
        <v>92</v>
      </c>
      <c r="C29" s="249">
        <f t="shared" si="4"/>
        <v>46</v>
      </c>
      <c r="D29" s="249">
        <f t="shared" si="4"/>
        <v>71</v>
      </c>
      <c r="E29" s="249">
        <f t="shared" si="4"/>
        <v>154.34782608695653</v>
      </c>
      <c r="F29" s="249">
        <f t="shared" si="4"/>
        <v>236.072</v>
      </c>
      <c r="G29" s="249">
        <f t="shared" si="6"/>
        <v>118</v>
      </c>
      <c r="H29" s="249">
        <f t="shared" si="6"/>
        <v>86.09550999999999</v>
      </c>
      <c r="I29" s="249">
        <f t="shared" si="6"/>
        <v>72.962296610169489</v>
      </c>
    </row>
    <row r="30" spans="1:204" s="10" customFormat="1" ht="38.1" customHeight="1" x14ac:dyDescent="0.25">
      <c r="A30" s="317" t="s">
        <v>124</v>
      </c>
      <c r="B30" s="249">
        <f t="shared" ref="B30:E30" si="7">B18</f>
        <v>5565</v>
      </c>
      <c r="C30" s="249">
        <f t="shared" si="7"/>
        <v>2783</v>
      </c>
      <c r="D30" s="249">
        <f t="shared" si="7"/>
        <v>3047</v>
      </c>
      <c r="E30" s="249">
        <f t="shared" si="7"/>
        <v>109.48616600790513</v>
      </c>
      <c r="F30" s="249">
        <f t="shared" ref="F30" si="8">F18</f>
        <v>6887.8561500000005</v>
      </c>
      <c r="G30" s="249">
        <f t="shared" ref="G30:I30" si="9">G18</f>
        <v>3444</v>
      </c>
      <c r="H30" s="249">
        <f t="shared" si="9"/>
        <v>3770.0933999999997</v>
      </c>
      <c r="I30" s="249">
        <f t="shared" si="9"/>
        <v>109.4684494773519</v>
      </c>
    </row>
    <row r="31" spans="1:204" ht="15.75" thickBot="1" x14ac:dyDescent="0.3">
      <c r="A31" s="663" t="s">
        <v>4</v>
      </c>
      <c r="B31" s="664"/>
      <c r="C31" s="664"/>
      <c r="D31" s="664"/>
      <c r="E31" s="664"/>
      <c r="F31" s="664">
        <f>F19</f>
        <v>19045.941264074987</v>
      </c>
      <c r="G31" s="664">
        <f>G19</f>
        <v>9524</v>
      </c>
      <c r="H31" s="664">
        <f>H19</f>
        <v>10590.510400000001</v>
      </c>
      <c r="I31" s="664">
        <f>I19</f>
        <v>111.19813523729528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259"/>
  <sheetViews>
    <sheetView showZeros="0" tabSelected="1" zoomScale="90" zoomScaleNormal="90" zoomScaleSheetLayoutView="100" workbookViewId="0">
      <pane xSplit="1" ySplit="6" topLeftCell="B236" activePane="bottomRight" state="frozen"/>
      <selection pane="topRight" activeCell="B1" sqref="B1"/>
      <selection pane="bottomLeft" activeCell="A7" sqref="A7"/>
      <selection pane="bottomRight" activeCell="C245" sqref="C245"/>
    </sheetView>
  </sheetViews>
  <sheetFormatPr defaultColWidth="9.140625" defaultRowHeight="15" x14ac:dyDescent="0.25"/>
  <cols>
    <col min="1" max="1" width="41.140625" style="45" customWidth="1"/>
    <col min="2" max="2" width="13" style="58" customWidth="1"/>
    <col min="3" max="3" width="14.42578125" style="58" customWidth="1"/>
    <col min="4" max="4" width="13.42578125" style="58" customWidth="1"/>
    <col min="5" max="5" width="9" style="183" customWidth="1"/>
    <col min="6" max="6" width="12.28515625" style="45" customWidth="1"/>
    <col min="7" max="7" width="13.42578125" style="45" customWidth="1"/>
    <col min="8" max="8" width="13.5703125" style="45" customWidth="1"/>
    <col min="9" max="9" width="11.28515625" style="45" customWidth="1"/>
    <col min="10" max="10" width="14" style="45" customWidth="1"/>
    <col min="11" max="11" width="10.85546875" style="45" customWidth="1"/>
    <col min="12" max="12" width="9.140625" style="45" customWidth="1"/>
    <col min="13" max="16384" width="9.140625" style="45"/>
  </cols>
  <sheetData>
    <row r="1" spans="1:185" ht="59.25" customHeight="1" x14ac:dyDescent="0.25">
      <c r="A1" s="763" t="s">
        <v>134</v>
      </c>
      <c r="B1" s="765"/>
      <c r="C1" s="765"/>
      <c r="D1" s="765"/>
      <c r="E1" s="765"/>
      <c r="F1" s="765"/>
      <c r="G1" s="765"/>
      <c r="H1" s="765"/>
      <c r="I1" s="765"/>
    </row>
    <row r="2" spans="1:185" ht="16.5" customHeight="1" thickBot="1" x14ac:dyDescent="0.3">
      <c r="A2" s="763"/>
      <c r="B2" s="764"/>
      <c r="C2" s="764"/>
      <c r="D2" s="764"/>
      <c r="E2" s="764"/>
      <c r="F2" s="764"/>
      <c r="G2" s="764"/>
      <c r="H2" s="764"/>
      <c r="I2" s="764"/>
    </row>
    <row r="3" spans="1:185" ht="15" hidden="1" customHeight="1" thickBot="1" x14ac:dyDescent="0.3">
      <c r="A3" s="679">
        <v>6</v>
      </c>
    </row>
    <row r="4" spans="1:185" ht="30" customHeight="1" thickBot="1" x14ac:dyDescent="0.3">
      <c r="A4" s="39" t="s">
        <v>0</v>
      </c>
      <c r="B4" s="760" t="s">
        <v>103</v>
      </c>
      <c r="C4" s="761"/>
      <c r="D4" s="761"/>
      <c r="E4" s="762"/>
      <c r="F4" s="760" t="s">
        <v>102</v>
      </c>
      <c r="G4" s="761"/>
      <c r="H4" s="761"/>
      <c r="I4" s="762"/>
    </row>
    <row r="5" spans="1:185" ht="60.75" thickBot="1" x14ac:dyDescent="0.3">
      <c r="A5" s="40"/>
      <c r="B5" s="308" t="s">
        <v>128</v>
      </c>
      <c r="C5" s="308" t="s">
        <v>132</v>
      </c>
      <c r="D5" s="308" t="s">
        <v>104</v>
      </c>
      <c r="E5" s="98" t="s">
        <v>35</v>
      </c>
      <c r="F5" s="308" t="s">
        <v>129</v>
      </c>
      <c r="G5" s="308" t="s">
        <v>133</v>
      </c>
      <c r="H5" s="308" t="s">
        <v>105</v>
      </c>
      <c r="I5" s="98" t="s">
        <v>35</v>
      </c>
    </row>
    <row r="6" spans="1:185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193"/>
    </row>
    <row r="7" spans="1:185" s="46" customFormat="1" ht="15" customHeight="1" x14ac:dyDescent="0.2">
      <c r="A7" s="42" t="s">
        <v>16</v>
      </c>
      <c r="B7" s="44"/>
      <c r="C7" s="44"/>
      <c r="D7" s="44"/>
      <c r="E7" s="184"/>
      <c r="F7" s="59"/>
      <c r="G7" s="59"/>
      <c r="H7" s="59"/>
      <c r="I7" s="59"/>
    </row>
    <row r="8" spans="1:185" ht="30" x14ac:dyDescent="0.25">
      <c r="A8" s="560" t="s">
        <v>121</v>
      </c>
      <c r="B8" s="561">
        <f>'1 уровень'!C237</f>
        <v>137395</v>
      </c>
      <c r="C8" s="561">
        <f>'1 уровень'!D237</f>
        <v>68707</v>
      </c>
      <c r="D8" s="561">
        <f>'1 уровень'!E237</f>
        <v>69552</v>
      </c>
      <c r="E8" s="562">
        <f>'1 уровень'!F237</f>
        <v>101.22986013069992</v>
      </c>
      <c r="F8" s="563">
        <f>'1 уровень'!G237</f>
        <v>277400.38073916669</v>
      </c>
      <c r="G8" s="563">
        <f>'1 уровень'!H237</f>
        <v>138699</v>
      </c>
      <c r="H8" s="563">
        <f>'1 уровень'!I237</f>
        <v>141386.27113000001</v>
      </c>
      <c r="I8" s="563">
        <f>'1 уровень'!J237</f>
        <v>101.93748414191883</v>
      </c>
      <c r="J8" s="10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</row>
    <row r="9" spans="1:185" ht="30" x14ac:dyDescent="0.25">
      <c r="A9" s="120" t="s">
        <v>79</v>
      </c>
      <c r="B9" s="50">
        <f>'1 уровень'!C238</f>
        <v>104553</v>
      </c>
      <c r="C9" s="50">
        <f>'1 уровень'!D238</f>
        <v>52280</v>
      </c>
      <c r="D9" s="50">
        <f>'1 уровень'!E238</f>
        <v>52539</v>
      </c>
      <c r="E9" s="186">
        <f>'1 уровень'!F238</f>
        <v>100.49540933435348</v>
      </c>
      <c r="F9" s="60">
        <f>'1 уровень'!G238</f>
        <v>224227.9263466667</v>
      </c>
      <c r="G9" s="60">
        <f>'1 уровень'!H238</f>
        <v>112115</v>
      </c>
      <c r="H9" s="60">
        <f>'1 уровень'!I238</f>
        <v>109658.85381999999</v>
      </c>
      <c r="I9" s="60">
        <f>'1 уровень'!J238</f>
        <v>97.809261758016305</v>
      </c>
      <c r="J9" s="10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</row>
    <row r="10" spans="1:185" ht="30" x14ac:dyDescent="0.25">
      <c r="A10" s="120" t="s">
        <v>80</v>
      </c>
      <c r="B10" s="50">
        <f>'1 уровень'!C239</f>
        <v>31365</v>
      </c>
      <c r="C10" s="50">
        <f>'1 уровень'!D239</f>
        <v>15685</v>
      </c>
      <c r="D10" s="50">
        <f>'1 уровень'!E239</f>
        <v>15512</v>
      </c>
      <c r="E10" s="186">
        <f>'1 уровень'!F239</f>
        <v>98.897035384124962</v>
      </c>
      <c r="F10" s="60">
        <f>'1 уровень'!G239</f>
        <v>45095.420812500008</v>
      </c>
      <c r="G10" s="60">
        <f>'1 уровень'!H239</f>
        <v>22548</v>
      </c>
      <c r="H10" s="60">
        <f>'1 уровень'!I239</f>
        <v>23533.900359999996</v>
      </c>
      <c r="I10" s="60">
        <f>'1 уровень'!J239</f>
        <v>104.37245148128436</v>
      </c>
      <c r="J10" s="10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</row>
    <row r="11" spans="1:185" ht="45" x14ac:dyDescent="0.25">
      <c r="A11" s="120" t="s">
        <v>100</v>
      </c>
      <c r="B11" s="50">
        <f>'1 уровень'!C240</f>
        <v>885</v>
      </c>
      <c r="C11" s="50">
        <f>'1 уровень'!D240</f>
        <v>443</v>
      </c>
      <c r="D11" s="50">
        <f>'1 уровень'!E240</f>
        <v>855</v>
      </c>
      <c r="E11" s="186">
        <f>'1 уровень'!F240</f>
        <v>193.00225733634312</v>
      </c>
      <c r="F11" s="60">
        <f>'1 уровень'!G240</f>
        <v>4839.6579000000002</v>
      </c>
      <c r="G11" s="60">
        <f>'1 уровень'!H240</f>
        <v>2419</v>
      </c>
      <c r="H11" s="60">
        <f>'1 уровень'!I240</f>
        <v>4664.6646600000004</v>
      </c>
      <c r="I11" s="60">
        <f>'1 уровень'!J240</f>
        <v>192.83442166184375</v>
      </c>
      <c r="J11" s="10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</row>
    <row r="12" spans="1:185" ht="30" x14ac:dyDescent="0.25">
      <c r="A12" s="120" t="s">
        <v>101</v>
      </c>
      <c r="B12" s="50">
        <f>'1 уровень'!C241</f>
        <v>592</v>
      </c>
      <c r="C12" s="50">
        <f>'1 уровень'!D241</f>
        <v>299</v>
      </c>
      <c r="D12" s="50">
        <f>'1 уровень'!E241</f>
        <v>646</v>
      </c>
      <c r="E12" s="186">
        <f>'1 уровень'!F241</f>
        <v>216.05351170568559</v>
      </c>
      <c r="F12" s="60">
        <f>'1 уровень'!G241</f>
        <v>3237.3756800000001</v>
      </c>
      <c r="G12" s="60">
        <f>'1 уровень'!H241</f>
        <v>1617</v>
      </c>
      <c r="H12" s="60">
        <f>'1 уровень'!I241</f>
        <v>3528.8522899999998</v>
      </c>
      <c r="I12" s="60">
        <f>'1 уровень'!J241</f>
        <v>218.23452628324054</v>
      </c>
      <c r="J12" s="10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</row>
    <row r="13" spans="1:185" ht="30" x14ac:dyDescent="0.25">
      <c r="A13" s="564" t="s">
        <v>113</v>
      </c>
      <c r="B13" s="561">
        <f>'1 уровень'!C242</f>
        <v>150939</v>
      </c>
      <c r="C13" s="561">
        <f>'1 уровень'!D242</f>
        <v>75473</v>
      </c>
      <c r="D13" s="561">
        <f>'1 уровень'!E242</f>
        <v>63130</v>
      </c>
      <c r="E13" s="562">
        <f>'1 уровень'!F242</f>
        <v>83.645807109827359</v>
      </c>
      <c r="F13" s="563">
        <f>'1 уровень'!G242</f>
        <v>228996.49244000003</v>
      </c>
      <c r="G13" s="563">
        <f>'1 уровень'!H242</f>
        <v>114499</v>
      </c>
      <c r="H13" s="563">
        <f>'1 уровень'!I242</f>
        <v>111122.27215000002</v>
      </c>
      <c r="I13" s="563">
        <f>'1 уровень'!J242</f>
        <v>97.050866950803083</v>
      </c>
      <c r="J13" s="10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</row>
    <row r="14" spans="1:185" ht="30" x14ac:dyDescent="0.25">
      <c r="A14" s="120" t="s">
        <v>109</v>
      </c>
      <c r="B14" s="50">
        <f>'1 уровень'!C243</f>
        <v>22198</v>
      </c>
      <c r="C14" s="50">
        <f>'1 уровень'!D243</f>
        <v>11099</v>
      </c>
      <c r="D14" s="50">
        <f>'1 уровень'!E243</f>
        <v>10230</v>
      </c>
      <c r="E14" s="186">
        <f>'1 уровень'!F243</f>
        <v>92.170465807730423</v>
      </c>
      <c r="F14" s="60">
        <f>'1 уровень'!G243</f>
        <v>32591.103600000006</v>
      </c>
      <c r="G14" s="60">
        <f>'1 уровень'!H243</f>
        <v>16296</v>
      </c>
      <c r="H14" s="60">
        <f>'1 уровень'!I243</f>
        <v>14899.965919999999</v>
      </c>
      <c r="I14" s="60">
        <f>'1 уровень'!J243</f>
        <v>91.433271477663226</v>
      </c>
      <c r="J14" s="10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</row>
    <row r="15" spans="1:185" ht="60" x14ac:dyDescent="0.25">
      <c r="A15" s="120" t="s">
        <v>81</v>
      </c>
      <c r="B15" s="50">
        <f>'1 уровень'!C244</f>
        <v>104328</v>
      </c>
      <c r="C15" s="50">
        <f>'1 уровень'!D244</f>
        <v>52165</v>
      </c>
      <c r="D15" s="50">
        <f>'1 уровень'!E244</f>
        <v>40828</v>
      </c>
      <c r="E15" s="186">
        <f>'1 уровень'!F244</f>
        <v>78.267037285536276</v>
      </c>
      <c r="F15" s="60">
        <f>'1 уровень'!G244</f>
        <v>175874.05584000002</v>
      </c>
      <c r="G15" s="60">
        <f>'1 уровень'!H244</f>
        <v>87938</v>
      </c>
      <c r="H15" s="60">
        <f>'1 уровень'!I244</f>
        <v>85245.343969999987</v>
      </c>
      <c r="I15" s="60">
        <f>'1 уровень'!J244</f>
        <v>96.938006288521436</v>
      </c>
      <c r="J15" s="10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</row>
    <row r="16" spans="1:185" ht="45" x14ac:dyDescent="0.25">
      <c r="A16" s="120" t="s">
        <v>110</v>
      </c>
      <c r="B16" s="50">
        <f>'1 уровень'!C245</f>
        <v>24413</v>
      </c>
      <c r="C16" s="50">
        <f>'1 уровень'!D245</f>
        <v>12209</v>
      </c>
      <c r="D16" s="50">
        <f>'1 уровень'!E245</f>
        <v>12072</v>
      </c>
      <c r="E16" s="186">
        <f>'1 уровень'!F245</f>
        <v>98.877876976001318</v>
      </c>
      <c r="F16" s="60">
        <f>'1 уровень'!G245</f>
        <v>20531.332999999999</v>
      </c>
      <c r="G16" s="60">
        <f>'1 уровень'!H245</f>
        <v>10265</v>
      </c>
      <c r="H16" s="60">
        <f>'1 уровень'!I245</f>
        <v>10976.962260000002</v>
      </c>
      <c r="I16" s="60">
        <f>'1 уровень'!J245</f>
        <v>106.9358232830005</v>
      </c>
      <c r="J16" s="10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</row>
    <row r="17" spans="1:185" ht="30" x14ac:dyDescent="0.25">
      <c r="A17" s="692" t="s">
        <v>124</v>
      </c>
      <c r="B17" s="566">
        <f>'1 уровень'!C246</f>
        <v>297645</v>
      </c>
      <c r="C17" s="566">
        <f>'1 уровень'!D246</f>
        <v>148827</v>
      </c>
      <c r="D17" s="50">
        <f>'1 уровень'!E246</f>
        <v>146902</v>
      </c>
      <c r="E17" s="567">
        <f>'1 уровень'!F246</f>
        <v>98.706551902544575</v>
      </c>
      <c r="F17" s="60">
        <f>'1 уровень'!G246</f>
        <v>200111.0606</v>
      </c>
      <c r="G17" s="593">
        <f>'1 уровень'!H246</f>
        <v>100053</v>
      </c>
      <c r="H17" s="593">
        <f>'1 уровень'!I246</f>
        <v>98860.63609</v>
      </c>
      <c r="I17" s="593">
        <f>'1 уровень'!J246</f>
        <v>98.808267708114698</v>
      </c>
      <c r="J17" s="10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</row>
    <row r="18" spans="1:185" ht="30" x14ac:dyDescent="0.25">
      <c r="A18" s="120" t="s">
        <v>125</v>
      </c>
      <c r="B18" s="566">
        <f>'1 уровень'!C247</f>
        <v>24930</v>
      </c>
      <c r="C18" s="566">
        <f>'1 уровень'!D247</f>
        <v>12465</v>
      </c>
      <c r="D18" s="50">
        <f>'1 уровень'!E247</f>
        <v>12899</v>
      </c>
      <c r="E18" s="567">
        <f>'1 уровень'!F247</f>
        <v>103.48174889691136</v>
      </c>
      <c r="F18" s="60">
        <f>'1 уровень'!G247</f>
        <v>0</v>
      </c>
      <c r="G18" s="593">
        <f>'1 уровень'!H247</f>
        <v>0</v>
      </c>
      <c r="H18" s="593">
        <f>'1 уровень'!I247</f>
        <v>8695.5227400000003</v>
      </c>
      <c r="I18" s="593">
        <f>'1 уровень'!J247</f>
        <v>0</v>
      </c>
      <c r="J18" s="10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</row>
    <row r="19" spans="1:185" ht="24" customHeight="1" thickBot="1" x14ac:dyDescent="0.3">
      <c r="A19" s="692" t="s">
        <v>126</v>
      </c>
      <c r="B19" s="566">
        <f>'1 уровень'!C248</f>
        <v>9436</v>
      </c>
      <c r="C19" s="566">
        <f>'1 уровень'!D248</f>
        <v>4718</v>
      </c>
      <c r="D19" s="50">
        <f>'1 уровень'!E248</f>
        <v>4954</v>
      </c>
      <c r="E19" s="567">
        <f>'1 уровень'!F248</f>
        <v>105.00211954217889</v>
      </c>
      <c r="F19" s="60">
        <f>'1 уровень'!G248</f>
        <v>0</v>
      </c>
      <c r="G19" s="593">
        <f>'1 уровень'!H248</f>
        <v>0</v>
      </c>
      <c r="H19" s="593">
        <f>'1 уровень'!I248</f>
        <v>3327.3273600000007</v>
      </c>
      <c r="I19" s="593">
        <f>'1 уровень'!J248</f>
        <v>0</v>
      </c>
      <c r="J19" s="10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</row>
    <row r="20" spans="1:185" ht="15.75" thickBot="1" x14ac:dyDescent="0.3">
      <c r="A20" s="570" t="s">
        <v>107</v>
      </c>
      <c r="B20" s="571">
        <f>'1 уровень'!C249</f>
        <v>0</v>
      </c>
      <c r="C20" s="571">
        <f>'1 уровень'!D249</f>
        <v>0</v>
      </c>
      <c r="D20" s="571">
        <f>'1 уровень'!E249</f>
        <v>0</v>
      </c>
      <c r="E20" s="572">
        <f>'1 уровень'!F249</f>
        <v>0</v>
      </c>
      <c r="F20" s="598">
        <f>'1 уровень'!G249</f>
        <v>706507.93377916678</v>
      </c>
      <c r="G20" s="598">
        <f>'1 уровень'!H249</f>
        <v>353251</v>
      </c>
      <c r="H20" s="598">
        <f>'1 уровень'!I249</f>
        <v>351369.17936999997</v>
      </c>
      <c r="I20" s="598">
        <f>'1 уровень'!J249</f>
        <v>99.467285123042814</v>
      </c>
      <c r="J20" s="106"/>
    </row>
    <row r="21" spans="1:185" ht="15.75" customHeight="1" thickBot="1" x14ac:dyDescent="0.3">
      <c r="A21" s="594"/>
      <c r="B21" s="595"/>
      <c r="C21" s="595"/>
      <c r="D21" s="595"/>
      <c r="E21" s="596"/>
      <c r="F21" s="597"/>
      <c r="G21" s="597"/>
      <c r="H21" s="597"/>
      <c r="I21" s="597"/>
      <c r="J21" s="10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</row>
    <row r="22" spans="1:185" s="46" customFormat="1" ht="15" customHeight="1" x14ac:dyDescent="0.25">
      <c r="A22" s="42" t="s">
        <v>17</v>
      </c>
      <c r="B22" s="61"/>
      <c r="C22" s="61"/>
      <c r="D22" s="61"/>
      <c r="E22" s="187"/>
      <c r="F22" s="62"/>
      <c r="G22" s="62"/>
      <c r="H22" s="62"/>
      <c r="I22" s="62"/>
      <c r="J22" s="106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</row>
    <row r="23" spans="1:185" ht="30" x14ac:dyDescent="0.25">
      <c r="A23" s="560" t="s">
        <v>121</v>
      </c>
      <c r="B23" s="561">
        <f>'2 уровень'!C101</f>
        <v>63584</v>
      </c>
      <c r="C23" s="561">
        <f>'2 уровень'!D101</f>
        <v>31796</v>
      </c>
      <c r="D23" s="561">
        <f>'2 уровень'!E101</f>
        <v>32118</v>
      </c>
      <c r="E23" s="562">
        <f>'2 уровень'!F101</f>
        <v>101.0127060007548</v>
      </c>
      <c r="F23" s="565">
        <f>'2 уровень'!G101</f>
        <v>155013.85878703708</v>
      </c>
      <c r="G23" s="565">
        <f>'2 уровень'!H101</f>
        <v>77509</v>
      </c>
      <c r="H23" s="565">
        <f>'2 уровень'!I101</f>
        <v>74651.77307000001</v>
      </c>
      <c r="I23" s="565">
        <f>'2 уровень'!J101</f>
        <v>96.313683662542431</v>
      </c>
      <c r="J23" s="10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</row>
    <row r="24" spans="1:185" ht="30" x14ac:dyDescent="0.25">
      <c r="A24" s="120" t="s">
        <v>79</v>
      </c>
      <c r="B24" s="50">
        <f>'2 уровень'!C102</f>
        <v>48206</v>
      </c>
      <c r="C24" s="50">
        <f>'2 уровень'!D102</f>
        <v>24104</v>
      </c>
      <c r="D24" s="50">
        <f>'2 уровень'!E102</f>
        <v>24605</v>
      </c>
      <c r="E24" s="186">
        <f>'2 уровень'!F102</f>
        <v>102.07849319615001</v>
      </c>
      <c r="F24" s="63">
        <f>'2 уровень'!G102</f>
        <v>124061.04228703705</v>
      </c>
      <c r="G24" s="63">
        <f>'2 уровень'!H102</f>
        <v>62031</v>
      </c>
      <c r="H24" s="63">
        <f>'2 уровень'!I102</f>
        <v>57656.182649999988</v>
      </c>
      <c r="I24" s="63">
        <f>'2 уровень'!J102</f>
        <v>92.947369299221336</v>
      </c>
      <c r="J24" s="10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120" t="s">
        <v>80</v>
      </c>
      <c r="B25" s="50">
        <f>'2 уровень'!C103</f>
        <v>14464</v>
      </c>
      <c r="C25" s="50">
        <f>'2 уровень'!D103</f>
        <v>7233</v>
      </c>
      <c r="D25" s="50">
        <f>'2 уровень'!E103</f>
        <v>6650</v>
      </c>
      <c r="E25" s="186">
        <f>'2 уровень'!F103</f>
        <v>91.939720724457345</v>
      </c>
      <c r="F25" s="63">
        <f>'2 уровень'!G103</f>
        <v>24954.920000000006</v>
      </c>
      <c r="G25" s="63">
        <f>'2 уровень'!H103</f>
        <v>12478</v>
      </c>
      <c r="H25" s="63">
        <f>'2 уровень'!I103</f>
        <v>11332.36867</v>
      </c>
      <c r="I25" s="63">
        <f>'2 уровень'!J103</f>
        <v>90.818790431158831</v>
      </c>
      <c r="J25" s="10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</row>
    <row r="26" spans="1:185" ht="45" x14ac:dyDescent="0.25">
      <c r="A26" s="120" t="s">
        <v>100</v>
      </c>
      <c r="B26" s="50">
        <f>'2 уровень'!C104</f>
        <v>149</v>
      </c>
      <c r="C26" s="50">
        <f>'2 уровень'!D104</f>
        <v>75</v>
      </c>
      <c r="D26" s="50">
        <f>'2 уровень'!E104</f>
        <v>160</v>
      </c>
      <c r="E26" s="186">
        <f>'2 уровень'!F104</f>
        <v>213.33333333333334</v>
      </c>
      <c r="F26" s="63">
        <f>'2 уровень'!G104</f>
        <v>977.77525000000003</v>
      </c>
      <c r="G26" s="63">
        <f>'2 уровень'!H104</f>
        <v>489</v>
      </c>
      <c r="H26" s="63">
        <f>'2 уровень'!I104</f>
        <v>1049.96</v>
      </c>
      <c r="I26" s="63">
        <f>'2 уровень'!J104</f>
        <v>214.71574642126791</v>
      </c>
      <c r="J26" s="10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</row>
    <row r="27" spans="1:185" ht="30" x14ac:dyDescent="0.25">
      <c r="A27" s="120" t="s">
        <v>101</v>
      </c>
      <c r="B27" s="50">
        <f>'2 уровень'!C105</f>
        <v>765</v>
      </c>
      <c r="C27" s="50">
        <f>'2 уровень'!D105</f>
        <v>384</v>
      </c>
      <c r="D27" s="50">
        <f>'2 уровень'!E105</f>
        <v>703</v>
      </c>
      <c r="E27" s="186">
        <f>'2 уровень'!F105</f>
        <v>183.07291666666669</v>
      </c>
      <c r="F27" s="63">
        <f>'2 уровень'!G105</f>
        <v>5020.1212500000001</v>
      </c>
      <c r="G27" s="63">
        <f>'2 уровень'!H105</f>
        <v>2511</v>
      </c>
      <c r="H27" s="63">
        <f>'2 уровень'!I105</f>
        <v>4613.2617499999997</v>
      </c>
      <c r="I27" s="63">
        <f>'2 уровень'!J105</f>
        <v>183.72209279171642</v>
      </c>
      <c r="J27" s="10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</row>
    <row r="28" spans="1:185" ht="30" x14ac:dyDescent="0.25">
      <c r="A28" s="564" t="s">
        <v>113</v>
      </c>
      <c r="B28" s="561">
        <f>'2 уровень'!C106</f>
        <v>83117</v>
      </c>
      <c r="C28" s="561">
        <f>'2 уровень'!D106</f>
        <v>41559</v>
      </c>
      <c r="D28" s="561">
        <f>'2 уровень'!E106</f>
        <v>34943</v>
      </c>
      <c r="E28" s="562">
        <f>'2 уровень'!F106</f>
        <v>84.080463918766085</v>
      </c>
      <c r="F28" s="565">
        <f>'2 уровень'!G106</f>
        <v>137932.05320999998</v>
      </c>
      <c r="G28" s="565">
        <f>'2 уровень'!H106</f>
        <v>68966</v>
      </c>
      <c r="H28" s="565">
        <f>'2 уровень'!I106</f>
        <v>62799.163639999992</v>
      </c>
      <c r="I28" s="565">
        <f>'2 уровень'!J106</f>
        <v>91.058149870950885</v>
      </c>
      <c r="J28" s="10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</row>
    <row r="29" spans="1:185" ht="30" x14ac:dyDescent="0.25">
      <c r="A29" s="120" t="s">
        <v>109</v>
      </c>
      <c r="B29" s="50">
        <f>'2 уровень'!C107</f>
        <v>11508</v>
      </c>
      <c r="C29" s="50">
        <f>'2 уровень'!D107</f>
        <v>5754</v>
      </c>
      <c r="D29" s="50">
        <f>'2 уровень'!E107</f>
        <v>4376</v>
      </c>
      <c r="E29" s="186">
        <f>'2 уровень'!F107</f>
        <v>76.05144247480014</v>
      </c>
      <c r="F29" s="63">
        <f>'2 уровень'!G107</f>
        <v>20183.535959999997</v>
      </c>
      <c r="G29" s="63">
        <f>'2 уровень'!H107</f>
        <v>10091</v>
      </c>
      <c r="H29" s="63">
        <f>'2 уровень'!I107</f>
        <v>7689.4532099999997</v>
      </c>
      <c r="I29" s="63">
        <f>'2 уровень'!J107</f>
        <v>76.201102071152505</v>
      </c>
      <c r="J29" s="10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</row>
    <row r="30" spans="1:185" ht="60" x14ac:dyDescent="0.25">
      <c r="A30" s="120" t="s">
        <v>81</v>
      </c>
      <c r="B30" s="50">
        <f>'2 уровень'!C108</f>
        <v>47456</v>
      </c>
      <c r="C30" s="50">
        <f>'2 уровень'!D108</f>
        <v>23728</v>
      </c>
      <c r="D30" s="50">
        <f>'2 уровень'!E108</f>
        <v>19572</v>
      </c>
      <c r="E30" s="186">
        <f>'2 уровень'!F108</f>
        <v>82.484828051247476</v>
      </c>
      <c r="F30" s="63">
        <f>'2 уровень'!G108</f>
        <v>93329.83425</v>
      </c>
      <c r="G30" s="63">
        <f>'2 уровень'!H108</f>
        <v>46665</v>
      </c>
      <c r="H30" s="63">
        <f>'2 уровень'!I108</f>
        <v>44315.607119999993</v>
      </c>
      <c r="I30" s="63">
        <f>'2 уровень'!J108</f>
        <v>94.965406878817078</v>
      </c>
      <c r="J30" s="10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</row>
    <row r="31" spans="1:185" ht="45" x14ac:dyDescent="0.25">
      <c r="A31" s="120" t="s">
        <v>110</v>
      </c>
      <c r="B31" s="50">
        <f>'2 уровень'!C109</f>
        <v>24153</v>
      </c>
      <c r="C31" s="50">
        <f>'2 уровень'!D109</f>
        <v>12077</v>
      </c>
      <c r="D31" s="50">
        <f>'2 уровень'!E109</f>
        <v>10995</v>
      </c>
      <c r="E31" s="186">
        <f>'2 уровень'!F109</f>
        <v>925.45132790287221</v>
      </c>
      <c r="F31" s="63">
        <f>'2 уровень'!G109</f>
        <v>24418.683000000001</v>
      </c>
      <c r="G31" s="63">
        <f>'2 уровень'!H109</f>
        <v>12210</v>
      </c>
      <c r="H31" s="63">
        <f>'2 уровень'!I109</f>
        <v>10794.10331</v>
      </c>
      <c r="I31" s="63">
        <f>'2 уровень'!J109</f>
        <v>88.403794512694517</v>
      </c>
      <c r="J31" s="10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</row>
    <row r="32" spans="1:185" ht="30" x14ac:dyDescent="0.25">
      <c r="A32" s="692" t="s">
        <v>124</v>
      </c>
      <c r="B32" s="566">
        <f>'2 уровень'!C110</f>
        <v>118022</v>
      </c>
      <c r="C32" s="566">
        <f>'2 уровень'!D110</f>
        <v>59012</v>
      </c>
      <c r="D32" s="566">
        <f>'2 уровень'!E110</f>
        <v>59856</v>
      </c>
      <c r="E32" s="567">
        <f>'2 уровень'!F110</f>
        <v>101.4302175828645</v>
      </c>
      <c r="F32" s="568">
        <f>'2 уровень'!G110</f>
        <v>95490.378479999999</v>
      </c>
      <c r="G32" s="568">
        <f>'2 уровень'!H110</f>
        <v>47746</v>
      </c>
      <c r="H32" s="568">
        <f>'2 уровень'!I110</f>
        <v>49976.050710000003</v>
      </c>
      <c r="I32" s="568">
        <f>'2 уровень'!J110</f>
        <v>104.67065452603359</v>
      </c>
      <c r="J32" s="10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</row>
    <row r="33" spans="1:185" ht="30" x14ac:dyDescent="0.25">
      <c r="A33" s="692" t="s">
        <v>125</v>
      </c>
      <c r="B33" s="566">
        <f>'2 уровень'!C111</f>
        <v>20100</v>
      </c>
      <c r="C33" s="566">
        <f>'2 уровень'!D111</f>
        <v>10050</v>
      </c>
      <c r="D33" s="566">
        <f>'2 уровень'!E111</f>
        <v>11936</v>
      </c>
      <c r="E33" s="567">
        <f>'2 уровень'!F111</f>
        <v>118.76616915422886</v>
      </c>
      <c r="F33" s="568">
        <f>'2 уровень'!G111</f>
        <v>0</v>
      </c>
      <c r="G33" s="568">
        <f>'2 уровень'!H111</f>
        <v>0</v>
      </c>
      <c r="H33" s="568">
        <f>'2 уровень'!I111</f>
        <v>9636.793450000001</v>
      </c>
      <c r="I33" s="568">
        <f>'2 уровень'!J111</f>
        <v>0</v>
      </c>
      <c r="J33" s="10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</row>
    <row r="34" spans="1:185" ht="30.75" thickBot="1" x14ac:dyDescent="0.3">
      <c r="A34" s="692" t="s">
        <v>126</v>
      </c>
      <c r="B34" s="566">
        <f>'2 уровень'!C112</f>
        <v>13111</v>
      </c>
      <c r="C34" s="566">
        <f>'2 уровень'!D112</f>
        <v>6556</v>
      </c>
      <c r="D34" s="566">
        <f>'2 уровень'!E112</f>
        <v>9878</v>
      </c>
      <c r="E34" s="567">
        <f>'2 уровень'!F112</f>
        <v>150.67114093959734</v>
      </c>
      <c r="F34" s="568">
        <f>'2 уровень'!G112</f>
        <v>2314.8000000000002</v>
      </c>
      <c r="G34" s="568">
        <f>'2 уровень'!H112</f>
        <v>1157</v>
      </c>
      <c r="H34" s="568">
        <f>'2 уровень'!I112</f>
        <v>7950.0789200000017</v>
      </c>
      <c r="I34" s="568">
        <f>'2 уровень'!J112</f>
        <v>0</v>
      </c>
      <c r="J34" s="10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</row>
    <row r="35" spans="1:185" ht="15.75" thickBot="1" x14ac:dyDescent="0.3">
      <c r="A35" s="570" t="s">
        <v>107</v>
      </c>
      <c r="B35" s="571">
        <f>'2 уровень'!C113</f>
        <v>0</v>
      </c>
      <c r="C35" s="571">
        <f>'2 уровень'!D113</f>
        <v>0</v>
      </c>
      <c r="D35" s="571">
        <f>'2 уровень'!E113</f>
        <v>0</v>
      </c>
      <c r="E35" s="572">
        <f>'2 уровень'!F113</f>
        <v>0</v>
      </c>
      <c r="F35" s="573">
        <f>'2 уровень'!G113</f>
        <v>388436.29047703708</v>
      </c>
      <c r="G35" s="573">
        <f>'2 уровень'!H113</f>
        <v>194221</v>
      </c>
      <c r="H35" s="573">
        <f>'2 уровень'!I113</f>
        <v>187426.98741999999</v>
      </c>
      <c r="I35" s="573">
        <f>'2 уровень'!J113</f>
        <v>96.501916589864123</v>
      </c>
      <c r="J35" s="10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</row>
    <row r="36" spans="1:185" ht="15" customHeight="1" x14ac:dyDescent="0.25">
      <c r="A36" s="42" t="s">
        <v>11</v>
      </c>
      <c r="B36" s="64"/>
      <c r="C36" s="64"/>
      <c r="D36" s="64"/>
      <c r="E36" s="188"/>
      <c r="F36" s="65"/>
      <c r="G36" s="65"/>
      <c r="H36" s="65"/>
      <c r="I36" s="65"/>
      <c r="J36" s="106"/>
    </row>
    <row r="37" spans="1:185" ht="30" x14ac:dyDescent="0.25">
      <c r="A37" s="564" t="s">
        <v>121</v>
      </c>
      <c r="B37" s="561">
        <f>'2 уровень'!C131</f>
        <v>9739</v>
      </c>
      <c r="C37" s="561">
        <f>'2 уровень'!D131</f>
        <v>4870</v>
      </c>
      <c r="D37" s="561">
        <f>'2 уровень'!E131</f>
        <v>4898</v>
      </c>
      <c r="E37" s="562">
        <f>'2 уровень'!F131</f>
        <v>100.57494866529775</v>
      </c>
      <c r="F37" s="565">
        <f>'2 уровень'!G131</f>
        <v>24274.613384259261</v>
      </c>
      <c r="G37" s="565">
        <f>'2 уровень'!H131</f>
        <v>12137</v>
      </c>
      <c r="H37" s="565">
        <f>'2 уровень'!I131</f>
        <v>11727.477930000001</v>
      </c>
      <c r="I37" s="565">
        <f>'2 уровень'!J131</f>
        <v>96.625837768806136</v>
      </c>
      <c r="J37" s="10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</row>
    <row r="38" spans="1:185" ht="30" x14ac:dyDescent="0.25">
      <c r="A38" s="120" t="s">
        <v>79</v>
      </c>
      <c r="B38" s="50">
        <f>'2 уровень'!C132</f>
        <v>7286</v>
      </c>
      <c r="C38" s="50">
        <f>'2 уровень'!D132</f>
        <v>3643</v>
      </c>
      <c r="D38" s="50">
        <f>'2 уровень'!E132</f>
        <v>3716</v>
      </c>
      <c r="E38" s="186">
        <f>'2 уровень'!F132</f>
        <v>102.00384298654954</v>
      </c>
      <c r="F38" s="63">
        <f>'2 уровень'!G132</f>
        <v>18750.959509259261</v>
      </c>
      <c r="G38" s="63">
        <f>'2 уровень'!H132</f>
        <v>9375</v>
      </c>
      <c r="H38" s="63">
        <f>'2 уровень'!I132</f>
        <v>9046.5364400000017</v>
      </c>
      <c r="I38" s="63">
        <f>'2 уровень'!J132</f>
        <v>96.496388693333344</v>
      </c>
      <c r="J38" s="10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</row>
    <row r="39" spans="1:185" ht="30" x14ac:dyDescent="0.25">
      <c r="A39" s="120" t="s">
        <v>80</v>
      </c>
      <c r="B39" s="50">
        <f>'2 уровень'!C133</f>
        <v>2186</v>
      </c>
      <c r="C39" s="50">
        <f>'2 уровень'!D133</f>
        <v>1093</v>
      </c>
      <c r="D39" s="50">
        <f>'2 уровень'!E133</f>
        <v>1061</v>
      </c>
      <c r="E39" s="186">
        <f>'2 уровень'!F133</f>
        <v>97.072278133577299</v>
      </c>
      <c r="F39" s="63">
        <f>'2 уровень'!G133</f>
        <v>3771.5331250000004</v>
      </c>
      <c r="G39" s="63">
        <f>'2 уровень'!H133</f>
        <v>1886</v>
      </c>
      <c r="H39" s="63">
        <f>'2 уровень'!I133</f>
        <v>1898.7975399999998</v>
      </c>
      <c r="I39" s="63">
        <f>'2 уровень'!J133</f>
        <v>100.67855461293742</v>
      </c>
      <c r="J39" s="10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</row>
    <row r="40" spans="1:185" ht="45" x14ac:dyDescent="0.25">
      <c r="A40" s="120" t="s">
        <v>100</v>
      </c>
      <c r="B40" s="50">
        <f>'2 уровень'!C134</f>
        <v>47</v>
      </c>
      <c r="C40" s="50">
        <f>'2 уровень'!D134</f>
        <v>24</v>
      </c>
      <c r="D40" s="50">
        <f>'2 уровень'!E134</f>
        <v>47</v>
      </c>
      <c r="E40" s="186">
        <f>'2 уровень'!F134</f>
        <v>195.83333333333331</v>
      </c>
      <c r="F40" s="63">
        <f>'2 уровень'!G134</f>
        <v>308.42574999999999</v>
      </c>
      <c r="G40" s="63">
        <f>'2 уровень'!H134</f>
        <v>154</v>
      </c>
      <c r="H40" s="63">
        <f>'2 уровень'!I134</f>
        <v>308.42574999999999</v>
      </c>
      <c r="I40" s="63">
        <f>'2 уровень'!J134</f>
        <v>200.27646103896103</v>
      </c>
      <c r="J40" s="10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</row>
    <row r="41" spans="1:185" ht="30" x14ac:dyDescent="0.25">
      <c r="A41" s="120" t="s">
        <v>101</v>
      </c>
      <c r="B41" s="50">
        <f>'2 уровень'!C135</f>
        <v>220</v>
      </c>
      <c r="C41" s="50">
        <f>'2 уровень'!D135</f>
        <v>110</v>
      </c>
      <c r="D41" s="50">
        <f>'2 уровень'!E135</f>
        <v>74</v>
      </c>
      <c r="E41" s="186">
        <f>'2 уровень'!F135</f>
        <v>0</v>
      </c>
      <c r="F41" s="63">
        <f>'2 уровень'!G135</f>
        <v>1443.6949999999999</v>
      </c>
      <c r="G41" s="63">
        <f>'2 уровень'!H135</f>
        <v>722</v>
      </c>
      <c r="H41" s="63">
        <f>'2 уровень'!I135</f>
        <v>473.71820000000002</v>
      </c>
      <c r="I41" s="63">
        <f>'2 уровень'!J135</f>
        <v>65.611939058171757</v>
      </c>
      <c r="J41" s="10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</row>
    <row r="42" spans="1:185" ht="30" x14ac:dyDescent="0.25">
      <c r="A42" s="564" t="s">
        <v>113</v>
      </c>
      <c r="B42" s="561">
        <f>'2 уровень'!C136</f>
        <v>16459</v>
      </c>
      <c r="C42" s="561">
        <f>'2 уровень'!D136</f>
        <v>8230</v>
      </c>
      <c r="D42" s="561">
        <f>'2 уровень'!E136</f>
        <v>9266</v>
      </c>
      <c r="E42" s="562">
        <f>'2 уровень'!F136</f>
        <v>112.58809234507898</v>
      </c>
      <c r="F42" s="565">
        <f>'2 уровень'!G136</f>
        <v>28051.120499999997</v>
      </c>
      <c r="G42" s="565">
        <f>'2 уровень'!H136</f>
        <v>14025</v>
      </c>
      <c r="H42" s="565">
        <f>'2 уровень'!I136</f>
        <v>18770.91015</v>
      </c>
      <c r="I42" s="565">
        <f>'2 уровень'!J136</f>
        <v>133.83893155080213</v>
      </c>
      <c r="J42" s="10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</row>
    <row r="43" spans="1:185" ht="30" x14ac:dyDescent="0.25">
      <c r="A43" s="120" t="s">
        <v>109</v>
      </c>
      <c r="B43" s="50">
        <f>'2 уровень'!C137</f>
        <v>1500</v>
      </c>
      <c r="C43" s="50">
        <f>'2 уровень'!D137</f>
        <v>750</v>
      </c>
      <c r="D43" s="50">
        <f>'2 уровень'!E137</f>
        <v>430</v>
      </c>
      <c r="E43" s="186">
        <f>'2 уровень'!F137</f>
        <v>57.333333333333336</v>
      </c>
      <c r="F43" s="63">
        <f>'2 уровень'!G137</f>
        <v>2630.8049999999998</v>
      </c>
      <c r="G43" s="63">
        <f>'2 уровень'!H137</f>
        <v>1315</v>
      </c>
      <c r="H43" s="63">
        <f>'2 уровень'!I137</f>
        <v>746.82084999999984</v>
      </c>
      <c r="I43" s="63">
        <f>'2 уровень'!J137</f>
        <v>56.792460076045614</v>
      </c>
      <c r="J43" s="10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</row>
    <row r="44" spans="1:185" ht="60" x14ac:dyDescent="0.25">
      <c r="A44" s="120" t="s">
        <v>81</v>
      </c>
      <c r="B44" s="50">
        <f>'2 уровень'!C138</f>
        <v>10833</v>
      </c>
      <c r="C44" s="50">
        <f>'2 уровень'!D138</f>
        <v>5417</v>
      </c>
      <c r="D44" s="50">
        <f>'2 уровень'!E138</f>
        <v>6227</v>
      </c>
      <c r="E44" s="186">
        <f>'2 уровень'!F138</f>
        <v>114.95292597378624</v>
      </c>
      <c r="F44" s="63">
        <f>'2 уровень'!G138</f>
        <v>21248.929499999998</v>
      </c>
      <c r="G44" s="63">
        <f>'2 уровень'!H138</f>
        <v>10624</v>
      </c>
      <c r="H44" s="63">
        <f>'2 уровень'!I138</f>
        <v>15447.02154</v>
      </c>
      <c r="I44" s="63">
        <f>'2 уровень'!J138</f>
        <v>145.39741660391564</v>
      </c>
      <c r="J44" s="10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</row>
    <row r="45" spans="1:185" ht="45" x14ac:dyDescent="0.25">
      <c r="A45" s="120" t="s">
        <v>110</v>
      </c>
      <c r="B45" s="50">
        <f>'2 уровень'!C139</f>
        <v>4126</v>
      </c>
      <c r="C45" s="50">
        <f>'2 уровень'!D139</f>
        <v>2063</v>
      </c>
      <c r="D45" s="50">
        <f>'2 уровень'!E139</f>
        <v>2609</v>
      </c>
      <c r="E45" s="186">
        <f>'2 уровень'!F139</f>
        <v>126.46631119728551</v>
      </c>
      <c r="F45" s="63">
        <f>'2 уровень'!G139</f>
        <v>4171.3860000000004</v>
      </c>
      <c r="G45" s="63">
        <f>'2 уровень'!H139</f>
        <v>2086</v>
      </c>
      <c r="H45" s="63">
        <f>'2 уровень'!I139</f>
        <v>2577.0677600000004</v>
      </c>
      <c r="I45" s="63">
        <f>'2 уровень'!J139</f>
        <v>123.54111984659637</v>
      </c>
      <c r="J45" s="10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</row>
    <row r="46" spans="1:185" ht="30" x14ac:dyDescent="0.25">
      <c r="A46" s="692" t="s">
        <v>124</v>
      </c>
      <c r="B46" s="566">
        <f>'2 уровень'!C140</f>
        <v>33700</v>
      </c>
      <c r="C46" s="566">
        <f>'2 уровень'!D140</f>
        <v>16850</v>
      </c>
      <c r="D46" s="566">
        <f>'2 уровень'!E140</f>
        <v>18942</v>
      </c>
      <c r="E46" s="567">
        <f>'2 уровень'!F140</f>
        <v>112.41543026706231</v>
      </c>
      <c r="F46" s="568">
        <f>'2 уровень'!G140</f>
        <v>27266.332999999999</v>
      </c>
      <c r="G46" s="568">
        <f>'2 уровень'!H140</f>
        <v>13633</v>
      </c>
      <c r="H46" s="568">
        <f>'2 уровень'!I140</f>
        <v>15309.258530000001</v>
      </c>
      <c r="I46" s="568">
        <f>'2 уровень'!J140</f>
        <v>112.29559546688184</v>
      </c>
      <c r="J46" s="10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</row>
    <row r="47" spans="1:185" ht="30" x14ac:dyDescent="0.25">
      <c r="A47" s="692" t="s">
        <v>125</v>
      </c>
      <c r="B47" s="566">
        <f>'2 уровень'!C141</f>
        <v>2640</v>
      </c>
      <c r="C47" s="566">
        <f>'2 уровень'!D141</f>
        <v>1320</v>
      </c>
      <c r="D47" s="566">
        <f>'2 уровень'!E141</f>
        <v>1196</v>
      </c>
      <c r="E47" s="567">
        <f>'2 уровень'!F141</f>
        <v>90.606060606060595</v>
      </c>
      <c r="F47" s="568">
        <f>'2 уровень'!G141</f>
        <v>0</v>
      </c>
      <c r="G47" s="568">
        <f>'2 уровень'!H141</f>
        <v>0</v>
      </c>
      <c r="H47" s="568">
        <f>'2 уровень'!I141</f>
        <v>967.67164000000002</v>
      </c>
      <c r="I47" s="568">
        <f>'2 уровень'!J141</f>
        <v>0</v>
      </c>
      <c r="J47" s="10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</row>
    <row r="48" spans="1:185" ht="30.75" thickBot="1" x14ac:dyDescent="0.3">
      <c r="A48" s="692" t="s">
        <v>126</v>
      </c>
      <c r="B48" s="566">
        <f>'2 уровень'!C142</f>
        <v>3143</v>
      </c>
      <c r="C48" s="566">
        <f>'2 уровень'!D142</f>
        <v>1572</v>
      </c>
      <c r="D48" s="566">
        <f>'2 уровень'!E142</f>
        <v>643</v>
      </c>
      <c r="E48" s="567">
        <f>'2 уровень'!F142</f>
        <v>40.903307888040715</v>
      </c>
      <c r="F48" s="568">
        <f>'2 уровень'!G142</f>
        <v>0</v>
      </c>
      <c r="G48" s="568">
        <f>'2 уровень'!H142</f>
        <v>0</v>
      </c>
      <c r="H48" s="568">
        <f>'2 уровень'!I142</f>
        <v>514.76939000000004</v>
      </c>
      <c r="I48" s="568">
        <f>'2 уровень'!J142</f>
        <v>0</v>
      </c>
      <c r="J48" s="10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</row>
    <row r="49" spans="1:185" ht="15.75" thickBot="1" x14ac:dyDescent="0.3">
      <c r="A49" s="570" t="s">
        <v>107</v>
      </c>
      <c r="B49" s="571">
        <f>'2 уровень'!C143</f>
        <v>0</v>
      </c>
      <c r="C49" s="571">
        <f>'2 уровень'!D143</f>
        <v>0</v>
      </c>
      <c r="D49" s="571">
        <f>'2 уровень'!E143</f>
        <v>0</v>
      </c>
      <c r="E49" s="572">
        <f>'2 уровень'!F143</f>
        <v>0</v>
      </c>
      <c r="F49" s="573">
        <f>'2 уровень'!G143</f>
        <v>79592.066884259257</v>
      </c>
      <c r="G49" s="573">
        <f>'2 уровень'!H143</f>
        <v>39795</v>
      </c>
      <c r="H49" s="573">
        <f>'2 уровень'!I143</f>
        <v>45807.646610000003</v>
      </c>
      <c r="I49" s="573">
        <f>'2 уровень'!J143</f>
        <v>115.10905040834277</v>
      </c>
      <c r="J49" s="10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</row>
    <row r="50" spans="1:185" ht="15" customHeight="1" x14ac:dyDescent="0.25">
      <c r="A50" s="99" t="s">
        <v>18</v>
      </c>
      <c r="B50" s="100"/>
      <c r="C50" s="100"/>
      <c r="D50" s="100"/>
      <c r="E50" s="189"/>
      <c r="F50" s="101"/>
      <c r="G50" s="101"/>
      <c r="H50" s="101"/>
      <c r="I50" s="101"/>
      <c r="J50" s="10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</row>
    <row r="51" spans="1:185" ht="30" x14ac:dyDescent="0.25">
      <c r="A51" s="564" t="s">
        <v>121</v>
      </c>
      <c r="B51" s="602">
        <f>'Аян '!B21</f>
        <v>349</v>
      </c>
      <c r="C51" s="602">
        <f>'Аян '!C21</f>
        <v>175</v>
      </c>
      <c r="D51" s="602">
        <f>'Аян '!D21</f>
        <v>409</v>
      </c>
      <c r="E51" s="603">
        <f>'Аян '!E21</f>
        <v>233.71428571428572</v>
      </c>
      <c r="F51" s="565">
        <f>'Аян '!F21</f>
        <v>1251.8484912962963</v>
      </c>
      <c r="G51" s="565">
        <f>'Аян '!G21</f>
        <v>627</v>
      </c>
      <c r="H51" s="565">
        <f>'Аян '!H21</f>
        <v>1509.3860999999997</v>
      </c>
      <c r="I51" s="565">
        <f>'Аян '!I21</f>
        <v>240.73143540669849</v>
      </c>
      <c r="J51" s="106"/>
    </row>
    <row r="52" spans="1:185" ht="30" x14ac:dyDescent="0.25">
      <c r="A52" s="120" t="s">
        <v>79</v>
      </c>
      <c r="B52" s="57">
        <f>'Аян '!B22</f>
        <v>248</v>
      </c>
      <c r="C52" s="57">
        <f>'Аян '!C22</f>
        <v>124</v>
      </c>
      <c r="D52" s="57">
        <f>'Аян '!D22</f>
        <v>265</v>
      </c>
      <c r="E52" s="190">
        <f>'Аян '!E22</f>
        <v>213.70967741935485</v>
      </c>
      <c r="F52" s="63">
        <f>'Аян '!F22</f>
        <v>847.19137629629631</v>
      </c>
      <c r="G52" s="63">
        <f>'Аян '!G22</f>
        <v>424</v>
      </c>
      <c r="H52" s="63">
        <f>'Аян '!H22</f>
        <v>908.01882999999987</v>
      </c>
      <c r="I52" s="63">
        <f>'Аян '!I22</f>
        <v>214.15538443396224</v>
      </c>
      <c r="J52" s="106"/>
    </row>
    <row r="53" spans="1:185" ht="30" x14ac:dyDescent="0.25">
      <c r="A53" s="120" t="s">
        <v>80</v>
      </c>
      <c r="B53" s="57">
        <f>'Аян '!B23</f>
        <v>74</v>
      </c>
      <c r="C53" s="57">
        <f>'Аян '!C23</f>
        <v>37</v>
      </c>
      <c r="D53" s="57">
        <f>'Аян '!D23</f>
        <v>105</v>
      </c>
      <c r="E53" s="190">
        <f>'Аян '!E23</f>
        <v>283.78378378378375</v>
      </c>
      <c r="F53" s="63">
        <f>'Аян '!F23</f>
        <v>169.47091499999999</v>
      </c>
      <c r="G53" s="63">
        <f>'Аян '!G23</f>
        <v>85</v>
      </c>
      <c r="H53" s="63">
        <f>'Аян '!H23</f>
        <v>261.65386999999998</v>
      </c>
      <c r="I53" s="63">
        <f>'Аян '!I23</f>
        <v>307.82808235294118</v>
      </c>
      <c r="J53" s="106"/>
    </row>
    <row r="54" spans="1:185" ht="45" x14ac:dyDescent="0.25">
      <c r="A54" s="120" t="s">
        <v>100</v>
      </c>
      <c r="B54" s="57">
        <f>'Аян '!B24</f>
        <v>0</v>
      </c>
      <c r="C54" s="57">
        <f>'Аян '!C24</f>
        <v>0</v>
      </c>
      <c r="D54" s="57">
        <f>'Аян '!D24</f>
        <v>10</v>
      </c>
      <c r="E54" s="190">
        <f>'Аян '!E24</f>
        <v>0</v>
      </c>
      <c r="F54" s="63">
        <f>'Аян '!F24</f>
        <v>0</v>
      </c>
      <c r="G54" s="63">
        <f>'Аян '!G24</f>
        <v>0</v>
      </c>
      <c r="H54" s="63">
        <f>'Аян '!H24</f>
        <v>87.105999999999995</v>
      </c>
      <c r="I54" s="63">
        <f>'Аян '!I24</f>
        <v>0</v>
      </c>
      <c r="J54" s="106"/>
    </row>
    <row r="55" spans="1:185" ht="30" x14ac:dyDescent="0.25">
      <c r="A55" s="120" t="s">
        <v>101</v>
      </c>
      <c r="B55" s="57">
        <f>'Аян '!B25</f>
        <v>27</v>
      </c>
      <c r="C55" s="57">
        <f>'Аян '!C25</f>
        <v>14</v>
      </c>
      <c r="D55" s="57">
        <f>'Аян '!D25</f>
        <v>29</v>
      </c>
      <c r="E55" s="190">
        <f>'Аян '!E25</f>
        <v>207.14285714285717</v>
      </c>
      <c r="F55" s="63">
        <f>'Аян '!F25</f>
        <v>235.18620000000001</v>
      </c>
      <c r="G55" s="63">
        <f>'Аян '!G25</f>
        <v>118</v>
      </c>
      <c r="H55" s="63">
        <f>'Аян '!H25</f>
        <v>252.60739999999998</v>
      </c>
      <c r="I55" s="63">
        <f>'Аян '!I25</f>
        <v>214.07406779661017</v>
      </c>
      <c r="J55" s="106"/>
    </row>
    <row r="56" spans="1:185" ht="30" x14ac:dyDescent="0.25">
      <c r="A56" s="564" t="s">
        <v>113</v>
      </c>
      <c r="B56" s="602">
        <f>'Аян '!B26</f>
        <v>864</v>
      </c>
      <c r="C56" s="602">
        <f>'Аян '!C26</f>
        <v>432</v>
      </c>
      <c r="D56" s="602">
        <f>'Аян '!D26</f>
        <v>241</v>
      </c>
      <c r="E56" s="603">
        <f>'Аян '!E26</f>
        <v>55.787037037037038</v>
      </c>
      <c r="F56" s="565">
        <f>'Аян '!F26</f>
        <v>2490.4479999999999</v>
      </c>
      <c r="G56" s="565">
        <f>'Аян '!G26</f>
        <v>1245</v>
      </c>
      <c r="H56" s="565">
        <f>'Аян '!H26</f>
        <v>657.51186000000007</v>
      </c>
      <c r="I56" s="565">
        <f>'Аян '!I26</f>
        <v>52.812197590361457</v>
      </c>
      <c r="J56" s="106"/>
    </row>
    <row r="57" spans="1:185" ht="30" x14ac:dyDescent="0.25">
      <c r="A57" s="120" t="s">
        <v>109</v>
      </c>
      <c r="B57" s="57">
        <f>'Аян '!B27</f>
        <v>200</v>
      </c>
      <c r="C57" s="57">
        <f>'Аян '!C27</f>
        <v>100</v>
      </c>
      <c r="D57" s="57">
        <f>'Аян '!D27</f>
        <v>60</v>
      </c>
      <c r="E57" s="190">
        <f>'Аян '!E27</f>
        <v>60</v>
      </c>
      <c r="F57" s="63">
        <f>'Аян '!F27</f>
        <v>460</v>
      </c>
      <c r="G57" s="63">
        <f>'Аян '!G27</f>
        <v>230</v>
      </c>
      <c r="H57" s="63">
        <f>'Аян '!H27</f>
        <v>136.24684999999999</v>
      </c>
      <c r="I57" s="63">
        <f>'Аян '!I27</f>
        <v>59.237760869565214</v>
      </c>
      <c r="J57" s="106"/>
    </row>
    <row r="58" spans="1:185" ht="60" x14ac:dyDescent="0.25">
      <c r="A58" s="120" t="s">
        <v>81</v>
      </c>
      <c r="B58" s="57">
        <f>'Аян '!B28</f>
        <v>454</v>
      </c>
      <c r="C58" s="57">
        <f>'Аян '!C28</f>
        <v>227</v>
      </c>
      <c r="D58" s="57">
        <f>'Аян '!D28</f>
        <v>152</v>
      </c>
      <c r="E58" s="190">
        <f>'Аян '!E28</f>
        <v>66.960352422907491</v>
      </c>
      <c r="F58" s="63">
        <f>'Аян '!F28</f>
        <v>1639.848</v>
      </c>
      <c r="G58" s="63">
        <f>'Аян '!G28</f>
        <v>820</v>
      </c>
      <c r="H58" s="63">
        <f>'Аян '!H28</f>
        <v>480.47674999999998</v>
      </c>
      <c r="I58" s="63">
        <f>'Аян '!I28</f>
        <v>58.594725609756097</v>
      </c>
      <c r="J58" s="106"/>
    </row>
    <row r="59" spans="1:185" ht="45" x14ac:dyDescent="0.25">
      <c r="A59" s="120" t="s">
        <v>110</v>
      </c>
      <c r="B59" s="57">
        <f>'Аян '!B29</f>
        <v>210</v>
      </c>
      <c r="C59" s="57">
        <f>'Аян '!C29</f>
        <v>105</v>
      </c>
      <c r="D59" s="57">
        <f>'Аян '!D29</f>
        <v>29</v>
      </c>
      <c r="E59" s="190">
        <f>'Аян '!E29</f>
        <v>27.61904761904762</v>
      </c>
      <c r="F59" s="63">
        <f>'Аян '!F29</f>
        <v>390.6</v>
      </c>
      <c r="G59" s="63">
        <f>'Аян '!G29</f>
        <v>195</v>
      </c>
      <c r="H59" s="63">
        <f>'Аян '!H29</f>
        <v>40.788260000000001</v>
      </c>
      <c r="I59" s="63">
        <f>'Аян '!I29</f>
        <v>20.917056410256411</v>
      </c>
      <c r="J59" s="106"/>
    </row>
    <row r="60" spans="1:185" ht="30.75" thickBot="1" x14ac:dyDescent="0.3">
      <c r="A60" s="681" t="s">
        <v>124</v>
      </c>
      <c r="B60" s="575">
        <f>'Аян '!B30</f>
        <v>2300</v>
      </c>
      <c r="C60" s="575">
        <f>'Аян '!C30</f>
        <v>1150</v>
      </c>
      <c r="D60" s="575">
        <f>'Аян '!D30</f>
        <v>1242</v>
      </c>
      <c r="E60" s="576">
        <f>'Аян '!E30</f>
        <v>108</v>
      </c>
      <c r="F60" s="568">
        <f>'Аян '!F30</f>
        <v>2470.1309999999999</v>
      </c>
      <c r="G60" s="568">
        <f>'Аян '!G30</f>
        <v>1235</v>
      </c>
      <c r="H60" s="568">
        <f>'Аян '!H30</f>
        <v>1331.8973799999999</v>
      </c>
      <c r="I60" s="568">
        <f>'Аян '!I30</f>
        <v>107.84594170040485</v>
      </c>
      <c r="J60" s="106"/>
    </row>
    <row r="61" spans="1:185" ht="15.75" thickBot="1" x14ac:dyDescent="0.3">
      <c r="A61" s="570" t="s">
        <v>4</v>
      </c>
      <c r="B61" s="577">
        <f>'Аян '!B31</f>
        <v>0</v>
      </c>
      <c r="C61" s="577">
        <f>'Аян '!C31</f>
        <v>0</v>
      </c>
      <c r="D61" s="577">
        <f>'Аян '!D31</f>
        <v>0</v>
      </c>
      <c r="E61" s="578">
        <f>'Аян '!E31</f>
        <v>0</v>
      </c>
      <c r="F61" s="573">
        <f>'Аян '!F31</f>
        <v>6212.4274912962956</v>
      </c>
      <c r="G61" s="573">
        <f>'Аян '!G31</f>
        <v>3107</v>
      </c>
      <c r="H61" s="573">
        <f>'Аян '!H31</f>
        <v>3498.7953399999997</v>
      </c>
      <c r="I61" s="573">
        <f>'Аян '!I31</f>
        <v>112.61008496942387</v>
      </c>
      <c r="J61" s="106"/>
    </row>
    <row r="62" spans="1:185" ht="15" customHeight="1" x14ac:dyDescent="0.25">
      <c r="A62" s="99" t="s">
        <v>19</v>
      </c>
      <c r="B62" s="100"/>
      <c r="C62" s="100"/>
      <c r="D62" s="100"/>
      <c r="E62" s="189"/>
      <c r="F62" s="101"/>
      <c r="G62" s="101"/>
      <c r="H62" s="101"/>
      <c r="I62" s="101"/>
      <c r="J62" s="106"/>
    </row>
    <row r="63" spans="1:185" ht="30" x14ac:dyDescent="0.25">
      <c r="A63" s="564" t="s">
        <v>121</v>
      </c>
      <c r="B63" s="561">
        <f>'1 уровень'!C267</f>
        <v>3007</v>
      </c>
      <c r="C63" s="561">
        <f>'1 уровень'!D267</f>
        <v>1504</v>
      </c>
      <c r="D63" s="561">
        <f>'1 уровень'!E267</f>
        <v>1556</v>
      </c>
      <c r="E63" s="562">
        <f>'1 уровень'!F267</f>
        <v>103.45744680851064</v>
      </c>
      <c r="F63" s="565">
        <f>'1 уровень'!G267</f>
        <v>6830.3208211111114</v>
      </c>
      <c r="G63" s="565">
        <f>'1 уровень'!H267</f>
        <v>3414</v>
      </c>
      <c r="H63" s="565">
        <f>'1 уровень'!I267</f>
        <v>3436.7348200000001</v>
      </c>
      <c r="I63" s="565">
        <f>'1 уровень'!J267</f>
        <v>100.66592911540715</v>
      </c>
      <c r="J63" s="10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</row>
    <row r="64" spans="1:185" ht="30" x14ac:dyDescent="0.25">
      <c r="A64" s="120" t="s">
        <v>79</v>
      </c>
      <c r="B64" s="50">
        <f>'1 уровень'!C268</f>
        <v>2121</v>
      </c>
      <c r="C64" s="50">
        <f>'1 уровень'!D268</f>
        <v>1061</v>
      </c>
      <c r="D64" s="50">
        <f>'1 уровень'!E268</f>
        <v>1071</v>
      </c>
      <c r="E64" s="186">
        <f>'1 уровень'!F268</f>
        <v>100.94250706880301</v>
      </c>
      <c r="F64" s="63">
        <f>'1 уровень'!G268</f>
        <v>4548.7688711111114</v>
      </c>
      <c r="G64" s="63">
        <f>'1 уровень'!H268</f>
        <v>2274</v>
      </c>
      <c r="H64" s="63">
        <f>'1 уровень'!I268</f>
        <v>2150.3321100000003</v>
      </c>
      <c r="I64" s="63">
        <f>'1 уровень'!J268</f>
        <v>94.561658311345667</v>
      </c>
      <c r="J64" s="10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</row>
    <row r="65" spans="1:185" ht="30" x14ac:dyDescent="0.25">
      <c r="A65" s="120" t="s">
        <v>80</v>
      </c>
      <c r="B65" s="50">
        <f>'1 уровень'!C269</f>
        <v>636</v>
      </c>
      <c r="C65" s="50">
        <f>'1 уровень'!D269</f>
        <v>318</v>
      </c>
      <c r="D65" s="50">
        <f>'1 уровень'!E269</f>
        <v>288</v>
      </c>
      <c r="E65" s="186">
        <f>'1 уровень'!F269</f>
        <v>90.566037735849065</v>
      </c>
      <c r="F65" s="63">
        <f>'1 уровень'!G269</f>
        <v>914.41694999999993</v>
      </c>
      <c r="G65" s="63">
        <f>'1 уровень'!H269</f>
        <v>457</v>
      </c>
      <c r="H65" s="63">
        <f>'1 уровень'!I269</f>
        <v>297.74104999999997</v>
      </c>
      <c r="I65" s="63">
        <f>'1 уровень'!J269</f>
        <v>65.151214442013128</v>
      </c>
      <c r="J65" s="10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</row>
    <row r="66" spans="1:185" ht="45" x14ac:dyDescent="0.25">
      <c r="A66" s="120" t="s">
        <v>100</v>
      </c>
      <c r="B66" s="50">
        <f>'1 уровень'!C270</f>
        <v>160</v>
      </c>
      <c r="C66" s="50">
        <f>'1 уровень'!D270</f>
        <v>80</v>
      </c>
      <c r="D66" s="50">
        <f>'1 уровень'!E270</f>
        <v>162</v>
      </c>
      <c r="E66" s="186">
        <f>'1 уровень'!F270</f>
        <v>202.5</v>
      </c>
      <c r="F66" s="63">
        <f>'1 уровень'!G270</f>
        <v>874.96640000000002</v>
      </c>
      <c r="G66" s="63">
        <f>'1 уровень'!H270</f>
        <v>437</v>
      </c>
      <c r="H66" s="63">
        <f>'1 уровень'!I270</f>
        <v>875.47516000000007</v>
      </c>
      <c r="I66" s="63">
        <f>'1 уровень'!J270</f>
        <v>200.33756521739133</v>
      </c>
      <c r="J66" s="10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</row>
    <row r="67" spans="1:185" s="46" customFormat="1" ht="30" x14ac:dyDescent="0.25">
      <c r="A67" s="120" t="s">
        <v>101</v>
      </c>
      <c r="B67" s="70">
        <f>'1 уровень'!C271</f>
        <v>90</v>
      </c>
      <c r="C67" s="70">
        <f>'1 уровень'!D271</f>
        <v>45</v>
      </c>
      <c r="D67" s="70">
        <f>'1 уровень'!E271</f>
        <v>35</v>
      </c>
      <c r="E67" s="192">
        <f>'1 уровень'!F271</f>
        <v>77.777777777777786</v>
      </c>
      <c r="F67" s="726">
        <f>'1 уровень'!G271</f>
        <v>492.16859999999997</v>
      </c>
      <c r="G67" s="726">
        <f>'1 уровень'!H271</f>
        <v>246</v>
      </c>
      <c r="H67" s="726">
        <f>'1 уровень'!I271</f>
        <v>113.18649999999998</v>
      </c>
      <c r="I67" s="726">
        <f>'1 уровень'!J271</f>
        <v>46.010772357723567</v>
      </c>
      <c r="J67" s="106"/>
    </row>
    <row r="68" spans="1:185" ht="30" x14ac:dyDescent="0.25">
      <c r="A68" s="564" t="s">
        <v>113</v>
      </c>
      <c r="B68" s="561">
        <f>'1 уровень'!C272</f>
        <v>6470</v>
      </c>
      <c r="C68" s="561">
        <f>'1 уровень'!D272</f>
        <v>3235</v>
      </c>
      <c r="D68" s="561">
        <f>'1 уровень'!E272</f>
        <v>2168</v>
      </c>
      <c r="E68" s="562">
        <f>'1 уровень'!F272</f>
        <v>67.017001545595051</v>
      </c>
      <c r="F68" s="565">
        <f>'1 уровень'!G272</f>
        <v>9440.93</v>
      </c>
      <c r="G68" s="565">
        <f>'1 уровень'!H272</f>
        <v>4721</v>
      </c>
      <c r="H68" s="565">
        <f>'1 уровень'!I272</f>
        <v>3349.6068799999994</v>
      </c>
      <c r="I68" s="565">
        <f>'1 уровень'!J272</f>
        <v>70.95121542046175</v>
      </c>
      <c r="J68" s="10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</row>
    <row r="69" spans="1:185" ht="30" x14ac:dyDescent="0.25">
      <c r="A69" s="120" t="s">
        <v>109</v>
      </c>
      <c r="B69" s="50">
        <f>'1 уровень'!C273</f>
        <v>720</v>
      </c>
      <c r="C69" s="50">
        <f>'1 уровень'!D273</f>
        <v>360</v>
      </c>
      <c r="D69" s="50">
        <f>'1 уровень'!E273</f>
        <v>336</v>
      </c>
      <c r="E69" s="186">
        <f>'1 уровень'!F273</f>
        <v>93.333333333333329</v>
      </c>
      <c r="F69" s="63">
        <f>'1 уровень'!G273</f>
        <v>1057.104</v>
      </c>
      <c r="G69" s="63">
        <f>'1 уровень'!H273</f>
        <v>529</v>
      </c>
      <c r="H69" s="63">
        <f>'1 уровень'!I273</f>
        <v>489.09686999999997</v>
      </c>
      <c r="I69" s="63">
        <f>'1 уровень'!J273</f>
        <v>92.456875236294891</v>
      </c>
      <c r="J69" s="10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</row>
    <row r="70" spans="1:185" ht="60" x14ac:dyDescent="0.25">
      <c r="A70" s="120" t="s">
        <v>81</v>
      </c>
      <c r="B70" s="50">
        <f>'1 уровень'!C274</f>
        <v>4200</v>
      </c>
      <c r="C70" s="50">
        <f>'1 уровень'!D274</f>
        <v>2100</v>
      </c>
      <c r="D70" s="50">
        <f>'1 уровень'!E274</f>
        <v>1518</v>
      </c>
      <c r="E70" s="186">
        <f>'1 уровень'!F274</f>
        <v>72.285714285714292</v>
      </c>
      <c r="F70" s="63">
        <f>'1 уровень'!G274</f>
        <v>7080.2759999999998</v>
      </c>
      <c r="G70" s="63">
        <f>'1 уровень'!H274</f>
        <v>3540</v>
      </c>
      <c r="H70" s="63">
        <f>'1 уровень'!I274</f>
        <v>2634.0497099999998</v>
      </c>
      <c r="I70" s="63">
        <f>'1 уровень'!J274</f>
        <v>74.408183898305083</v>
      </c>
      <c r="J70" s="10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</row>
    <row r="71" spans="1:185" ht="45" x14ac:dyDescent="0.25">
      <c r="A71" s="120" t="s">
        <v>110</v>
      </c>
      <c r="B71" s="50">
        <f>'1 уровень'!C275</f>
        <v>1550</v>
      </c>
      <c r="C71" s="50">
        <f>'1 уровень'!D275</f>
        <v>775</v>
      </c>
      <c r="D71" s="50">
        <f>'1 уровень'!E275</f>
        <v>314</v>
      </c>
      <c r="E71" s="186">
        <f>'1 уровень'!F275</f>
        <v>40.516129032258064</v>
      </c>
      <c r="F71" s="63">
        <f>'1 уровень'!G275</f>
        <v>1303.55</v>
      </c>
      <c r="G71" s="63">
        <f>'1 уровень'!H275</f>
        <v>652</v>
      </c>
      <c r="H71" s="63">
        <f>'1 уровень'!I275</f>
        <v>226.46029999999996</v>
      </c>
      <c r="I71" s="63">
        <f>'1 уровень'!J275</f>
        <v>34.733174846625758</v>
      </c>
      <c r="J71" s="10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</row>
    <row r="72" spans="1:185" ht="30.75" thickBot="1" x14ac:dyDescent="0.3">
      <c r="A72" s="295" t="s">
        <v>124</v>
      </c>
      <c r="B72" s="566">
        <f>'1 уровень'!C276</f>
        <v>10781</v>
      </c>
      <c r="C72" s="566">
        <f>'1 уровень'!D276</f>
        <v>5391</v>
      </c>
      <c r="D72" s="566">
        <f>'1 уровень'!E276</f>
        <v>5060</v>
      </c>
      <c r="E72" s="567">
        <f>'1 уровень'!F276</f>
        <v>93.860137265813393</v>
      </c>
      <c r="F72" s="568">
        <f>'1 уровень'!G276</f>
        <v>7268.9814400000005</v>
      </c>
      <c r="G72" s="568">
        <f>'1 уровень'!H276</f>
        <v>3634</v>
      </c>
      <c r="H72" s="568">
        <f>'1 уровень'!I276</f>
        <v>3399.3187000000007</v>
      </c>
      <c r="I72" s="568">
        <f>'1 уровень'!J276</f>
        <v>93.542066593285654</v>
      </c>
      <c r="J72" s="10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</row>
    <row r="73" spans="1:185" ht="15.75" thickBot="1" x14ac:dyDescent="0.3">
      <c r="A73" s="579" t="s">
        <v>107</v>
      </c>
      <c r="B73" s="571">
        <f>'1 уровень'!C278</f>
        <v>0</v>
      </c>
      <c r="C73" s="571">
        <f>'1 уровень'!D278</f>
        <v>0</v>
      </c>
      <c r="D73" s="571">
        <f>'1 уровень'!E278</f>
        <v>0</v>
      </c>
      <c r="E73" s="572">
        <f>'1 уровень'!F278</f>
        <v>0</v>
      </c>
      <c r="F73" s="573">
        <f>'1 уровень'!G278</f>
        <v>23540.232261111112</v>
      </c>
      <c r="G73" s="573">
        <f>'1 уровень'!H278</f>
        <v>11769</v>
      </c>
      <c r="H73" s="573">
        <f>'1 уровень'!I278</f>
        <v>10185.660400000001</v>
      </c>
      <c r="I73" s="573">
        <f>'1 уровень'!J278</f>
        <v>86.546523918769651</v>
      </c>
      <c r="J73" s="10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</row>
    <row r="74" spans="1:185" s="46" customFormat="1" ht="15" customHeight="1" x14ac:dyDescent="0.2">
      <c r="A74" s="227" t="s">
        <v>20</v>
      </c>
      <c r="B74" s="254"/>
      <c r="C74" s="254"/>
      <c r="D74" s="714"/>
      <c r="E74" s="255"/>
      <c r="F74" s="200"/>
      <c r="G74" s="200"/>
      <c r="H74" s="718"/>
      <c r="I74" s="200"/>
      <c r="J74" s="106"/>
    </row>
    <row r="75" spans="1:185" ht="30" x14ac:dyDescent="0.25">
      <c r="A75" s="564" t="s">
        <v>121</v>
      </c>
      <c r="B75" s="561">
        <f>'2 уровень'!C170</f>
        <v>5135</v>
      </c>
      <c r="C75" s="561">
        <f>'2 уровень'!D170</f>
        <v>2569</v>
      </c>
      <c r="D75" s="561">
        <f>'2 уровень'!E170</f>
        <v>2453</v>
      </c>
      <c r="E75" s="562">
        <f>'2 уровень'!F170</f>
        <v>95.484624367458153</v>
      </c>
      <c r="F75" s="565">
        <f>'2 уровень'!G170</f>
        <v>13172.413828703706</v>
      </c>
      <c r="G75" s="565">
        <f>'2 уровень'!H170</f>
        <v>6586</v>
      </c>
      <c r="H75" s="565">
        <f>'2 уровень'!I170</f>
        <v>6095.1915100000006</v>
      </c>
      <c r="I75" s="565">
        <f>'2 уровень'!J170</f>
        <v>92.547699817795333</v>
      </c>
      <c r="J75" s="10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6"/>
      <c r="BS75" s="46"/>
      <c r="BT75" s="46"/>
      <c r="BU75" s="46"/>
      <c r="BV75" s="46"/>
      <c r="BW75" s="46"/>
      <c r="BX75" s="46"/>
      <c r="BY75" s="46"/>
      <c r="BZ75" s="46"/>
      <c r="CA75" s="46"/>
      <c r="CB75" s="46"/>
      <c r="CC75" s="46"/>
      <c r="CD75" s="46"/>
      <c r="CE75" s="46"/>
      <c r="CF75" s="46"/>
      <c r="CG75" s="46"/>
      <c r="CH75" s="46"/>
      <c r="CI75" s="46"/>
      <c r="CJ75" s="46"/>
      <c r="CK75" s="46"/>
      <c r="CL75" s="46"/>
      <c r="CM75" s="46"/>
      <c r="CN75" s="46"/>
      <c r="CO75" s="46"/>
      <c r="CP75" s="46"/>
      <c r="CQ75" s="46"/>
      <c r="CR75" s="46"/>
      <c r="CS75" s="46"/>
      <c r="CT75" s="46"/>
      <c r="CU75" s="46"/>
      <c r="CV75" s="46"/>
      <c r="CW75" s="46"/>
      <c r="CX75" s="46"/>
      <c r="CY75" s="46"/>
      <c r="CZ75" s="46"/>
      <c r="DA75" s="46"/>
      <c r="DB75" s="46"/>
      <c r="DC75" s="46"/>
      <c r="DD75" s="46"/>
      <c r="DE75" s="46"/>
      <c r="DF75" s="46"/>
      <c r="DG75" s="46"/>
      <c r="DH75" s="46"/>
      <c r="DI75" s="46"/>
      <c r="DJ75" s="46"/>
      <c r="DK75" s="46"/>
      <c r="DL75" s="46"/>
      <c r="DM75" s="46"/>
      <c r="DN75" s="46"/>
      <c r="DO75" s="46"/>
      <c r="DP75" s="46"/>
      <c r="DQ75" s="46"/>
      <c r="DR75" s="46"/>
      <c r="DS75" s="46"/>
      <c r="DT75" s="46"/>
      <c r="DU75" s="46"/>
      <c r="DV75" s="46"/>
      <c r="DW75" s="46"/>
      <c r="DX75" s="46"/>
      <c r="DY75" s="46"/>
      <c r="DZ75" s="46"/>
      <c r="EA75" s="46"/>
      <c r="EB75" s="46"/>
      <c r="EC75" s="46"/>
      <c r="ED75" s="46"/>
      <c r="EE75" s="46"/>
      <c r="EF75" s="46"/>
      <c r="EG75" s="46"/>
      <c r="EH75" s="46"/>
      <c r="EI75" s="46"/>
      <c r="EJ75" s="46"/>
      <c r="EK75" s="46"/>
      <c r="EL75" s="46"/>
      <c r="EM75" s="46"/>
      <c r="EN75" s="46"/>
      <c r="EO75" s="46"/>
      <c r="EP75" s="46"/>
      <c r="EQ75" s="46"/>
      <c r="ER75" s="46"/>
      <c r="ES75" s="46"/>
      <c r="ET75" s="46"/>
      <c r="EU75" s="46"/>
      <c r="EV75" s="46"/>
      <c r="EW75" s="46"/>
      <c r="EX75" s="46"/>
      <c r="EY75" s="46"/>
      <c r="EZ75" s="46"/>
      <c r="FA75" s="46"/>
      <c r="FB75" s="46"/>
      <c r="FC75" s="46"/>
      <c r="FD75" s="46"/>
      <c r="FE75" s="46"/>
      <c r="FF75" s="46"/>
      <c r="FG75" s="46"/>
      <c r="FH75" s="46"/>
      <c r="FI75" s="46"/>
      <c r="FJ75" s="46"/>
      <c r="FK75" s="46"/>
      <c r="FL75" s="46"/>
      <c r="FM75" s="46"/>
      <c r="FN75" s="46"/>
      <c r="FO75" s="46"/>
      <c r="FP75" s="46"/>
      <c r="FQ75" s="46"/>
      <c r="FR75" s="46"/>
      <c r="FS75" s="46"/>
      <c r="FT75" s="46"/>
      <c r="FU75" s="46"/>
      <c r="FV75" s="46"/>
      <c r="FW75" s="46"/>
      <c r="FX75" s="46"/>
      <c r="FY75" s="46"/>
      <c r="FZ75" s="46"/>
      <c r="GA75" s="46"/>
      <c r="GB75" s="46"/>
      <c r="GC75" s="46"/>
    </row>
    <row r="76" spans="1:185" ht="30" x14ac:dyDescent="0.25">
      <c r="A76" s="120" t="s">
        <v>79</v>
      </c>
      <c r="B76" s="257">
        <f>'2 уровень'!C171</f>
        <v>3773</v>
      </c>
      <c r="C76" s="257">
        <f>'2 уровень'!D171</f>
        <v>1887</v>
      </c>
      <c r="D76" s="50">
        <f>'2 уровень'!E171</f>
        <v>1856</v>
      </c>
      <c r="E76" s="258">
        <f>'2 уровень'!F171</f>
        <v>98.357180710121881</v>
      </c>
      <c r="F76" s="199">
        <f>'2 уровень'!G171</f>
        <v>9710.0425787037038</v>
      </c>
      <c r="G76" s="199">
        <f>'2 уровень'!H171</f>
        <v>4855</v>
      </c>
      <c r="H76" s="63">
        <f>'2 уровень'!I171</f>
        <v>4538.7570300000007</v>
      </c>
      <c r="I76" s="199">
        <f>'2 уровень'!J171</f>
        <v>93.486241606591165</v>
      </c>
      <c r="J76" s="10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</row>
    <row r="77" spans="1:185" ht="30" x14ac:dyDescent="0.25">
      <c r="A77" s="120" t="s">
        <v>80</v>
      </c>
      <c r="B77" s="257">
        <f>'2 уровень'!C172</f>
        <v>1132</v>
      </c>
      <c r="C77" s="257">
        <f>'2 уровень'!D172</f>
        <v>567</v>
      </c>
      <c r="D77" s="50">
        <f>'2 уровень'!E172</f>
        <v>460</v>
      </c>
      <c r="E77" s="258">
        <f>'2 уровень'!F172</f>
        <v>81.128747795414455</v>
      </c>
      <c r="F77" s="199">
        <f>'2 уровень'!G172</f>
        <v>1953.05375</v>
      </c>
      <c r="G77" s="199">
        <f>'2 уровень'!H172</f>
        <v>976</v>
      </c>
      <c r="H77" s="63">
        <f>'2 уровень'!I172</f>
        <v>752.08589000000029</v>
      </c>
      <c r="I77" s="199">
        <f>'2 уровень'!J172</f>
        <v>77.057980532786914</v>
      </c>
      <c r="J77" s="10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</row>
    <row r="78" spans="1:185" ht="45" x14ac:dyDescent="0.25">
      <c r="A78" s="120" t="s">
        <v>100</v>
      </c>
      <c r="B78" s="257">
        <f>'2 уровень'!C173</f>
        <v>60</v>
      </c>
      <c r="C78" s="257">
        <f>'2 уровень'!D173</f>
        <v>30</v>
      </c>
      <c r="D78" s="50">
        <f>'2 уровень'!E173</f>
        <v>56</v>
      </c>
      <c r="E78" s="258">
        <f>'2 уровень'!F173</f>
        <v>186.66666666666666</v>
      </c>
      <c r="F78" s="199">
        <f>'2 уровень'!G173</f>
        <v>393.73500000000001</v>
      </c>
      <c r="G78" s="199">
        <f>'2 уровень'!H173</f>
        <v>197</v>
      </c>
      <c r="H78" s="63">
        <f>'2 уровень'!I173</f>
        <v>354.97199999999998</v>
      </c>
      <c r="I78" s="199">
        <f>'2 уровень'!J173</f>
        <v>180.18883248730964</v>
      </c>
      <c r="J78" s="10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</row>
    <row r="79" spans="1:185" ht="30" x14ac:dyDescent="0.25">
      <c r="A79" s="120" t="s">
        <v>101</v>
      </c>
      <c r="B79" s="257">
        <f>'2 уровень'!C174</f>
        <v>170</v>
      </c>
      <c r="C79" s="257">
        <f>'2 уровень'!D174</f>
        <v>85</v>
      </c>
      <c r="D79" s="50">
        <f>'2 уровень'!E174</f>
        <v>81</v>
      </c>
      <c r="E79" s="258">
        <f>'2 уровень'!F174</f>
        <v>95.294117647058812</v>
      </c>
      <c r="F79" s="199">
        <f>'2 уровень'!G174</f>
        <v>1115.5825</v>
      </c>
      <c r="G79" s="199">
        <f>'2 уровень'!H174</f>
        <v>558</v>
      </c>
      <c r="H79" s="63">
        <f>'2 уровень'!I174</f>
        <v>449.37658999999996</v>
      </c>
      <c r="I79" s="199">
        <f>'2 уровень'!J174</f>
        <v>80.53343906810035</v>
      </c>
      <c r="J79" s="10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</row>
    <row r="80" spans="1:185" ht="30" x14ac:dyDescent="0.25">
      <c r="A80" s="564" t="s">
        <v>113</v>
      </c>
      <c r="B80" s="561">
        <f>'2 уровень'!C175</f>
        <v>6516</v>
      </c>
      <c r="C80" s="561">
        <f>'2 уровень'!D175</f>
        <v>3258</v>
      </c>
      <c r="D80" s="561">
        <f>'2 уровень'!E175</f>
        <v>2148</v>
      </c>
      <c r="E80" s="562">
        <f>'2 уровень'!F175</f>
        <v>130.95946801773275</v>
      </c>
      <c r="F80" s="565">
        <f>'2 уровень'!G175</f>
        <v>11970.886999999999</v>
      </c>
      <c r="G80" s="565">
        <f>'2 уровень'!H175</f>
        <v>5985</v>
      </c>
      <c r="H80" s="565">
        <f>'2 уровень'!I175</f>
        <v>4453.8216700000003</v>
      </c>
      <c r="I80" s="565">
        <f>'2 уровень'!J175</f>
        <v>74.416402172096923</v>
      </c>
      <c r="J80" s="10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</row>
    <row r="81" spans="1:185" ht="30" x14ac:dyDescent="0.25">
      <c r="A81" s="120" t="s">
        <v>109</v>
      </c>
      <c r="B81" s="257">
        <f>'2 уровень'!C176</f>
        <v>1000</v>
      </c>
      <c r="C81" s="257">
        <f>'2 уровень'!D176</f>
        <v>500</v>
      </c>
      <c r="D81" s="50">
        <f>'2 уровень'!E176</f>
        <v>439</v>
      </c>
      <c r="E81" s="258">
        <f>'2 уровень'!F176</f>
        <v>158.5</v>
      </c>
      <c r="F81" s="199">
        <f>'2 уровень'!G176</f>
        <v>1753.87</v>
      </c>
      <c r="G81" s="199">
        <f>'2 уровень'!H176</f>
        <v>877</v>
      </c>
      <c r="H81" s="63">
        <f>'2 уровень'!I176</f>
        <v>784.28980999999999</v>
      </c>
      <c r="I81" s="199">
        <f>'2 уровень'!J176</f>
        <v>89.428712656784498</v>
      </c>
      <c r="J81" s="10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</row>
    <row r="82" spans="1:185" ht="60" x14ac:dyDescent="0.25">
      <c r="A82" s="120" t="s">
        <v>81</v>
      </c>
      <c r="B82" s="257">
        <f>'2 уровень'!C177</f>
        <v>4882</v>
      </c>
      <c r="C82" s="257">
        <f>'2 уровень'!D177</f>
        <v>2441</v>
      </c>
      <c r="D82" s="50">
        <f>'2 уровень'!E177</f>
        <v>1156</v>
      </c>
      <c r="E82" s="258">
        <f>'2 уровень'!F177</f>
        <v>47.357640311347808</v>
      </c>
      <c r="F82" s="199">
        <f>'2 уровень'!G177</f>
        <v>9576.0429999999997</v>
      </c>
      <c r="G82" s="199">
        <f>'2 уровень'!H177</f>
        <v>4788</v>
      </c>
      <c r="H82" s="63">
        <f>'2 уровень'!I177</f>
        <v>3112.2701499999998</v>
      </c>
      <c r="I82" s="199">
        <f>'2 уровень'!J177</f>
        <v>65.001465121136164</v>
      </c>
      <c r="J82" s="10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</row>
    <row r="83" spans="1:185" ht="45" x14ac:dyDescent="0.25">
      <c r="A83" s="120" t="s">
        <v>110</v>
      </c>
      <c r="B83" s="257">
        <f>'2 уровень'!C178</f>
        <v>634</v>
      </c>
      <c r="C83" s="257">
        <f>'2 уровень'!D178</f>
        <v>317</v>
      </c>
      <c r="D83" s="50">
        <f>'2 уровень'!E178</f>
        <v>553</v>
      </c>
      <c r="E83" s="258">
        <f>'2 уровень'!F178</f>
        <v>174.44794952681389</v>
      </c>
      <c r="F83" s="199">
        <f>'2 уровень'!G178</f>
        <v>640.97400000000005</v>
      </c>
      <c r="G83" s="199">
        <f>'2 уровень'!H178</f>
        <v>320</v>
      </c>
      <c r="H83" s="63">
        <f>'2 уровень'!I178</f>
        <v>557.26170999999999</v>
      </c>
      <c r="I83" s="199">
        <f>'2 уровень'!J178</f>
        <v>174.14428437500001</v>
      </c>
      <c r="J83" s="10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</row>
    <row r="84" spans="1:185" ht="30" x14ac:dyDescent="0.25">
      <c r="A84" s="681" t="s">
        <v>124</v>
      </c>
      <c r="B84" s="580">
        <f>'2 уровень'!C179</f>
        <v>7100</v>
      </c>
      <c r="C84" s="580">
        <f>'2 уровень'!D179</f>
        <v>3550</v>
      </c>
      <c r="D84" s="566">
        <f>'2 уровень'!E179</f>
        <v>3494</v>
      </c>
      <c r="E84" s="581">
        <f>'2 уровень'!F179</f>
        <v>99.180327868852459</v>
      </c>
      <c r="F84" s="569">
        <f>'2 уровень'!G179</f>
        <v>5744.5389999999998</v>
      </c>
      <c r="G84" s="569">
        <f>'2 уровень'!H179</f>
        <v>2873</v>
      </c>
      <c r="H84" s="568">
        <f>'2 уровень'!I179</f>
        <v>2732.8051599999999</v>
      </c>
      <c r="I84" s="569">
        <f>'2 уровень'!J179</f>
        <v>95.120263139575357</v>
      </c>
      <c r="J84" s="10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</row>
    <row r="85" spans="1:185" ht="30" x14ac:dyDescent="0.25">
      <c r="A85" s="698" t="s">
        <v>125</v>
      </c>
      <c r="B85" s="580">
        <f>'2 уровень'!C180</f>
        <v>700</v>
      </c>
      <c r="C85" s="580">
        <f>'2 уровень'!D180</f>
        <v>350</v>
      </c>
      <c r="D85" s="566">
        <f>'2 уровень'!E180</f>
        <v>403</v>
      </c>
      <c r="E85" s="581">
        <f>'2 уровень'!F180</f>
        <v>115.14285714285715</v>
      </c>
      <c r="F85" s="569">
        <f>'2 уровень'!G180</f>
        <v>0</v>
      </c>
      <c r="G85" s="569">
        <f>'2 уровень'!H180</f>
        <v>0</v>
      </c>
      <c r="H85" s="568">
        <f>'2 уровень'!I180</f>
        <v>325.61171000000002</v>
      </c>
      <c r="I85" s="569">
        <f>'2 уровень'!J180</f>
        <v>0</v>
      </c>
      <c r="J85" s="10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</row>
    <row r="86" spans="1:185" ht="30.75" thickBot="1" x14ac:dyDescent="0.3">
      <c r="A86" s="681" t="s">
        <v>126</v>
      </c>
      <c r="B86" s="580">
        <f>'2 уровень'!C181</f>
        <v>300</v>
      </c>
      <c r="C86" s="580">
        <f>'2 уровень'!D181</f>
        <v>150</v>
      </c>
      <c r="D86" s="566">
        <f>'2 уровень'!E181</f>
        <v>93</v>
      </c>
      <c r="E86" s="581">
        <f>'2 уровень'!F181</f>
        <v>0</v>
      </c>
      <c r="F86" s="569">
        <f>'2 уровень'!G181</f>
        <v>0</v>
      </c>
      <c r="G86" s="569">
        <f>'2 уровень'!H181</f>
        <v>0</v>
      </c>
      <c r="H86" s="568">
        <f>'2 уровень'!I181</f>
        <v>75.245369999999994</v>
      </c>
      <c r="I86" s="569">
        <f>'2 уровень'!J181</f>
        <v>0</v>
      </c>
      <c r="J86" s="10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</row>
    <row r="87" spans="1:185" ht="15.75" thickBot="1" x14ac:dyDescent="0.3">
      <c r="A87" s="570" t="s">
        <v>4</v>
      </c>
      <c r="B87" s="582">
        <f>'2 уровень'!C182</f>
        <v>0</v>
      </c>
      <c r="C87" s="582">
        <f>'2 уровень'!D182</f>
        <v>0</v>
      </c>
      <c r="D87" s="571">
        <f>'2 уровень'!E182</f>
        <v>0</v>
      </c>
      <c r="E87" s="583">
        <f>'2 уровень'!F182</f>
        <v>0</v>
      </c>
      <c r="F87" s="574">
        <f>'2 уровень'!G182</f>
        <v>30887.839828703705</v>
      </c>
      <c r="G87" s="574">
        <f>'2 уровень'!H182</f>
        <v>15444</v>
      </c>
      <c r="H87" s="573">
        <f>'2 уровень'!I182</f>
        <v>13281.818339999998</v>
      </c>
      <c r="I87" s="574">
        <f>'2 уровень'!J182</f>
        <v>85.999859751359736</v>
      </c>
      <c r="J87" s="10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</row>
    <row r="88" spans="1:185" s="46" customFormat="1" ht="15" customHeight="1" x14ac:dyDescent="0.25">
      <c r="A88" s="227" t="s">
        <v>21</v>
      </c>
      <c r="B88" s="254"/>
      <c r="C88" s="254"/>
      <c r="D88" s="714"/>
      <c r="E88" s="255"/>
      <c r="F88" s="200"/>
      <c r="G88" s="200"/>
      <c r="H88" s="718"/>
      <c r="I88" s="200"/>
      <c r="J88" s="106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  <c r="FP88" s="45"/>
      <c r="FQ88" s="45"/>
      <c r="FR88" s="45"/>
      <c r="FS88" s="45"/>
      <c r="FT88" s="45"/>
      <c r="FU88" s="45"/>
      <c r="FV88" s="45"/>
      <c r="FW88" s="45"/>
      <c r="FX88" s="45"/>
      <c r="FY88" s="45"/>
      <c r="FZ88" s="45"/>
      <c r="GA88" s="45"/>
      <c r="GB88" s="45"/>
      <c r="GC88" s="45"/>
    </row>
    <row r="89" spans="1:185" s="46" customFormat="1" ht="53.25" customHeight="1" x14ac:dyDescent="0.25">
      <c r="A89" s="564" t="s">
        <v>121</v>
      </c>
      <c r="B89" s="599">
        <f>'2 уровень'!C198</f>
        <v>4118</v>
      </c>
      <c r="C89" s="599">
        <f>'2 уровень'!D198</f>
        <v>2060</v>
      </c>
      <c r="D89" s="599">
        <f>'2 уровень'!E198</f>
        <v>2858</v>
      </c>
      <c r="E89" s="600">
        <f>'2 уровень'!F198</f>
        <v>138.73786407766991</v>
      </c>
      <c r="F89" s="601">
        <f>'2 уровень'!G198</f>
        <v>10319.259641203704</v>
      </c>
      <c r="G89" s="601">
        <f>'2 уровень'!H198</f>
        <v>5160</v>
      </c>
      <c r="H89" s="601">
        <f>'2 уровень'!I198</f>
        <v>6773.8278899999996</v>
      </c>
      <c r="I89" s="601">
        <f>'2 уровень'!J198</f>
        <v>131.27573430232559</v>
      </c>
      <c r="J89" s="106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5"/>
      <c r="FV89" s="45"/>
      <c r="FW89" s="45"/>
      <c r="FX89" s="45"/>
      <c r="FY89" s="45"/>
      <c r="FZ89" s="45"/>
      <c r="GA89" s="45"/>
      <c r="GB89" s="45"/>
      <c r="GC89" s="45"/>
    </row>
    <row r="90" spans="1:185" s="46" customFormat="1" ht="38.1" customHeight="1" x14ac:dyDescent="0.25">
      <c r="A90" s="120" t="s">
        <v>79</v>
      </c>
      <c r="B90" s="282">
        <f>'2 уровень'!C199</f>
        <v>3071</v>
      </c>
      <c r="C90" s="282">
        <f>'2 уровень'!D199</f>
        <v>1536</v>
      </c>
      <c r="D90" s="70">
        <f>'2 уровень'!E199</f>
        <v>2135</v>
      </c>
      <c r="E90" s="283">
        <f>'2 уровень'!F199</f>
        <v>138.99739583333331</v>
      </c>
      <c r="F90" s="284">
        <f>'2 уровень'!G199</f>
        <v>7903.4033287037028</v>
      </c>
      <c r="G90" s="284">
        <f>'2 уровень'!H199</f>
        <v>3952</v>
      </c>
      <c r="H90" s="719">
        <f>'2 уровень'!I199</f>
        <v>5497.5061399999995</v>
      </c>
      <c r="I90" s="284">
        <f>'2 уровень'!J199</f>
        <v>139.10693674089066</v>
      </c>
      <c r="J90" s="106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</row>
    <row r="91" spans="1:185" s="46" customFormat="1" ht="38.1" customHeight="1" x14ac:dyDescent="0.25">
      <c r="A91" s="120" t="s">
        <v>80</v>
      </c>
      <c r="B91" s="282">
        <f>'2 уровень'!C200</f>
        <v>921</v>
      </c>
      <c r="C91" s="282">
        <f>'2 уровень'!D200</f>
        <v>461</v>
      </c>
      <c r="D91" s="70">
        <f>'2 уровень'!E200</f>
        <v>707</v>
      </c>
      <c r="E91" s="283">
        <f>'2 уровень'!F200</f>
        <v>153.36225596529286</v>
      </c>
      <c r="F91" s="284">
        <f>'2 уровень'!G200</f>
        <v>1589.0128125000001</v>
      </c>
      <c r="G91" s="284">
        <f>'2 уровень'!H200</f>
        <v>795</v>
      </c>
      <c r="H91" s="719">
        <f>'2 уровень'!I200</f>
        <v>1171.3257500000002</v>
      </c>
      <c r="I91" s="284">
        <f>'2 уровень'!J200</f>
        <v>147.33657232704405</v>
      </c>
      <c r="J91" s="106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  <c r="FP91" s="45"/>
      <c r="FQ91" s="45"/>
      <c r="FR91" s="45"/>
      <c r="FS91" s="45"/>
      <c r="FT91" s="45"/>
      <c r="FU91" s="45"/>
      <c r="FV91" s="45"/>
      <c r="FW91" s="45"/>
      <c r="FX91" s="45"/>
      <c r="FY91" s="45"/>
      <c r="FZ91" s="45"/>
      <c r="GA91" s="45"/>
      <c r="GB91" s="45"/>
      <c r="GC91" s="45"/>
    </row>
    <row r="92" spans="1:185" s="46" customFormat="1" ht="38.1" customHeight="1" x14ac:dyDescent="0.25">
      <c r="A92" s="120" t="s">
        <v>100</v>
      </c>
      <c r="B92" s="282">
        <f>'2 уровень'!C201</f>
        <v>26</v>
      </c>
      <c r="C92" s="282">
        <f>'2 уровень'!D201</f>
        <v>13</v>
      </c>
      <c r="D92" s="70">
        <f>'2 уровень'!E201</f>
        <v>16</v>
      </c>
      <c r="E92" s="283">
        <f>'2 уровень'!F201</f>
        <v>123.07692307692308</v>
      </c>
      <c r="F92" s="284">
        <f>'2 уровень'!G201</f>
        <v>170.61850000000001</v>
      </c>
      <c r="G92" s="284">
        <f>'2 уровень'!H201</f>
        <v>85</v>
      </c>
      <c r="H92" s="719">
        <f>'2 уровень'!I201</f>
        <v>104.996</v>
      </c>
      <c r="I92" s="284">
        <f>'2 уровень'!J201</f>
        <v>123.52470588235293</v>
      </c>
      <c r="J92" s="106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  <c r="FP92" s="45"/>
      <c r="FQ92" s="45"/>
      <c r="FR92" s="45"/>
      <c r="FS92" s="45"/>
      <c r="FT92" s="45"/>
      <c r="FU92" s="45"/>
      <c r="FV92" s="45"/>
      <c r="FW92" s="45"/>
      <c r="FX92" s="45"/>
      <c r="FY92" s="45"/>
      <c r="FZ92" s="45"/>
      <c r="GA92" s="45"/>
      <c r="GB92" s="45"/>
      <c r="GC92" s="45"/>
    </row>
    <row r="93" spans="1:185" s="46" customFormat="1" ht="38.1" customHeight="1" x14ac:dyDescent="0.25">
      <c r="A93" s="120" t="s">
        <v>101</v>
      </c>
      <c r="B93" s="198">
        <f>'2 уровень'!C202</f>
        <v>100</v>
      </c>
      <c r="C93" s="198">
        <f>'2 уровень'!D202</f>
        <v>50</v>
      </c>
      <c r="D93" s="49">
        <f>'2 уровень'!E202</f>
        <v>0</v>
      </c>
      <c r="E93" s="256">
        <f>'2 уровень'!F202</f>
        <v>0</v>
      </c>
      <c r="F93" s="197">
        <f>'2 уровень'!G202</f>
        <v>656.22500000000002</v>
      </c>
      <c r="G93" s="197">
        <f>'2 уровень'!H202</f>
        <v>328</v>
      </c>
      <c r="H93" s="720">
        <f>'2 уровень'!I202</f>
        <v>0</v>
      </c>
      <c r="I93" s="197">
        <f>'2 уровень'!J202</f>
        <v>0</v>
      </c>
      <c r="J93" s="106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  <c r="FP93" s="45"/>
      <c r="FQ93" s="45"/>
      <c r="FR93" s="45"/>
      <c r="FS93" s="45"/>
      <c r="FT93" s="45"/>
      <c r="FU93" s="45"/>
      <c r="FV93" s="45"/>
      <c r="FW93" s="45"/>
      <c r="FX93" s="45"/>
      <c r="FY93" s="45"/>
      <c r="FZ93" s="45"/>
      <c r="GA93" s="45"/>
      <c r="GB93" s="45"/>
      <c r="GC93" s="45"/>
    </row>
    <row r="94" spans="1:185" s="46" customFormat="1" ht="54" customHeight="1" x14ac:dyDescent="0.25">
      <c r="A94" s="564" t="s">
        <v>113</v>
      </c>
      <c r="B94" s="599">
        <f>'2 уровень'!C203</f>
        <v>4265</v>
      </c>
      <c r="C94" s="599">
        <f>'2 уровень'!D203</f>
        <v>2133</v>
      </c>
      <c r="D94" s="599">
        <f>'2 уровень'!E203</f>
        <v>1275</v>
      </c>
      <c r="E94" s="600">
        <f>'2 уровень'!F203</f>
        <v>59.774964838255976</v>
      </c>
      <c r="F94" s="601">
        <f>'2 уровень'!G203</f>
        <v>8035.2455</v>
      </c>
      <c r="G94" s="601">
        <f>'2 уровень'!H203</f>
        <v>4018</v>
      </c>
      <c r="H94" s="601">
        <f>'2 уровень'!I203</f>
        <v>2046.6909500000002</v>
      </c>
      <c r="I94" s="601">
        <f>'2 уровень'!J203</f>
        <v>50.938052513688405</v>
      </c>
      <c r="J94" s="106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  <c r="FP94" s="45"/>
      <c r="FQ94" s="45"/>
      <c r="FR94" s="45"/>
      <c r="FS94" s="45"/>
      <c r="FT94" s="45"/>
      <c r="FU94" s="45"/>
      <c r="FV94" s="45"/>
      <c r="FW94" s="45"/>
      <c r="FX94" s="45"/>
      <c r="FY94" s="45"/>
      <c r="FZ94" s="45"/>
      <c r="GA94" s="45"/>
      <c r="GB94" s="45"/>
      <c r="GC94" s="45"/>
    </row>
    <row r="95" spans="1:185" s="46" customFormat="1" ht="54" customHeight="1" x14ac:dyDescent="0.25">
      <c r="A95" s="120" t="s">
        <v>109</v>
      </c>
      <c r="B95" s="282">
        <f>'2 уровень'!C204</f>
        <v>150</v>
      </c>
      <c r="C95" s="282">
        <f>'2 уровень'!D204</f>
        <v>75</v>
      </c>
      <c r="D95" s="70">
        <f>'2 уровень'!E204</f>
        <v>91</v>
      </c>
      <c r="E95" s="283">
        <f>'2 уровень'!F204</f>
        <v>121.33333333333334</v>
      </c>
      <c r="F95" s="284">
        <f>'2 уровень'!G204</f>
        <v>263.08049999999997</v>
      </c>
      <c r="G95" s="284">
        <f>'2 уровень'!H204</f>
        <v>132</v>
      </c>
      <c r="H95" s="719">
        <f>'2 уровень'!I204</f>
        <v>160.44628</v>
      </c>
      <c r="I95" s="284">
        <f>'2 уровень'!J204</f>
        <v>121.55021212121213</v>
      </c>
      <c r="J95" s="106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  <c r="FP95" s="45"/>
      <c r="FQ95" s="45"/>
      <c r="FR95" s="45"/>
      <c r="FS95" s="45"/>
      <c r="FT95" s="45"/>
      <c r="FU95" s="45"/>
      <c r="FV95" s="45"/>
      <c r="FW95" s="45"/>
      <c r="FX95" s="45"/>
      <c r="FY95" s="45"/>
      <c r="FZ95" s="45"/>
      <c r="GA95" s="45"/>
      <c r="GB95" s="45"/>
      <c r="GC95" s="45"/>
    </row>
    <row r="96" spans="1:185" s="46" customFormat="1" ht="60" x14ac:dyDescent="0.25">
      <c r="A96" s="120" t="s">
        <v>81</v>
      </c>
      <c r="B96" s="282">
        <f>'2 уровень'!C205</f>
        <v>3800</v>
      </c>
      <c r="C96" s="282">
        <f>'2 уровень'!D205</f>
        <v>1900</v>
      </c>
      <c r="D96" s="70">
        <f>'2 уровень'!E205</f>
        <v>690</v>
      </c>
      <c r="E96" s="283">
        <f>'2 уровень'!F205</f>
        <v>36.315789473684212</v>
      </c>
      <c r="F96" s="284">
        <f>'2 уровень'!G205</f>
        <v>7453.7</v>
      </c>
      <c r="G96" s="284">
        <f>'2 уровень'!H205</f>
        <v>3727</v>
      </c>
      <c r="H96" s="719">
        <f>'2 уровень'!I205</f>
        <v>1505.9206899999999</v>
      </c>
      <c r="I96" s="284">
        <f>'2 уровень'!J205</f>
        <v>40.405706734639118</v>
      </c>
      <c r="J96" s="106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  <c r="FP96" s="45"/>
      <c r="FQ96" s="45"/>
      <c r="FR96" s="45"/>
      <c r="FS96" s="45"/>
      <c r="FT96" s="45"/>
      <c r="FU96" s="45"/>
      <c r="FV96" s="45"/>
      <c r="FW96" s="45"/>
      <c r="FX96" s="45"/>
      <c r="FY96" s="45"/>
      <c r="FZ96" s="45"/>
      <c r="GA96" s="45"/>
      <c r="GB96" s="45"/>
      <c r="GC96" s="45"/>
    </row>
    <row r="97" spans="1:185" s="46" customFormat="1" ht="45" x14ac:dyDescent="0.25">
      <c r="A97" s="120" t="s">
        <v>110</v>
      </c>
      <c r="B97" s="282">
        <f>'2 уровень'!C206</f>
        <v>315</v>
      </c>
      <c r="C97" s="282">
        <f>'2 уровень'!D206</f>
        <v>158</v>
      </c>
      <c r="D97" s="70">
        <f>'2 уровень'!E206</f>
        <v>494</v>
      </c>
      <c r="E97" s="283">
        <f>'2 уровень'!F206</f>
        <v>312.65822784810126</v>
      </c>
      <c r="F97" s="284">
        <f>'2 уровень'!G206</f>
        <v>318.46499999999997</v>
      </c>
      <c r="G97" s="284">
        <f>'2 уровень'!H206</f>
        <v>159</v>
      </c>
      <c r="H97" s="719">
        <f>'2 уровень'!I206</f>
        <v>380.32398000000001</v>
      </c>
      <c r="I97" s="284">
        <f>'2 уровень'!J206</f>
        <v>239.19747169811322</v>
      </c>
      <c r="J97" s="106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  <c r="FP97" s="45"/>
      <c r="FQ97" s="45"/>
      <c r="FR97" s="45"/>
      <c r="FS97" s="45"/>
      <c r="FT97" s="45"/>
      <c r="FU97" s="45"/>
      <c r="FV97" s="45"/>
      <c r="FW97" s="45"/>
      <c r="FX97" s="45"/>
      <c r="FY97" s="45"/>
      <c r="FZ97" s="45"/>
      <c r="GA97" s="45"/>
      <c r="GB97" s="45"/>
      <c r="GC97" s="45"/>
    </row>
    <row r="98" spans="1:185" s="46" customFormat="1" ht="38.1" customHeight="1" x14ac:dyDescent="0.25">
      <c r="A98" s="692" t="s">
        <v>124</v>
      </c>
      <c r="B98" s="584">
        <f>'2 уровень'!C207</f>
        <v>6950</v>
      </c>
      <c r="C98" s="584">
        <f>'2 уровень'!D207</f>
        <v>3475</v>
      </c>
      <c r="D98" s="715">
        <f>'2 уровень'!E207</f>
        <v>2557</v>
      </c>
      <c r="E98" s="585">
        <f>'2 уровень'!F207</f>
        <v>73.582733812949641</v>
      </c>
      <c r="F98" s="586">
        <f>'2 уровень'!G207</f>
        <v>5623.1755000000003</v>
      </c>
      <c r="G98" s="586">
        <f>'2 уровень'!H207</f>
        <v>2812</v>
      </c>
      <c r="H98" s="721">
        <f>'2 уровень'!I207</f>
        <v>2483.99838</v>
      </c>
      <c r="I98" s="586">
        <f>'2 уровень'!J207</f>
        <v>88.335646514935988</v>
      </c>
      <c r="J98" s="106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  <c r="FP98" s="45"/>
      <c r="FQ98" s="45"/>
      <c r="FR98" s="45"/>
      <c r="FS98" s="45"/>
      <c r="FT98" s="45"/>
      <c r="FU98" s="45"/>
      <c r="FV98" s="45"/>
      <c r="FW98" s="45"/>
      <c r="FX98" s="45"/>
      <c r="FY98" s="45"/>
      <c r="FZ98" s="45"/>
      <c r="GA98" s="45"/>
      <c r="GB98" s="45"/>
      <c r="GC98" s="45"/>
    </row>
    <row r="99" spans="1:185" s="46" customFormat="1" ht="38.1" customHeight="1" thickBot="1" x14ac:dyDescent="0.3">
      <c r="A99" s="692" t="s">
        <v>126</v>
      </c>
      <c r="B99" s="584">
        <f>'2 уровень'!C208</f>
        <v>1850</v>
      </c>
      <c r="C99" s="584">
        <f>'2 уровень'!D208</f>
        <v>925</v>
      </c>
      <c r="D99" s="715">
        <f>'2 уровень'!E208</f>
        <v>689</v>
      </c>
      <c r="E99" s="585">
        <f>'2 уровень'!F208</f>
        <v>74.486486486486498</v>
      </c>
      <c r="F99" s="586">
        <f>'2 уровень'!G208</f>
        <v>0</v>
      </c>
      <c r="G99" s="586">
        <f>'2 уровень'!H208</f>
        <v>0</v>
      </c>
      <c r="H99" s="721">
        <f>'2 уровень'!I208</f>
        <v>556.65391999999997</v>
      </c>
      <c r="I99" s="586">
        <f>'2 уровень'!J208</f>
        <v>0</v>
      </c>
      <c r="J99" s="106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5"/>
      <c r="FV99" s="45"/>
      <c r="FW99" s="45"/>
      <c r="FX99" s="45"/>
      <c r="FY99" s="45"/>
      <c r="FZ99" s="45"/>
      <c r="GA99" s="45"/>
      <c r="GB99" s="45"/>
      <c r="GC99" s="45"/>
    </row>
    <row r="100" spans="1:185" s="46" customFormat="1" ht="15" customHeight="1" thickBot="1" x14ac:dyDescent="0.25">
      <c r="A100" s="570" t="s">
        <v>108</v>
      </c>
      <c r="B100" s="587">
        <f>'2 уровень'!C209</f>
        <v>0</v>
      </c>
      <c r="C100" s="587">
        <f>'2 уровень'!D209</f>
        <v>0</v>
      </c>
      <c r="D100" s="716">
        <f>'2 уровень'!E209</f>
        <v>0</v>
      </c>
      <c r="E100" s="588">
        <f>'2 уровень'!F209</f>
        <v>0</v>
      </c>
      <c r="F100" s="589">
        <f>'2 уровень'!G209</f>
        <v>23977.680641203704</v>
      </c>
      <c r="G100" s="589">
        <f>'2 уровень'!H209</f>
        <v>11990</v>
      </c>
      <c r="H100" s="722">
        <f>'2 уровень'!I209</f>
        <v>11304.517220000002</v>
      </c>
      <c r="I100" s="589">
        <f>'2 уровень'!J209</f>
        <v>94.282879232693929</v>
      </c>
      <c r="J100" s="106"/>
    </row>
    <row r="101" spans="1:185" ht="15" customHeight="1" x14ac:dyDescent="0.25">
      <c r="A101" s="227" t="s">
        <v>22</v>
      </c>
      <c r="B101" s="100"/>
      <c r="C101" s="100"/>
      <c r="D101" s="100"/>
      <c r="E101" s="189"/>
      <c r="F101" s="101"/>
      <c r="G101" s="101"/>
      <c r="H101" s="101"/>
      <c r="I101" s="101"/>
      <c r="J101" s="10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</row>
    <row r="102" spans="1:185" ht="30" x14ac:dyDescent="0.25">
      <c r="A102" s="564" t="s">
        <v>121</v>
      </c>
      <c r="B102" s="561">
        <f>'1 уровень'!C294</f>
        <v>4043</v>
      </c>
      <c r="C102" s="561">
        <f>'1 уровень'!D294</f>
        <v>2023</v>
      </c>
      <c r="D102" s="561">
        <f>'1 уровень'!E294</f>
        <v>2306</v>
      </c>
      <c r="E102" s="562">
        <f>'1 уровень'!F294</f>
        <v>113.98912506178942</v>
      </c>
      <c r="F102" s="565">
        <f>'1 уровень'!G294</f>
        <v>9468.4967310185184</v>
      </c>
      <c r="G102" s="565">
        <f>'1 уровень'!H294</f>
        <v>4735</v>
      </c>
      <c r="H102" s="565">
        <f>'1 уровень'!I294</f>
        <v>5991.7064700000001</v>
      </c>
      <c r="I102" s="565">
        <f>'1 уровень'!J294</f>
        <v>126.5407913410771</v>
      </c>
      <c r="J102" s="106"/>
    </row>
    <row r="103" spans="1:185" ht="30" x14ac:dyDescent="0.25">
      <c r="A103" s="120" t="s">
        <v>79</v>
      </c>
      <c r="B103" s="50">
        <f>'1 уровень'!C295</f>
        <v>2788</v>
      </c>
      <c r="C103" s="50">
        <f>'1 уровень'!D295</f>
        <v>1394</v>
      </c>
      <c r="D103" s="50">
        <f>'1 уровень'!E295</f>
        <v>1610</v>
      </c>
      <c r="E103" s="186">
        <f>'1 уровень'!F295</f>
        <v>115.49497847919656</v>
      </c>
      <c r="F103" s="63">
        <f>'1 уровень'!G295</f>
        <v>5979.2397985185171</v>
      </c>
      <c r="G103" s="63">
        <f>'1 уровень'!H295</f>
        <v>2990</v>
      </c>
      <c r="H103" s="63">
        <f>'1 уровень'!I295</f>
        <v>3640.7401799999998</v>
      </c>
      <c r="I103" s="63">
        <f>'1 уровень'!J295</f>
        <v>121.76388561872909</v>
      </c>
      <c r="J103" s="106"/>
    </row>
    <row r="104" spans="1:185" ht="30" x14ac:dyDescent="0.25">
      <c r="A104" s="120" t="s">
        <v>80</v>
      </c>
      <c r="B104" s="50">
        <f>'1 уровень'!C296</f>
        <v>837</v>
      </c>
      <c r="C104" s="50">
        <f>'1 уровень'!D296</f>
        <v>419</v>
      </c>
      <c r="D104" s="50">
        <f>'1 уровень'!E296</f>
        <v>368</v>
      </c>
      <c r="E104" s="186">
        <f>'1 уровень'!F296</f>
        <v>87.828162291169448</v>
      </c>
      <c r="F104" s="63">
        <f>'1 уровень'!G296</f>
        <v>1203.4072125000002</v>
      </c>
      <c r="G104" s="63">
        <f>'1 уровень'!H296</f>
        <v>602</v>
      </c>
      <c r="H104" s="63">
        <f>'1 уровень'!I296</f>
        <v>557.28467000000001</v>
      </c>
      <c r="I104" s="63">
        <f>'1 уровень'!J296</f>
        <v>92.572204318936883</v>
      </c>
      <c r="J104" s="106"/>
    </row>
    <row r="105" spans="1:185" s="46" customFormat="1" ht="45" x14ac:dyDescent="0.25">
      <c r="A105" s="120" t="s">
        <v>100</v>
      </c>
      <c r="B105" s="70">
        <f>'1 уровень'!C297</f>
        <v>171</v>
      </c>
      <c r="C105" s="70">
        <f>'1 уровень'!D297</f>
        <v>86</v>
      </c>
      <c r="D105" s="49">
        <f>'1 уровень'!E297</f>
        <v>144</v>
      </c>
      <c r="E105" s="185">
        <f>'1 уровень'!F297</f>
        <v>167.44186046511629</v>
      </c>
      <c r="F105" s="47">
        <f>'1 уровень'!G297</f>
        <v>935.12033999999994</v>
      </c>
      <c r="G105" s="47">
        <f>'1 уровень'!H297</f>
        <v>468</v>
      </c>
      <c r="H105" s="47">
        <f>'1 уровень'!I297</f>
        <v>787.46976000000006</v>
      </c>
      <c r="I105" s="47">
        <f>'1 уровень'!J297</f>
        <v>168.26276923076924</v>
      </c>
      <c r="J105" s="106"/>
    </row>
    <row r="106" spans="1:185" ht="30" x14ac:dyDescent="0.25">
      <c r="A106" s="120" t="s">
        <v>101</v>
      </c>
      <c r="B106" s="50">
        <f>'1 уровень'!C298</f>
        <v>247</v>
      </c>
      <c r="C106" s="50">
        <f>'1 уровень'!D298</f>
        <v>124</v>
      </c>
      <c r="D106" s="50">
        <f>'1 уровень'!E298</f>
        <v>184</v>
      </c>
      <c r="E106" s="186">
        <f>'1 уровень'!F298</f>
        <v>148.38709677419354</v>
      </c>
      <c r="F106" s="63">
        <f>'1 уровень'!G298</f>
        <v>1350.72938</v>
      </c>
      <c r="G106" s="63">
        <f>'1 уровень'!H298</f>
        <v>675</v>
      </c>
      <c r="H106" s="63">
        <f>'1 уровень'!I298</f>
        <v>1006.21186</v>
      </c>
      <c r="I106" s="63">
        <f>'1 уровень'!J298</f>
        <v>149.0684237037037</v>
      </c>
      <c r="J106" s="106"/>
    </row>
    <row r="107" spans="1:185" ht="30" x14ac:dyDescent="0.25">
      <c r="A107" s="564" t="s">
        <v>113</v>
      </c>
      <c r="B107" s="561">
        <f>'1 уровень'!C299</f>
        <v>5859</v>
      </c>
      <c r="C107" s="561">
        <f>'1 уровень'!D299</f>
        <v>2930</v>
      </c>
      <c r="D107" s="561">
        <f>'1 уровень'!E299</f>
        <v>2768</v>
      </c>
      <c r="E107" s="562">
        <f>'1 уровень'!F299</f>
        <v>94.470989761092156</v>
      </c>
      <c r="F107" s="565">
        <f>'1 уровень'!G299</f>
        <v>9271.6509999999998</v>
      </c>
      <c r="G107" s="565">
        <f>'1 уровень'!H299</f>
        <v>4636</v>
      </c>
      <c r="H107" s="565">
        <f>'1 уровень'!I299</f>
        <v>5941.6695199999995</v>
      </c>
      <c r="I107" s="565">
        <f>'1 уровень'!J299</f>
        <v>128.16370836928385</v>
      </c>
      <c r="J107" s="106"/>
    </row>
    <row r="108" spans="1:185" ht="30" x14ac:dyDescent="0.25">
      <c r="A108" s="120" t="s">
        <v>109</v>
      </c>
      <c r="B108" s="50">
        <f>'1 уровень'!C300</f>
        <v>1000</v>
      </c>
      <c r="C108" s="50">
        <f>'1 уровень'!D300</f>
        <v>500</v>
      </c>
      <c r="D108" s="50">
        <f>'1 уровень'!E300</f>
        <v>113</v>
      </c>
      <c r="E108" s="186">
        <f>'1 уровень'!F300</f>
        <v>22.6</v>
      </c>
      <c r="F108" s="63">
        <f>'1 уровень'!G300</f>
        <v>1468.2</v>
      </c>
      <c r="G108" s="63">
        <f>'1 уровень'!H300</f>
        <v>734</v>
      </c>
      <c r="H108" s="63">
        <f>'1 уровень'!I300</f>
        <v>170.04369000000003</v>
      </c>
      <c r="I108" s="63">
        <f>'1 уровень'!J300</f>
        <v>23.166715258855589</v>
      </c>
      <c r="J108" s="106"/>
    </row>
    <row r="109" spans="1:185" ht="60" x14ac:dyDescent="0.25">
      <c r="A109" s="120" t="s">
        <v>81</v>
      </c>
      <c r="B109" s="50">
        <f>'1 уровень'!C301</f>
        <v>4400</v>
      </c>
      <c r="C109" s="50">
        <f>'1 уровень'!D301</f>
        <v>2200</v>
      </c>
      <c r="D109" s="50">
        <f>'1 уровень'!E301</f>
        <v>2553</v>
      </c>
      <c r="E109" s="186">
        <f>'1 уровень'!F301</f>
        <v>116.04545454545455</v>
      </c>
      <c r="F109" s="63">
        <f>'1 уровень'!G301</f>
        <v>7417.4319999999998</v>
      </c>
      <c r="G109" s="63">
        <f>'1 уровень'!H301</f>
        <v>3709</v>
      </c>
      <c r="H109" s="63">
        <f>'1 уровень'!I301</f>
        <v>5706.9670099999994</v>
      </c>
      <c r="I109" s="63">
        <f>'1 уровень'!J301</f>
        <v>153.86807791857643</v>
      </c>
      <c r="J109" s="106"/>
    </row>
    <row r="110" spans="1:185" ht="45" x14ac:dyDescent="0.25">
      <c r="A110" s="120" t="s">
        <v>110</v>
      </c>
      <c r="B110" s="50">
        <f>'1 уровень'!C302</f>
        <v>459</v>
      </c>
      <c r="C110" s="50">
        <f>'1 уровень'!D302</f>
        <v>230</v>
      </c>
      <c r="D110" s="50">
        <f>'1 уровень'!E302</f>
        <v>102</v>
      </c>
      <c r="E110" s="186">
        <f>'1 уровень'!F302</f>
        <v>44.347826086956523</v>
      </c>
      <c r="F110" s="63">
        <f>'1 уровень'!G302</f>
        <v>386.01900000000001</v>
      </c>
      <c r="G110" s="63">
        <f>'1 уровень'!H302</f>
        <v>193</v>
      </c>
      <c r="H110" s="63">
        <f>'1 уровень'!I302</f>
        <v>64.658820000000006</v>
      </c>
      <c r="I110" s="63">
        <f>'1 уровень'!J302</f>
        <v>33.501979274611401</v>
      </c>
      <c r="J110" s="106"/>
    </row>
    <row r="111" spans="1:185" ht="30.75" thickBot="1" x14ac:dyDescent="0.3">
      <c r="A111" s="295" t="s">
        <v>124</v>
      </c>
      <c r="B111" s="566">
        <f>'1 уровень'!C303</f>
        <v>12363</v>
      </c>
      <c r="C111" s="566">
        <f>'1 уровень'!D303</f>
        <v>6182</v>
      </c>
      <c r="D111" s="566">
        <f>'1 уровень'!E303</f>
        <v>3649</v>
      </c>
      <c r="E111" s="567">
        <f>'1 уровень'!F303</f>
        <v>59.02620511161436</v>
      </c>
      <c r="F111" s="568">
        <f>'1 уровень'!G303</f>
        <v>8335.6291199999996</v>
      </c>
      <c r="G111" s="568">
        <f>'1 уровень'!H303</f>
        <v>4168</v>
      </c>
      <c r="H111" s="568">
        <f>'1 уровень'!I303</f>
        <v>2457.1657599999999</v>
      </c>
      <c r="I111" s="568">
        <f>'1 уровень'!J303</f>
        <v>58.95311324376199</v>
      </c>
      <c r="J111" s="106"/>
    </row>
    <row r="112" spans="1:185" ht="15.75" thickBot="1" x14ac:dyDescent="0.3">
      <c r="A112" s="579" t="s">
        <v>106</v>
      </c>
      <c r="B112" s="571">
        <f>'1 уровень'!C304</f>
        <v>0</v>
      </c>
      <c r="C112" s="571">
        <f>'1 уровень'!D304</f>
        <v>0</v>
      </c>
      <c r="D112" s="571">
        <f>'1 уровень'!E304</f>
        <v>0</v>
      </c>
      <c r="E112" s="572">
        <f>'1 уровень'!F304</f>
        <v>0</v>
      </c>
      <c r="F112" s="573">
        <f>'1 уровень'!G304</f>
        <v>27075.77685101852</v>
      </c>
      <c r="G112" s="573">
        <f>'1 уровень'!H304</f>
        <v>13539</v>
      </c>
      <c r="H112" s="573">
        <f>'1 уровень'!I304</f>
        <v>14390.54175</v>
      </c>
      <c r="I112" s="573">
        <f>'1 уровень'!J304</f>
        <v>106.28954686461334</v>
      </c>
      <c r="J112" s="106"/>
    </row>
    <row r="113" spans="1:185" ht="15" customHeight="1" x14ac:dyDescent="0.25">
      <c r="A113" s="227" t="s">
        <v>23</v>
      </c>
      <c r="B113" s="100"/>
      <c r="C113" s="100"/>
      <c r="D113" s="100"/>
      <c r="E113" s="189"/>
      <c r="F113" s="101"/>
      <c r="G113" s="101"/>
      <c r="H113" s="101"/>
      <c r="I113" s="101"/>
      <c r="J113" s="106"/>
    </row>
    <row r="114" spans="1:185" ht="30" x14ac:dyDescent="0.25">
      <c r="A114" s="564" t="s">
        <v>121</v>
      </c>
      <c r="B114" s="561">
        <f>'2 уровень'!C224</f>
        <v>5312</v>
      </c>
      <c r="C114" s="561">
        <f>'2 уровень'!D224</f>
        <v>2658</v>
      </c>
      <c r="D114" s="561">
        <f>'2 уровень'!E224</f>
        <v>2650</v>
      </c>
      <c r="E114" s="562">
        <f>'2 уровень'!F224</f>
        <v>99.699021820917991</v>
      </c>
      <c r="F114" s="565">
        <f>'2 уровень'!G224</f>
        <v>13551.572432870371</v>
      </c>
      <c r="G114" s="565">
        <f>'2 уровень'!H224</f>
        <v>6776</v>
      </c>
      <c r="H114" s="565">
        <f>'2 уровень'!I224</f>
        <v>7400.8931400000001</v>
      </c>
      <c r="I114" s="565">
        <f>'2 уровень'!J224</f>
        <v>109.22215377804014</v>
      </c>
      <c r="J114" s="106"/>
    </row>
    <row r="115" spans="1:185" ht="30" x14ac:dyDescent="0.25">
      <c r="A115" s="120" t="s">
        <v>79</v>
      </c>
      <c r="B115" s="50">
        <f>'2 уровень'!C225</f>
        <v>3917</v>
      </c>
      <c r="C115" s="50">
        <f>'2 уровень'!D225</f>
        <v>1959</v>
      </c>
      <c r="D115" s="50">
        <f>'2 уровень'!E225</f>
        <v>1906</v>
      </c>
      <c r="E115" s="186">
        <f>'2 уровень'!F225</f>
        <v>97.29453802960694</v>
      </c>
      <c r="F115" s="63">
        <f>'2 уровень'!G225</f>
        <v>10080.635245370371</v>
      </c>
      <c r="G115" s="63">
        <f>'2 уровень'!H225</f>
        <v>5040</v>
      </c>
      <c r="H115" s="63">
        <f>'2 уровень'!I225</f>
        <v>4868.2824099999998</v>
      </c>
      <c r="I115" s="63">
        <f>'2 уровень'!J225</f>
        <v>96.592904960317455</v>
      </c>
      <c r="J115" s="106"/>
    </row>
    <row r="116" spans="1:185" ht="30" x14ac:dyDescent="0.25">
      <c r="A116" s="120" t="s">
        <v>80</v>
      </c>
      <c r="B116" s="50">
        <f>'2 уровень'!C226</f>
        <v>1175</v>
      </c>
      <c r="C116" s="50">
        <f>'2 уровень'!D226</f>
        <v>588</v>
      </c>
      <c r="D116" s="50">
        <f>'2 уровень'!E226</f>
        <v>498</v>
      </c>
      <c r="E116" s="186">
        <f>'2 уровень'!F226</f>
        <v>84.693877551020407</v>
      </c>
      <c r="F116" s="63">
        <f>'2 уровень'!G226</f>
        <v>2027.2421875</v>
      </c>
      <c r="G116" s="63">
        <f>'2 уровень'!H226</f>
        <v>1014</v>
      </c>
      <c r="H116" s="63">
        <f>'2 уровень'!I226</f>
        <v>918.29723000000013</v>
      </c>
      <c r="I116" s="63">
        <f>'2 уровень'!J226</f>
        <v>90.561857001972399</v>
      </c>
      <c r="J116" s="106"/>
    </row>
    <row r="117" spans="1:185" ht="45" x14ac:dyDescent="0.25">
      <c r="A117" s="120" t="s">
        <v>100</v>
      </c>
      <c r="B117" s="50">
        <f>'2 уровень'!C227</f>
        <v>57</v>
      </c>
      <c r="C117" s="50">
        <f>'2 уровень'!D227</f>
        <v>29</v>
      </c>
      <c r="D117" s="50">
        <f>'2 уровень'!E227</f>
        <v>64</v>
      </c>
      <c r="E117" s="186">
        <f>'2 уровень'!F227</f>
        <v>220.68965517241378</v>
      </c>
      <c r="F117" s="63">
        <f>'2 уровень'!G227</f>
        <v>374.04825</v>
      </c>
      <c r="G117" s="63">
        <f>'2 уровень'!H227</f>
        <v>187</v>
      </c>
      <c r="H117" s="63">
        <f>'2 уровень'!I227</f>
        <v>419.98399999999998</v>
      </c>
      <c r="I117" s="63">
        <f>'2 уровень'!J227</f>
        <v>224.59037433155081</v>
      </c>
      <c r="J117" s="106"/>
    </row>
    <row r="118" spans="1:185" ht="30" x14ac:dyDescent="0.25">
      <c r="A118" s="120" t="s">
        <v>101</v>
      </c>
      <c r="B118" s="50">
        <f>'2 уровень'!C228</f>
        <v>163</v>
      </c>
      <c r="C118" s="50">
        <f>'2 уровень'!D228</f>
        <v>82</v>
      </c>
      <c r="D118" s="50">
        <f>'2 уровень'!E228</f>
        <v>182</v>
      </c>
      <c r="E118" s="186">
        <f>'2 уровень'!F228</f>
        <v>221.95121951219514</v>
      </c>
      <c r="F118" s="63">
        <f>'2 уровень'!G228</f>
        <v>1069.6467500000001</v>
      </c>
      <c r="G118" s="63">
        <f>'2 уровень'!H228</f>
        <v>535</v>
      </c>
      <c r="H118" s="63">
        <f>'2 уровень'!I228</f>
        <v>1194.3295000000001</v>
      </c>
      <c r="I118" s="63">
        <f>'2 уровень'!J228</f>
        <v>223.23915887850467</v>
      </c>
      <c r="J118" s="106"/>
    </row>
    <row r="119" spans="1:185" ht="30" x14ac:dyDescent="0.25">
      <c r="A119" s="564" t="s">
        <v>113</v>
      </c>
      <c r="B119" s="561">
        <f>'2 уровень'!C229</f>
        <v>8415</v>
      </c>
      <c r="C119" s="561">
        <f>'2 уровень'!D229</f>
        <v>4208</v>
      </c>
      <c r="D119" s="561">
        <f>'2 уровень'!E229</f>
        <v>3254</v>
      </c>
      <c r="E119" s="562">
        <f>'2 уровень'!F229</f>
        <v>77.328897338403053</v>
      </c>
      <c r="F119" s="565">
        <f>'2 уровень'!G229</f>
        <v>15224.288</v>
      </c>
      <c r="G119" s="565">
        <f>'2 уровень'!H229</f>
        <v>7612</v>
      </c>
      <c r="H119" s="565">
        <f>'2 уровень'!I229</f>
        <v>6579.8981999999987</v>
      </c>
      <c r="I119" s="565">
        <f>'2 уровень'!J229</f>
        <v>86.44112191276929</v>
      </c>
      <c r="J119" s="106"/>
    </row>
    <row r="120" spans="1:185" ht="30" x14ac:dyDescent="0.25">
      <c r="A120" s="120" t="s">
        <v>109</v>
      </c>
      <c r="B120" s="50">
        <f>'2 уровень'!C230</f>
        <v>2900</v>
      </c>
      <c r="C120" s="50">
        <f>'2 уровень'!D230</f>
        <v>1450</v>
      </c>
      <c r="D120" s="50">
        <f>'2 уровень'!E230</f>
        <v>912</v>
      </c>
      <c r="E120" s="186">
        <f>'2 уровень'!F230</f>
        <v>62.896551724137929</v>
      </c>
      <c r="F120" s="63">
        <f>'2 уровень'!G230</f>
        <v>5086.223</v>
      </c>
      <c r="G120" s="63">
        <f>'2 уровень'!H230</f>
        <v>2543</v>
      </c>
      <c r="H120" s="63">
        <f>'2 уровень'!I230</f>
        <v>1613.74127</v>
      </c>
      <c r="I120" s="63">
        <f>'2 уровень'!J230</f>
        <v>63.458170271333067</v>
      </c>
      <c r="J120" s="106"/>
    </row>
    <row r="121" spans="1:185" ht="60" x14ac:dyDescent="0.25">
      <c r="A121" s="120" t="s">
        <v>81</v>
      </c>
      <c r="B121" s="50">
        <f>'2 уровень'!C231</f>
        <v>4800</v>
      </c>
      <c r="C121" s="50">
        <f>'2 уровень'!D231</f>
        <v>2400</v>
      </c>
      <c r="D121" s="50">
        <f>'2 уровень'!E231</f>
        <v>1980</v>
      </c>
      <c r="E121" s="186">
        <f>'2 уровень'!F231</f>
        <v>82.5</v>
      </c>
      <c r="F121" s="63">
        <f>'2 уровень'!G231</f>
        <v>9415.2000000000007</v>
      </c>
      <c r="G121" s="63">
        <f>'2 уровень'!H231</f>
        <v>4708</v>
      </c>
      <c r="H121" s="63">
        <f>'2 уровень'!I231</f>
        <v>4631.9029299999993</v>
      </c>
      <c r="I121" s="63">
        <f>'2 уровень'!J231</f>
        <v>98.383664613423946</v>
      </c>
      <c r="J121" s="106"/>
    </row>
    <row r="122" spans="1:185" ht="45" x14ac:dyDescent="0.25">
      <c r="A122" s="120" t="s">
        <v>110</v>
      </c>
      <c r="B122" s="50">
        <f>'2 уровень'!C232</f>
        <v>715</v>
      </c>
      <c r="C122" s="50">
        <f>'2 уровень'!D232</f>
        <v>358</v>
      </c>
      <c r="D122" s="50">
        <f>'2 уровень'!E232</f>
        <v>362</v>
      </c>
      <c r="E122" s="186">
        <f>'2 уровень'!F232</f>
        <v>101.1173184357542</v>
      </c>
      <c r="F122" s="63">
        <f>'2 уровень'!G232</f>
        <v>722.86500000000001</v>
      </c>
      <c r="G122" s="63">
        <f>'2 уровень'!H232</f>
        <v>361</v>
      </c>
      <c r="H122" s="63">
        <f>'2 уровень'!I232</f>
        <v>334.25400000000002</v>
      </c>
      <c r="I122" s="63">
        <f>'2 уровень'!J232</f>
        <v>92.591135734072026</v>
      </c>
      <c r="J122" s="106"/>
    </row>
    <row r="123" spans="1:185" ht="30" x14ac:dyDescent="0.25">
      <c r="A123" s="120" t="s">
        <v>124</v>
      </c>
      <c r="B123" s="50">
        <f>'2 уровень'!C233</f>
        <v>13300</v>
      </c>
      <c r="C123" s="50">
        <f>'2 уровень'!D233</f>
        <v>6650</v>
      </c>
      <c r="D123" s="50">
        <f>'2 уровень'!E233</f>
        <v>6837</v>
      </c>
      <c r="E123" s="186">
        <f>'2 уровень'!F233</f>
        <v>102.81203007518798</v>
      </c>
      <c r="F123" s="63">
        <f>'2 уровень'!G233</f>
        <v>10760.897000000001</v>
      </c>
      <c r="G123" s="63">
        <f>'2 уровень'!H233</f>
        <v>5380</v>
      </c>
      <c r="H123" s="63">
        <f>'2 уровень'!I233</f>
        <v>5529.3759700000001</v>
      </c>
      <c r="I123" s="63">
        <f>'2 уровень'!J233</f>
        <v>102.77650501858737</v>
      </c>
      <c r="J123" s="106"/>
    </row>
    <row r="124" spans="1:185" ht="15.75" thickBot="1" x14ac:dyDescent="0.3">
      <c r="A124" s="115" t="s">
        <v>108</v>
      </c>
      <c r="B124" s="50">
        <f>'2 уровень'!C234</f>
        <v>0</v>
      </c>
      <c r="C124" s="50">
        <f>'2 уровень'!D234</f>
        <v>0</v>
      </c>
      <c r="D124" s="50">
        <f>'2 уровень'!E234</f>
        <v>0</v>
      </c>
      <c r="E124" s="186">
        <f>'2 уровень'!F234</f>
        <v>0</v>
      </c>
      <c r="F124" s="63">
        <f>'2 уровень'!G234</f>
        <v>39536.757432870378</v>
      </c>
      <c r="G124" s="63">
        <f>'2 уровень'!H234</f>
        <v>19768</v>
      </c>
      <c r="H124" s="63">
        <f>'2 уровень'!I234</f>
        <v>19510.167310000001</v>
      </c>
      <c r="I124" s="63">
        <f>'2 уровень'!J234</f>
        <v>98.69570674828006</v>
      </c>
      <c r="J124" s="106"/>
    </row>
    <row r="125" spans="1:185" ht="15" customHeight="1" x14ac:dyDescent="0.25">
      <c r="A125" s="99" t="s">
        <v>24</v>
      </c>
      <c r="B125" s="100"/>
      <c r="C125" s="100"/>
      <c r="D125" s="100"/>
      <c r="E125" s="189"/>
      <c r="F125" s="101"/>
      <c r="G125" s="101"/>
      <c r="H125" s="101"/>
      <c r="I125" s="101"/>
      <c r="J125" s="10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46"/>
      <c r="AZ125" s="46"/>
      <c r="BA125" s="46"/>
      <c r="BB125" s="46"/>
      <c r="BC125" s="46"/>
      <c r="BD125" s="46"/>
      <c r="BE125" s="46"/>
      <c r="BF125" s="46"/>
      <c r="BG125" s="46"/>
      <c r="BH125" s="46"/>
      <c r="BI125" s="46"/>
      <c r="BJ125" s="46"/>
      <c r="BK125" s="46"/>
      <c r="BL125" s="46"/>
      <c r="BM125" s="46"/>
      <c r="BN125" s="46"/>
      <c r="BO125" s="46"/>
      <c r="BP125" s="46"/>
      <c r="BQ125" s="46"/>
      <c r="BR125" s="46"/>
      <c r="BS125" s="46"/>
      <c r="BT125" s="46"/>
      <c r="BU125" s="46"/>
      <c r="BV125" s="46"/>
      <c r="BW125" s="46"/>
      <c r="BX125" s="46"/>
      <c r="BY125" s="46"/>
      <c r="BZ125" s="46"/>
      <c r="CA125" s="46"/>
      <c r="CB125" s="46"/>
      <c r="CC125" s="46"/>
      <c r="CD125" s="46"/>
      <c r="CE125" s="46"/>
      <c r="CF125" s="46"/>
      <c r="CG125" s="46"/>
      <c r="CH125" s="46"/>
      <c r="CI125" s="46"/>
      <c r="CJ125" s="46"/>
      <c r="CK125" s="46"/>
      <c r="CL125" s="46"/>
      <c r="CM125" s="46"/>
      <c r="CN125" s="46"/>
      <c r="CO125" s="46"/>
      <c r="CP125" s="46"/>
      <c r="CQ125" s="46"/>
      <c r="CR125" s="46"/>
      <c r="CS125" s="46"/>
      <c r="CT125" s="46"/>
      <c r="CU125" s="46"/>
      <c r="CV125" s="46"/>
      <c r="CW125" s="46"/>
      <c r="CX125" s="46"/>
      <c r="CY125" s="46"/>
      <c r="CZ125" s="46"/>
      <c r="DA125" s="46"/>
      <c r="DB125" s="46"/>
      <c r="DC125" s="46"/>
      <c r="DD125" s="46"/>
      <c r="DE125" s="46"/>
      <c r="DF125" s="46"/>
      <c r="DG125" s="46"/>
      <c r="DH125" s="46"/>
      <c r="DI125" s="46"/>
      <c r="DJ125" s="46"/>
      <c r="DK125" s="46"/>
      <c r="DL125" s="46"/>
      <c r="DM125" s="46"/>
      <c r="DN125" s="46"/>
      <c r="DO125" s="46"/>
      <c r="DP125" s="46"/>
      <c r="DQ125" s="46"/>
      <c r="DR125" s="46"/>
      <c r="DS125" s="46"/>
      <c r="DT125" s="46"/>
      <c r="DU125" s="46"/>
      <c r="DV125" s="46"/>
      <c r="DW125" s="46"/>
      <c r="DX125" s="46"/>
      <c r="DY125" s="46"/>
      <c r="DZ125" s="46"/>
      <c r="EA125" s="46"/>
      <c r="EB125" s="46"/>
      <c r="EC125" s="46"/>
      <c r="ED125" s="46"/>
      <c r="EE125" s="46"/>
      <c r="EF125" s="46"/>
      <c r="EG125" s="46"/>
      <c r="EH125" s="46"/>
      <c r="EI125" s="46"/>
      <c r="EJ125" s="46"/>
      <c r="EK125" s="46"/>
      <c r="EL125" s="46"/>
      <c r="EM125" s="46"/>
      <c r="EN125" s="46"/>
      <c r="EO125" s="46"/>
      <c r="EP125" s="46"/>
      <c r="EQ125" s="46"/>
      <c r="ER125" s="46"/>
      <c r="ES125" s="46"/>
      <c r="ET125" s="46"/>
      <c r="EU125" s="46"/>
      <c r="EV125" s="46"/>
      <c r="EW125" s="46"/>
      <c r="EX125" s="46"/>
      <c r="EY125" s="46"/>
      <c r="EZ125" s="46"/>
      <c r="FA125" s="46"/>
      <c r="FB125" s="46"/>
      <c r="FC125" s="46"/>
      <c r="FD125" s="46"/>
      <c r="FE125" s="46"/>
      <c r="FF125" s="46"/>
      <c r="FG125" s="46"/>
      <c r="FH125" s="46"/>
      <c r="FI125" s="46"/>
      <c r="FJ125" s="46"/>
      <c r="FK125" s="46"/>
      <c r="FL125" s="46"/>
      <c r="FM125" s="46"/>
      <c r="FN125" s="46"/>
      <c r="FO125" s="46"/>
      <c r="FP125" s="46"/>
      <c r="FQ125" s="46"/>
      <c r="FR125" s="46"/>
      <c r="FS125" s="46"/>
      <c r="FT125" s="46"/>
      <c r="FU125" s="46"/>
      <c r="FV125" s="46"/>
      <c r="FW125" s="46"/>
      <c r="FX125" s="46"/>
      <c r="FY125" s="46"/>
      <c r="FZ125" s="46"/>
      <c r="GA125" s="46"/>
      <c r="GB125" s="46"/>
      <c r="GC125" s="46"/>
    </row>
    <row r="126" spans="1:185" ht="30" x14ac:dyDescent="0.25">
      <c r="A126" s="564" t="s">
        <v>121</v>
      </c>
      <c r="B126" s="561">
        <f>'1 уровень'!C321</f>
        <v>8109</v>
      </c>
      <c r="C126" s="561">
        <f>'1 уровень'!D321</f>
        <v>4056</v>
      </c>
      <c r="D126" s="561">
        <f>'1 уровень'!E321</f>
        <v>4604</v>
      </c>
      <c r="E126" s="562">
        <f>'1 уровень'!F321</f>
        <v>113.51084812623273</v>
      </c>
      <c r="F126" s="565">
        <f>'1 уровень'!G321</f>
        <v>17131.553309166666</v>
      </c>
      <c r="G126" s="565">
        <f>'1 уровень'!H321</f>
        <v>8566</v>
      </c>
      <c r="H126" s="565">
        <f>'1 уровень'!I321</f>
        <v>9574.52592</v>
      </c>
      <c r="I126" s="565">
        <f>'1 уровень'!J321</f>
        <v>111.77359234181648</v>
      </c>
      <c r="J126" s="106"/>
    </row>
    <row r="127" spans="1:185" ht="30" x14ac:dyDescent="0.25">
      <c r="A127" s="120" t="s">
        <v>79</v>
      </c>
      <c r="B127" s="50">
        <f>'1 уровень'!C322</f>
        <v>6003</v>
      </c>
      <c r="C127" s="50">
        <f>'1 уровень'!D322</f>
        <v>3002</v>
      </c>
      <c r="D127" s="50">
        <f>'1 уровень'!E322</f>
        <v>3385</v>
      </c>
      <c r="E127" s="186">
        <f>'1 уровень'!F322</f>
        <v>112.75816122584943</v>
      </c>
      <c r="F127" s="63">
        <f>'1 уровень'!G322</f>
        <v>12874.238346666667</v>
      </c>
      <c r="G127" s="63">
        <f>'1 уровень'!H322</f>
        <v>6437</v>
      </c>
      <c r="H127" s="63">
        <f>'1 уровень'!I322</f>
        <v>6668.2956900000008</v>
      </c>
      <c r="I127" s="63">
        <f>'1 уровень'!J322</f>
        <v>103.59322184247321</v>
      </c>
      <c r="J127" s="106"/>
    </row>
    <row r="128" spans="1:185" ht="30" x14ac:dyDescent="0.25">
      <c r="A128" s="120" t="s">
        <v>80</v>
      </c>
      <c r="B128" s="50">
        <f>'1 уровень'!C323</f>
        <v>1801</v>
      </c>
      <c r="C128" s="50">
        <f>'1 уровень'!D323</f>
        <v>901</v>
      </c>
      <c r="D128" s="50">
        <f>'1 уровень'!E323</f>
        <v>958</v>
      </c>
      <c r="E128" s="186">
        <f>'1 уровень'!F323</f>
        <v>106.32630410654829</v>
      </c>
      <c r="F128" s="63">
        <f>'1 уровень'!G323</f>
        <v>2589.4102625</v>
      </c>
      <c r="G128" s="63">
        <f>'1 уровень'!H323</f>
        <v>1295</v>
      </c>
      <c r="H128" s="63">
        <f>'1 уровень'!I323</f>
        <v>1478.9412900000002</v>
      </c>
      <c r="I128" s="63">
        <f>'1 уровень'!J323</f>
        <v>114.20396061776063</v>
      </c>
      <c r="J128" s="106"/>
    </row>
    <row r="129" spans="1:185" ht="45" x14ac:dyDescent="0.25">
      <c r="A129" s="120" t="s">
        <v>100</v>
      </c>
      <c r="B129" s="50">
        <f>'1 уровень'!C324</f>
        <v>155</v>
      </c>
      <c r="C129" s="50">
        <f>'1 уровень'!D324</f>
        <v>78</v>
      </c>
      <c r="D129" s="50">
        <f>'1 уровень'!E324</f>
        <v>150</v>
      </c>
      <c r="E129" s="186">
        <f>'1 уровень'!F324</f>
        <v>192.30769230769232</v>
      </c>
      <c r="F129" s="63">
        <f>'1 уровень'!G324</f>
        <v>847.62369999999999</v>
      </c>
      <c r="G129" s="63">
        <f>'1 уровень'!H324</f>
        <v>424</v>
      </c>
      <c r="H129" s="63">
        <f>'1 уровень'!I324</f>
        <v>820.28099999999995</v>
      </c>
      <c r="I129" s="63">
        <f>'1 уровень'!J324</f>
        <v>193.46249999999998</v>
      </c>
      <c r="J129" s="106"/>
    </row>
    <row r="130" spans="1:185" ht="30" x14ac:dyDescent="0.25">
      <c r="A130" s="120" t="s">
        <v>101</v>
      </c>
      <c r="B130" s="50">
        <f>'1 уровень'!C325</f>
        <v>150</v>
      </c>
      <c r="C130" s="50">
        <f>'1 уровень'!D325</f>
        <v>75</v>
      </c>
      <c r="D130" s="50">
        <f>'1 уровень'!E325</f>
        <v>111</v>
      </c>
      <c r="E130" s="186">
        <f>'1 уровень'!F325</f>
        <v>148</v>
      </c>
      <c r="F130" s="63">
        <f>'1 уровень'!G325</f>
        <v>820.28099999999995</v>
      </c>
      <c r="G130" s="63">
        <f>'1 уровень'!H325</f>
        <v>410</v>
      </c>
      <c r="H130" s="63">
        <f>'1 уровень'!I325</f>
        <v>607.00794000000008</v>
      </c>
      <c r="I130" s="63">
        <f>'1 уровень'!J325</f>
        <v>148.05071707317074</v>
      </c>
      <c r="J130" s="106"/>
    </row>
    <row r="131" spans="1:185" ht="30" x14ac:dyDescent="0.25">
      <c r="A131" s="564" t="s">
        <v>113</v>
      </c>
      <c r="B131" s="561">
        <f>'1 уровень'!C326</f>
        <v>14192</v>
      </c>
      <c r="C131" s="561">
        <f>'1 уровень'!D326</f>
        <v>7096</v>
      </c>
      <c r="D131" s="561">
        <f>'1 уровень'!E326</f>
        <v>7238</v>
      </c>
      <c r="E131" s="562">
        <f>'1 уровень'!F326</f>
        <v>102.0011273957159</v>
      </c>
      <c r="F131" s="565">
        <f>'1 уровень'!G326</f>
        <v>21420.092000000004</v>
      </c>
      <c r="G131" s="565">
        <f>'1 уровень'!H326</f>
        <v>10710</v>
      </c>
      <c r="H131" s="565">
        <f>'1 уровень'!I326</f>
        <v>10718.9923</v>
      </c>
      <c r="I131" s="565">
        <f>'1 уровень'!J326</f>
        <v>100.08396171802055</v>
      </c>
      <c r="J131" s="106"/>
    </row>
    <row r="132" spans="1:185" ht="30" x14ac:dyDescent="0.25">
      <c r="A132" s="120" t="s">
        <v>109</v>
      </c>
      <c r="B132" s="50">
        <f>'1 уровень'!C327</f>
        <v>3000</v>
      </c>
      <c r="C132" s="50">
        <f>'1 уровень'!D327</f>
        <v>1500</v>
      </c>
      <c r="D132" s="50">
        <f>'1 уровень'!E327</f>
        <v>1649</v>
      </c>
      <c r="E132" s="186">
        <f>'1 уровень'!F327</f>
        <v>109.93333333333332</v>
      </c>
      <c r="F132" s="63">
        <f>'1 уровень'!G327</f>
        <v>4404.6000000000004</v>
      </c>
      <c r="G132" s="63">
        <f>'1 уровень'!H327</f>
        <v>2202</v>
      </c>
      <c r="H132" s="63">
        <f>'1 уровень'!I327</f>
        <v>2427.4323000000004</v>
      </c>
      <c r="I132" s="63">
        <f>'1 уровень'!J327</f>
        <v>110.23761580381472</v>
      </c>
      <c r="J132" s="106"/>
    </row>
    <row r="133" spans="1:185" ht="60" x14ac:dyDescent="0.25">
      <c r="A133" s="120" t="s">
        <v>81</v>
      </c>
      <c r="B133" s="50">
        <f>'1 уровень'!C328</f>
        <v>9000</v>
      </c>
      <c r="C133" s="50">
        <f>'1 уровень'!D328</f>
        <v>4500</v>
      </c>
      <c r="D133" s="50">
        <f>'1 уровень'!E328</f>
        <v>3440</v>
      </c>
      <c r="E133" s="186">
        <f>'1 уровень'!F328</f>
        <v>76.444444444444443</v>
      </c>
      <c r="F133" s="63">
        <f>'1 уровень'!G328</f>
        <v>15172.02</v>
      </c>
      <c r="G133" s="63">
        <f>'1 уровень'!H328</f>
        <v>7586</v>
      </c>
      <c r="H133" s="63">
        <f>'1 уровень'!I328</f>
        <v>6510.8186899999992</v>
      </c>
      <c r="I133" s="63">
        <f>'1 уровень'!J328</f>
        <v>85.826768916424982</v>
      </c>
      <c r="J133" s="106"/>
    </row>
    <row r="134" spans="1:185" ht="45" x14ac:dyDescent="0.25">
      <c r="A134" s="120" t="s">
        <v>110</v>
      </c>
      <c r="B134" s="50">
        <f>'1 уровень'!C329</f>
        <v>2192</v>
      </c>
      <c r="C134" s="50">
        <f>'1 уровень'!D329</f>
        <v>1096</v>
      </c>
      <c r="D134" s="50">
        <f>'1 уровень'!E329</f>
        <v>2149</v>
      </c>
      <c r="E134" s="186">
        <f>'1 уровень'!F329</f>
        <v>196.07664233576642</v>
      </c>
      <c r="F134" s="63">
        <f>'1 уровень'!G329</f>
        <v>1843.472</v>
      </c>
      <c r="G134" s="63">
        <f>'1 уровень'!H329</f>
        <v>922</v>
      </c>
      <c r="H134" s="63">
        <f>'1 уровень'!I329</f>
        <v>1780.7413100000001</v>
      </c>
      <c r="I134" s="63">
        <f>'1 уровень'!J329</f>
        <v>193.13897071583514</v>
      </c>
      <c r="J134" s="106"/>
    </row>
    <row r="135" spans="1:185" ht="30" x14ac:dyDescent="0.25">
      <c r="A135" s="692" t="s">
        <v>124</v>
      </c>
      <c r="B135" s="50">
        <f>'1 уровень'!C330</f>
        <v>33650</v>
      </c>
      <c r="C135" s="50">
        <f>'1 уровень'!D330</f>
        <v>16825</v>
      </c>
      <c r="D135" s="50">
        <f>'1 уровень'!E330</f>
        <v>16955</v>
      </c>
      <c r="E135" s="186">
        <f>'1 уровень'!F330</f>
        <v>100.77265973254086</v>
      </c>
      <c r="F135" s="63">
        <f>'1 уровень'!G330</f>
        <v>22688.175999999999</v>
      </c>
      <c r="G135" s="63">
        <f>'1 уровень'!H330</f>
        <v>11344</v>
      </c>
      <c r="H135" s="63">
        <f>'1 уровень'!I330</f>
        <v>11418.804779999999</v>
      </c>
      <c r="I135" s="63">
        <f>'1 уровень'!J330</f>
        <v>100.65942154442875</v>
      </c>
      <c r="J135" s="106"/>
    </row>
    <row r="136" spans="1:185" ht="30" x14ac:dyDescent="0.25">
      <c r="A136" s="120" t="s">
        <v>125</v>
      </c>
      <c r="B136" s="50">
        <f>'1 уровень'!C331</f>
        <v>670</v>
      </c>
      <c r="C136" s="50">
        <f>'1 уровень'!D331</f>
        <v>335</v>
      </c>
      <c r="D136" s="50">
        <f>'1 уровень'!E331</f>
        <v>648</v>
      </c>
      <c r="E136" s="186">
        <f>'1 уровень'!F331</f>
        <v>193.43283582089552</v>
      </c>
      <c r="F136" s="63">
        <f>'1 уровень'!G331</f>
        <v>0</v>
      </c>
      <c r="G136" s="63">
        <f>'1 уровень'!H331</f>
        <v>0</v>
      </c>
      <c r="H136" s="63">
        <f>'1 уровень'!I331</f>
        <v>436.81343999999996</v>
      </c>
      <c r="I136" s="63">
        <f>'1 уровень'!J331</f>
        <v>0</v>
      </c>
      <c r="J136" s="106"/>
    </row>
    <row r="137" spans="1:185" ht="30" x14ac:dyDescent="0.25">
      <c r="A137" s="120" t="s">
        <v>126</v>
      </c>
      <c r="B137" s="50">
        <f>'1 уровень'!C332</f>
        <v>400</v>
      </c>
      <c r="C137" s="50">
        <f>'1 уровень'!D332</f>
        <v>200</v>
      </c>
      <c r="D137" s="50">
        <f>'1 уровень'!E332</f>
        <v>573</v>
      </c>
      <c r="E137" s="186">
        <f>'1 уровень'!F332</f>
        <v>286.5</v>
      </c>
      <c r="F137" s="63">
        <f>'1 уровень'!G332</f>
        <v>0</v>
      </c>
      <c r="G137" s="63">
        <f>'1 уровень'!H332</f>
        <v>0</v>
      </c>
      <c r="H137" s="63">
        <f>'1 уровень'!I332</f>
        <v>377.85663999999997</v>
      </c>
      <c r="I137" s="63">
        <f>'1 уровень'!J332</f>
        <v>0</v>
      </c>
      <c r="J137" s="106"/>
    </row>
    <row r="138" spans="1:185" ht="15.75" thickBot="1" x14ac:dyDescent="0.3">
      <c r="A138" s="111" t="s">
        <v>106</v>
      </c>
      <c r="B138" s="50">
        <f>'1 уровень'!C333</f>
        <v>0</v>
      </c>
      <c r="C138" s="50">
        <f>'1 уровень'!D333</f>
        <v>0</v>
      </c>
      <c r="D138" s="50">
        <f>'1 уровень'!E333</f>
        <v>0</v>
      </c>
      <c r="E138" s="186">
        <f>'1 уровень'!F333</f>
        <v>0</v>
      </c>
      <c r="F138" s="63">
        <f>'1 уровень'!G333</f>
        <v>38551.64530916667</v>
      </c>
      <c r="G138" s="63">
        <f>'1 уровень'!H333</f>
        <v>19276</v>
      </c>
      <c r="H138" s="63">
        <f>'1 уровень'!I333</f>
        <v>20293.518219999998</v>
      </c>
      <c r="I138" s="63">
        <f>'1 уровень'!J333</f>
        <v>103.5673514043109</v>
      </c>
      <c r="J138" s="106"/>
    </row>
    <row r="139" spans="1:185" ht="15" customHeight="1" x14ac:dyDescent="0.25">
      <c r="A139" s="99" t="s">
        <v>25</v>
      </c>
      <c r="B139" s="100"/>
      <c r="C139" s="100"/>
      <c r="D139" s="100"/>
      <c r="E139" s="189"/>
      <c r="F139" s="101"/>
      <c r="G139" s="101"/>
      <c r="H139" s="101"/>
      <c r="I139" s="101"/>
      <c r="J139" s="106"/>
    </row>
    <row r="140" spans="1:185" ht="30" x14ac:dyDescent="0.25">
      <c r="A140" s="564" t="s">
        <v>121</v>
      </c>
      <c r="B140" s="561">
        <f>'1 уровень'!C347</f>
        <v>3350</v>
      </c>
      <c r="C140" s="561">
        <f>'1 уровень'!D347</f>
        <v>1675</v>
      </c>
      <c r="D140" s="561">
        <f>'1 уровень'!E347</f>
        <v>1861</v>
      </c>
      <c r="E140" s="562">
        <f>'1 уровень'!F347</f>
        <v>111.10447761194028</v>
      </c>
      <c r="F140" s="565">
        <f>'1 уровень'!G347</f>
        <v>7314.7593918518523</v>
      </c>
      <c r="G140" s="565">
        <f>'1 уровень'!H347</f>
        <v>3657</v>
      </c>
      <c r="H140" s="565">
        <f>'1 уровень'!I347</f>
        <v>4238.2349199999999</v>
      </c>
      <c r="I140" s="565">
        <f>'1 уровень'!J347</f>
        <v>115.89376319387476</v>
      </c>
      <c r="J140" s="10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6"/>
      <c r="BR140" s="46"/>
      <c r="BS140" s="46"/>
      <c r="BT140" s="46"/>
      <c r="BU140" s="46"/>
      <c r="BV140" s="46"/>
      <c r="BW140" s="46"/>
      <c r="BX140" s="46"/>
      <c r="BY140" s="46"/>
      <c r="BZ140" s="46"/>
      <c r="CA140" s="46"/>
      <c r="CB140" s="46"/>
      <c r="CC140" s="46"/>
      <c r="CD140" s="46"/>
      <c r="CE140" s="46"/>
      <c r="CF140" s="46"/>
      <c r="CG140" s="46"/>
      <c r="CH140" s="46"/>
      <c r="CI140" s="46"/>
      <c r="CJ140" s="46"/>
      <c r="CK140" s="46"/>
      <c r="CL140" s="46"/>
      <c r="CM140" s="46"/>
      <c r="CN140" s="46"/>
      <c r="CO140" s="46"/>
      <c r="CP140" s="46"/>
      <c r="CQ140" s="46"/>
      <c r="CR140" s="46"/>
      <c r="CS140" s="46"/>
      <c r="CT140" s="46"/>
      <c r="CU140" s="46"/>
      <c r="CV140" s="46"/>
      <c r="CW140" s="46"/>
      <c r="CX140" s="46"/>
      <c r="CY140" s="46"/>
      <c r="CZ140" s="46"/>
      <c r="DA140" s="46"/>
      <c r="DB140" s="46"/>
      <c r="DC140" s="46"/>
      <c r="DD140" s="46"/>
      <c r="DE140" s="46"/>
      <c r="DF140" s="46"/>
      <c r="DG140" s="46"/>
      <c r="DH140" s="46"/>
      <c r="DI140" s="46"/>
      <c r="DJ140" s="46"/>
      <c r="DK140" s="46"/>
      <c r="DL140" s="46"/>
      <c r="DM140" s="46"/>
      <c r="DN140" s="46"/>
      <c r="DO140" s="46"/>
      <c r="DP140" s="46"/>
      <c r="DQ140" s="46"/>
      <c r="DR140" s="46"/>
      <c r="DS140" s="46"/>
      <c r="DT140" s="46"/>
      <c r="DU140" s="46"/>
      <c r="DV140" s="46"/>
      <c r="DW140" s="46"/>
      <c r="DX140" s="46"/>
      <c r="DY140" s="46"/>
      <c r="DZ140" s="46"/>
      <c r="EA140" s="46"/>
      <c r="EB140" s="46"/>
      <c r="EC140" s="46"/>
      <c r="ED140" s="46"/>
      <c r="EE140" s="46"/>
      <c r="EF140" s="46"/>
      <c r="EG140" s="46"/>
      <c r="EH140" s="46"/>
      <c r="EI140" s="46"/>
      <c r="EJ140" s="46"/>
      <c r="EK140" s="46"/>
      <c r="EL140" s="46"/>
      <c r="EM140" s="46"/>
      <c r="EN140" s="46"/>
      <c r="EO140" s="46"/>
      <c r="EP140" s="46"/>
      <c r="EQ140" s="46"/>
      <c r="ER140" s="46"/>
      <c r="ES140" s="46"/>
      <c r="ET140" s="46"/>
      <c r="EU140" s="46"/>
      <c r="EV140" s="46"/>
      <c r="EW140" s="46"/>
      <c r="EX140" s="46"/>
      <c r="EY140" s="46"/>
      <c r="EZ140" s="46"/>
      <c r="FA140" s="46"/>
      <c r="FB140" s="46"/>
      <c r="FC140" s="46"/>
      <c r="FD140" s="46"/>
      <c r="FE140" s="46"/>
      <c r="FF140" s="46"/>
      <c r="FG140" s="46"/>
      <c r="FH140" s="46"/>
      <c r="FI140" s="46"/>
      <c r="FJ140" s="46"/>
      <c r="FK140" s="46"/>
      <c r="FL140" s="46"/>
      <c r="FM140" s="46"/>
      <c r="FN140" s="46"/>
      <c r="FO140" s="46"/>
      <c r="FP140" s="46"/>
      <c r="FQ140" s="46"/>
      <c r="FR140" s="46"/>
      <c r="FS140" s="46"/>
      <c r="FT140" s="46"/>
      <c r="FU140" s="46"/>
      <c r="FV140" s="46"/>
      <c r="FW140" s="46"/>
      <c r="FX140" s="46"/>
      <c r="FY140" s="46"/>
      <c r="FZ140" s="46"/>
      <c r="GA140" s="46"/>
      <c r="GB140" s="46"/>
      <c r="GC140" s="46"/>
    </row>
    <row r="141" spans="1:185" ht="30" x14ac:dyDescent="0.25">
      <c r="A141" s="120" t="s">
        <v>79</v>
      </c>
      <c r="B141" s="50">
        <f>'1 уровень'!C348</f>
        <v>2428</v>
      </c>
      <c r="C141" s="50">
        <f>'1 уровень'!D348</f>
        <v>1214</v>
      </c>
      <c r="D141" s="50">
        <f>'1 уровень'!E348</f>
        <v>1285</v>
      </c>
      <c r="E141" s="186">
        <f>'1 уровень'!F348</f>
        <v>105.84843492586491</v>
      </c>
      <c r="F141" s="63">
        <f>'1 уровень'!G348</f>
        <v>5207.1715318518527</v>
      </c>
      <c r="G141" s="63">
        <f>'1 уровень'!H348</f>
        <v>2604</v>
      </c>
      <c r="H141" s="63">
        <f>'1 уровень'!I348</f>
        <v>2754.4903399999998</v>
      </c>
      <c r="I141" s="63">
        <f>'1 уровень'!J348</f>
        <v>105.77919892473118</v>
      </c>
      <c r="J141" s="10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  <c r="AQ141" s="46"/>
      <c r="AR141" s="46"/>
      <c r="AS141" s="46"/>
      <c r="AT141" s="46"/>
      <c r="AU141" s="46"/>
      <c r="AV141" s="46"/>
      <c r="AW141" s="46"/>
      <c r="AX141" s="46"/>
      <c r="AY141" s="46"/>
      <c r="AZ141" s="46"/>
      <c r="BA141" s="46"/>
      <c r="BB141" s="46"/>
      <c r="BC141" s="46"/>
      <c r="BD141" s="46"/>
      <c r="BE141" s="46"/>
      <c r="BF141" s="46"/>
      <c r="BG141" s="46"/>
      <c r="BH141" s="46"/>
      <c r="BI141" s="46"/>
      <c r="BJ141" s="46"/>
      <c r="BK141" s="46"/>
      <c r="BL141" s="46"/>
      <c r="BM141" s="46"/>
      <c r="BN141" s="46"/>
      <c r="BO141" s="46"/>
      <c r="BP141" s="46"/>
      <c r="BQ141" s="46"/>
      <c r="BR141" s="46"/>
      <c r="BS141" s="46"/>
      <c r="BT141" s="46"/>
      <c r="BU141" s="46"/>
      <c r="BV141" s="46"/>
      <c r="BW141" s="46"/>
      <c r="BX141" s="46"/>
      <c r="BY141" s="46"/>
      <c r="BZ141" s="46"/>
      <c r="CA141" s="46"/>
      <c r="CB141" s="46"/>
      <c r="CC141" s="46"/>
      <c r="CD141" s="46"/>
      <c r="CE141" s="46"/>
      <c r="CF141" s="46"/>
      <c r="CG141" s="46"/>
      <c r="CH141" s="46"/>
      <c r="CI141" s="46"/>
      <c r="CJ141" s="46"/>
      <c r="CK141" s="46"/>
      <c r="CL141" s="46"/>
      <c r="CM141" s="46"/>
      <c r="CN141" s="46"/>
      <c r="CO141" s="46"/>
      <c r="CP141" s="46"/>
      <c r="CQ141" s="46"/>
      <c r="CR141" s="46"/>
      <c r="CS141" s="46"/>
      <c r="CT141" s="46"/>
      <c r="CU141" s="46"/>
      <c r="CV141" s="46"/>
      <c r="CW141" s="46"/>
      <c r="CX141" s="46"/>
      <c r="CY141" s="46"/>
      <c r="CZ141" s="46"/>
      <c r="DA141" s="46"/>
      <c r="DB141" s="46"/>
      <c r="DC141" s="46"/>
      <c r="DD141" s="46"/>
      <c r="DE141" s="46"/>
      <c r="DF141" s="46"/>
      <c r="DG141" s="46"/>
      <c r="DH141" s="46"/>
      <c r="DI141" s="46"/>
      <c r="DJ141" s="46"/>
      <c r="DK141" s="46"/>
      <c r="DL141" s="46"/>
      <c r="DM141" s="46"/>
      <c r="DN141" s="46"/>
      <c r="DO141" s="46"/>
      <c r="DP141" s="46"/>
      <c r="DQ141" s="46"/>
      <c r="DR141" s="46"/>
      <c r="DS141" s="46"/>
      <c r="DT141" s="46"/>
      <c r="DU141" s="46"/>
      <c r="DV141" s="46"/>
      <c r="DW141" s="46"/>
      <c r="DX141" s="46"/>
      <c r="DY141" s="46"/>
      <c r="DZ141" s="46"/>
      <c r="EA141" s="46"/>
      <c r="EB141" s="46"/>
      <c r="EC141" s="46"/>
      <c r="ED141" s="46"/>
      <c r="EE141" s="46"/>
      <c r="EF141" s="46"/>
      <c r="EG141" s="46"/>
      <c r="EH141" s="46"/>
      <c r="EI141" s="46"/>
      <c r="EJ141" s="46"/>
      <c r="EK141" s="46"/>
      <c r="EL141" s="46"/>
      <c r="EM141" s="46"/>
      <c r="EN141" s="46"/>
      <c r="EO141" s="46"/>
      <c r="EP141" s="46"/>
      <c r="EQ141" s="46"/>
      <c r="ER141" s="46"/>
      <c r="ES141" s="46"/>
      <c r="ET141" s="46"/>
      <c r="EU141" s="46"/>
      <c r="EV141" s="46"/>
      <c r="EW141" s="46"/>
      <c r="EX141" s="46"/>
      <c r="EY141" s="46"/>
      <c r="EZ141" s="46"/>
      <c r="FA141" s="46"/>
      <c r="FB141" s="46"/>
      <c r="FC141" s="46"/>
      <c r="FD141" s="46"/>
      <c r="FE141" s="46"/>
      <c r="FF141" s="46"/>
      <c r="FG141" s="46"/>
      <c r="FH141" s="46"/>
      <c r="FI141" s="46"/>
      <c r="FJ141" s="46"/>
      <c r="FK141" s="46"/>
      <c r="FL141" s="46"/>
      <c r="FM141" s="46"/>
      <c r="FN141" s="46"/>
      <c r="FO141" s="46"/>
      <c r="FP141" s="46"/>
      <c r="FQ141" s="46"/>
      <c r="FR141" s="46"/>
      <c r="FS141" s="46"/>
      <c r="FT141" s="46"/>
      <c r="FU141" s="46"/>
      <c r="FV141" s="46"/>
      <c r="FW141" s="46"/>
      <c r="FX141" s="46"/>
      <c r="FY141" s="46"/>
      <c r="FZ141" s="46"/>
      <c r="GA141" s="46"/>
      <c r="GB141" s="46"/>
      <c r="GC141" s="46"/>
    </row>
    <row r="142" spans="1:185" ht="30" x14ac:dyDescent="0.25">
      <c r="A142" s="120" t="s">
        <v>80</v>
      </c>
      <c r="B142" s="50">
        <f>'1 уровень'!C349</f>
        <v>728</v>
      </c>
      <c r="C142" s="50">
        <f>'1 уровень'!D349</f>
        <v>364</v>
      </c>
      <c r="D142" s="50">
        <f>'1 уровень'!E349</f>
        <v>419</v>
      </c>
      <c r="E142" s="186">
        <f>'1 уровень'!F349</f>
        <v>115.1098901098901</v>
      </c>
      <c r="F142" s="63">
        <f>'1 уровень'!G349</f>
        <v>1046.6911</v>
      </c>
      <c r="G142" s="63">
        <f>'1 уровень'!H349</f>
        <v>523</v>
      </c>
      <c r="H142" s="63">
        <f>'1 уровень'!I349</f>
        <v>625.18380000000002</v>
      </c>
      <c r="I142" s="63">
        <f>'1 уровень'!J349</f>
        <v>119.53801147227534</v>
      </c>
      <c r="J142" s="10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  <c r="EZ142" s="46"/>
      <c r="FA142" s="46"/>
      <c r="FB142" s="46"/>
      <c r="FC142" s="46"/>
      <c r="FD142" s="46"/>
      <c r="FE142" s="46"/>
      <c r="FF142" s="46"/>
      <c r="FG142" s="46"/>
      <c r="FH142" s="46"/>
      <c r="FI142" s="46"/>
      <c r="FJ142" s="46"/>
      <c r="FK142" s="46"/>
      <c r="FL142" s="46"/>
      <c r="FM142" s="46"/>
      <c r="FN142" s="46"/>
      <c r="FO142" s="46"/>
      <c r="FP142" s="46"/>
      <c r="FQ142" s="46"/>
      <c r="FR142" s="46"/>
      <c r="FS142" s="46"/>
      <c r="FT142" s="46"/>
      <c r="FU142" s="46"/>
      <c r="FV142" s="46"/>
      <c r="FW142" s="46"/>
      <c r="FX142" s="46"/>
      <c r="FY142" s="46"/>
      <c r="FZ142" s="46"/>
      <c r="GA142" s="46"/>
      <c r="GB142" s="46"/>
      <c r="GC142" s="46"/>
    </row>
    <row r="143" spans="1:185" ht="45" x14ac:dyDescent="0.25">
      <c r="A143" s="120" t="s">
        <v>100</v>
      </c>
      <c r="B143" s="50">
        <f>'1 уровень'!C350</f>
        <v>36</v>
      </c>
      <c r="C143" s="50">
        <f>'1 уровень'!D350</f>
        <v>18</v>
      </c>
      <c r="D143" s="50">
        <f>'1 уровень'!E350</f>
        <v>28</v>
      </c>
      <c r="E143" s="186">
        <f>'1 уровень'!F350</f>
        <v>155.55555555555557</v>
      </c>
      <c r="F143" s="63">
        <f>'1 уровень'!G350</f>
        <v>196.86744000000002</v>
      </c>
      <c r="G143" s="63">
        <f>'1 уровень'!H350</f>
        <v>98</v>
      </c>
      <c r="H143" s="63">
        <f>'1 уровень'!I350</f>
        <v>153.11912000000001</v>
      </c>
      <c r="I143" s="63">
        <f>'1 уровень'!J350</f>
        <v>156.244</v>
      </c>
      <c r="J143" s="10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  <c r="EZ143" s="46"/>
      <c r="FA143" s="46"/>
      <c r="FB143" s="46"/>
      <c r="FC143" s="46"/>
      <c r="FD143" s="46"/>
      <c r="FE143" s="46"/>
      <c r="FF143" s="46"/>
      <c r="FG143" s="46"/>
      <c r="FH143" s="46"/>
      <c r="FI143" s="46"/>
      <c r="FJ143" s="46"/>
      <c r="FK143" s="46"/>
      <c r="FL143" s="46"/>
      <c r="FM143" s="46"/>
      <c r="FN143" s="46"/>
      <c r="FO143" s="46"/>
      <c r="FP143" s="46"/>
      <c r="FQ143" s="46"/>
      <c r="FR143" s="46"/>
      <c r="FS143" s="46"/>
      <c r="FT143" s="46"/>
      <c r="FU143" s="46"/>
      <c r="FV143" s="46"/>
      <c r="FW143" s="46"/>
      <c r="FX143" s="46"/>
      <c r="FY143" s="46"/>
      <c r="FZ143" s="46"/>
      <c r="GA143" s="46"/>
      <c r="GB143" s="46"/>
      <c r="GC143" s="46"/>
    </row>
    <row r="144" spans="1:185" ht="30" x14ac:dyDescent="0.25">
      <c r="A144" s="120" t="s">
        <v>101</v>
      </c>
      <c r="B144" s="50">
        <f>'1 уровень'!C351</f>
        <v>158</v>
      </c>
      <c r="C144" s="50">
        <f>'1 уровень'!D351</f>
        <v>79</v>
      </c>
      <c r="D144" s="50">
        <f>'1 уровень'!E351</f>
        <v>129</v>
      </c>
      <c r="E144" s="186">
        <f>'1 уровень'!F351</f>
        <v>163.29113924050634</v>
      </c>
      <c r="F144" s="63">
        <f>'1 уровень'!G351</f>
        <v>864.02931999999998</v>
      </c>
      <c r="G144" s="63">
        <f>'1 уровень'!H351</f>
        <v>432</v>
      </c>
      <c r="H144" s="63">
        <f>'1 уровень'!I351</f>
        <v>705.44165999999996</v>
      </c>
      <c r="I144" s="63">
        <f>'1 уровень'!J351</f>
        <v>163.29668055555555</v>
      </c>
      <c r="J144" s="10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  <c r="EZ144" s="46"/>
      <c r="FA144" s="46"/>
      <c r="FB144" s="46"/>
      <c r="FC144" s="46"/>
      <c r="FD144" s="46"/>
      <c r="FE144" s="46"/>
      <c r="FF144" s="46"/>
      <c r="FG144" s="46"/>
      <c r="FH144" s="46"/>
      <c r="FI144" s="46"/>
      <c r="FJ144" s="46"/>
      <c r="FK144" s="46"/>
      <c r="FL144" s="46"/>
      <c r="FM144" s="46"/>
      <c r="FN144" s="46"/>
      <c r="FO144" s="46"/>
      <c r="FP144" s="46"/>
      <c r="FQ144" s="46"/>
      <c r="FR144" s="46"/>
      <c r="FS144" s="46"/>
      <c r="FT144" s="46"/>
      <c r="FU144" s="46"/>
      <c r="FV144" s="46"/>
      <c r="FW144" s="46"/>
      <c r="FX144" s="46"/>
      <c r="FY144" s="46"/>
      <c r="FZ144" s="46"/>
      <c r="GA144" s="46"/>
      <c r="GB144" s="46"/>
      <c r="GC144" s="46"/>
    </row>
    <row r="145" spans="1:185" ht="30" x14ac:dyDescent="0.25">
      <c r="A145" s="564" t="s">
        <v>113</v>
      </c>
      <c r="B145" s="561">
        <f>'1 уровень'!C352</f>
        <v>5732</v>
      </c>
      <c r="C145" s="561">
        <f>'1 уровень'!D352</f>
        <v>2866</v>
      </c>
      <c r="D145" s="561">
        <f>'1 уровень'!E352</f>
        <v>2736</v>
      </c>
      <c r="E145" s="562">
        <f>'1 уровень'!F352</f>
        <v>95.464061409630148</v>
      </c>
      <c r="F145" s="565">
        <f>'1 уровень'!G352</f>
        <v>8447.8124000000007</v>
      </c>
      <c r="G145" s="565">
        <f>'1 уровень'!H352</f>
        <v>4223</v>
      </c>
      <c r="H145" s="565">
        <f>'1 уровень'!I352</f>
        <v>4633.5763900000011</v>
      </c>
      <c r="I145" s="565">
        <f>'1 уровень'!J352</f>
        <v>109.72238669192519</v>
      </c>
      <c r="J145" s="10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  <c r="EZ145" s="46"/>
      <c r="FA145" s="46"/>
      <c r="FB145" s="46"/>
      <c r="FC145" s="46"/>
      <c r="FD145" s="46"/>
      <c r="FE145" s="46"/>
      <c r="FF145" s="46"/>
      <c r="FG145" s="46"/>
      <c r="FH145" s="46"/>
      <c r="FI145" s="46"/>
      <c r="FJ145" s="46"/>
      <c r="FK145" s="46"/>
      <c r="FL145" s="46"/>
      <c r="FM145" s="46"/>
      <c r="FN145" s="46"/>
      <c r="FO145" s="46"/>
      <c r="FP145" s="46"/>
      <c r="FQ145" s="46"/>
      <c r="FR145" s="46"/>
      <c r="FS145" s="46"/>
      <c r="FT145" s="46"/>
      <c r="FU145" s="46"/>
      <c r="FV145" s="46"/>
      <c r="FW145" s="46"/>
      <c r="FX145" s="46"/>
      <c r="FY145" s="46"/>
      <c r="FZ145" s="46"/>
      <c r="GA145" s="46"/>
      <c r="GB145" s="46"/>
      <c r="GC145" s="46"/>
    </row>
    <row r="146" spans="1:185" ht="30" x14ac:dyDescent="0.25">
      <c r="A146" s="120" t="s">
        <v>109</v>
      </c>
      <c r="B146" s="50">
        <f>'1 уровень'!C353</f>
        <v>1500</v>
      </c>
      <c r="C146" s="50">
        <f>'1 уровень'!D353</f>
        <v>750</v>
      </c>
      <c r="D146" s="50">
        <f>'1 уровень'!E353</f>
        <v>640</v>
      </c>
      <c r="E146" s="186">
        <f>'1 уровень'!F353</f>
        <v>85.333333333333343</v>
      </c>
      <c r="F146" s="63">
        <f>'1 уровень'!G353</f>
        <v>2202.3000000000002</v>
      </c>
      <c r="G146" s="63">
        <f>'1 уровень'!H353</f>
        <v>1101</v>
      </c>
      <c r="H146" s="63">
        <f>'1 уровень'!I353</f>
        <v>944.24742999999989</v>
      </c>
      <c r="I146" s="63">
        <f>'1 уровень'!J353</f>
        <v>85.76270935513169</v>
      </c>
      <c r="J146" s="10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  <c r="DQ146" s="46"/>
      <c r="DR146" s="46"/>
      <c r="DS146" s="46"/>
      <c r="DT146" s="46"/>
      <c r="DU146" s="46"/>
      <c r="DV146" s="46"/>
      <c r="DW146" s="46"/>
      <c r="DX146" s="46"/>
      <c r="DY146" s="46"/>
      <c r="DZ146" s="46"/>
      <c r="EA146" s="46"/>
      <c r="EB146" s="46"/>
      <c r="EC146" s="46"/>
      <c r="ED146" s="46"/>
      <c r="EE146" s="46"/>
      <c r="EF146" s="46"/>
      <c r="EG146" s="46"/>
      <c r="EH146" s="46"/>
      <c r="EI146" s="46"/>
      <c r="EJ146" s="46"/>
      <c r="EK146" s="46"/>
      <c r="EL146" s="46"/>
      <c r="EM146" s="46"/>
      <c r="EN146" s="46"/>
      <c r="EO146" s="46"/>
      <c r="EP146" s="46"/>
      <c r="EQ146" s="46"/>
      <c r="ER146" s="46"/>
      <c r="ES146" s="46"/>
      <c r="ET146" s="46"/>
      <c r="EU146" s="46"/>
      <c r="EV146" s="46"/>
      <c r="EW146" s="46"/>
      <c r="EX146" s="46"/>
      <c r="EY146" s="46"/>
      <c r="EZ146" s="46"/>
      <c r="FA146" s="46"/>
      <c r="FB146" s="46"/>
      <c r="FC146" s="46"/>
      <c r="FD146" s="46"/>
      <c r="FE146" s="46"/>
      <c r="FF146" s="46"/>
      <c r="FG146" s="46"/>
      <c r="FH146" s="46"/>
      <c r="FI146" s="46"/>
      <c r="FJ146" s="46"/>
      <c r="FK146" s="46"/>
      <c r="FL146" s="46"/>
      <c r="FM146" s="46"/>
      <c r="FN146" s="46"/>
      <c r="FO146" s="46"/>
      <c r="FP146" s="46"/>
      <c r="FQ146" s="46"/>
      <c r="FR146" s="46"/>
      <c r="FS146" s="46"/>
      <c r="FT146" s="46"/>
      <c r="FU146" s="46"/>
      <c r="FV146" s="46"/>
      <c r="FW146" s="46"/>
      <c r="FX146" s="46"/>
      <c r="FY146" s="46"/>
      <c r="FZ146" s="46"/>
      <c r="GA146" s="46"/>
      <c r="GB146" s="46"/>
      <c r="GC146" s="46"/>
    </row>
    <row r="147" spans="1:185" ht="60" x14ac:dyDescent="0.25">
      <c r="A147" s="120" t="s">
        <v>81</v>
      </c>
      <c r="B147" s="50">
        <f>'1 уровень'!C354</f>
        <v>3180</v>
      </c>
      <c r="C147" s="50">
        <f>'1 уровень'!D354</f>
        <v>1590</v>
      </c>
      <c r="D147" s="50">
        <f>'1 уровень'!E354</f>
        <v>1474</v>
      </c>
      <c r="E147" s="186">
        <f>'1 уровень'!F354</f>
        <v>92.704402515723274</v>
      </c>
      <c r="F147" s="63">
        <f>'1 уровень'!G354</f>
        <v>5360.7804000000006</v>
      </c>
      <c r="G147" s="63">
        <f>'1 уровень'!H354</f>
        <v>2680</v>
      </c>
      <c r="H147" s="63">
        <f>'1 уровень'!I354</f>
        <v>3230.5518600000005</v>
      </c>
      <c r="I147" s="63">
        <f>'1 уровень'!J354</f>
        <v>120.54297985074629</v>
      </c>
      <c r="J147" s="10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  <c r="EZ147" s="46"/>
      <c r="FA147" s="46"/>
      <c r="FB147" s="46"/>
      <c r="FC147" s="46"/>
      <c r="FD147" s="46"/>
      <c r="FE147" s="46"/>
      <c r="FF147" s="46"/>
      <c r="FG147" s="46"/>
      <c r="FH147" s="46"/>
      <c r="FI147" s="46"/>
      <c r="FJ147" s="46"/>
      <c r="FK147" s="46"/>
      <c r="FL147" s="46"/>
      <c r="FM147" s="46"/>
      <c r="FN147" s="46"/>
      <c r="FO147" s="46"/>
      <c r="FP147" s="46"/>
      <c r="FQ147" s="46"/>
      <c r="FR147" s="46"/>
      <c r="FS147" s="46"/>
      <c r="FT147" s="46"/>
      <c r="FU147" s="46"/>
      <c r="FV147" s="46"/>
      <c r="FW147" s="46"/>
      <c r="FX147" s="46"/>
      <c r="FY147" s="46"/>
      <c r="FZ147" s="46"/>
      <c r="GA147" s="46"/>
      <c r="GB147" s="46"/>
      <c r="GC147" s="46"/>
    </row>
    <row r="148" spans="1:185" ht="45" x14ac:dyDescent="0.25">
      <c r="A148" s="120" t="s">
        <v>110</v>
      </c>
      <c r="B148" s="50">
        <f>'1 уровень'!C355</f>
        <v>1052</v>
      </c>
      <c r="C148" s="50">
        <f>'1 уровень'!D355</f>
        <v>526</v>
      </c>
      <c r="D148" s="50">
        <f>'1 уровень'!E355</f>
        <v>622</v>
      </c>
      <c r="E148" s="186">
        <f>'1 уровень'!F355</f>
        <v>118.25095057034221</v>
      </c>
      <c r="F148" s="63">
        <f>'1 уровень'!G355</f>
        <v>884.73199999999997</v>
      </c>
      <c r="G148" s="63">
        <f>'1 уровень'!H355</f>
        <v>442</v>
      </c>
      <c r="H148" s="63">
        <f>'1 уровень'!I355</f>
        <v>458.77710000000008</v>
      </c>
      <c r="I148" s="63">
        <f>'1 уровень'!J355</f>
        <v>103.79572398190047</v>
      </c>
      <c r="J148" s="10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  <c r="EZ148" s="46"/>
      <c r="FA148" s="46"/>
      <c r="FB148" s="46"/>
      <c r="FC148" s="46"/>
      <c r="FD148" s="46"/>
      <c r="FE148" s="46"/>
      <c r="FF148" s="46"/>
      <c r="FG148" s="46"/>
      <c r="FH148" s="46"/>
      <c r="FI148" s="46"/>
      <c r="FJ148" s="46"/>
      <c r="FK148" s="46"/>
      <c r="FL148" s="46"/>
      <c r="FM148" s="46"/>
      <c r="FN148" s="46"/>
      <c r="FO148" s="46"/>
      <c r="FP148" s="46"/>
      <c r="FQ148" s="46"/>
      <c r="FR148" s="46"/>
      <c r="FS148" s="46"/>
      <c r="FT148" s="46"/>
      <c r="FU148" s="46"/>
      <c r="FV148" s="46"/>
      <c r="FW148" s="46"/>
      <c r="FX148" s="46"/>
      <c r="FY148" s="46"/>
      <c r="FZ148" s="46"/>
      <c r="GA148" s="46"/>
      <c r="GB148" s="46"/>
      <c r="GC148" s="46"/>
    </row>
    <row r="149" spans="1:185" ht="30" x14ac:dyDescent="0.25">
      <c r="A149" s="692" t="s">
        <v>124</v>
      </c>
      <c r="B149" s="50">
        <f>'1 уровень'!C344</f>
        <v>7100</v>
      </c>
      <c r="C149" s="50">
        <f>'1 уровень'!D344</f>
        <v>3550</v>
      </c>
      <c r="D149" s="50">
        <f>'1 уровень'!E344</f>
        <v>4051</v>
      </c>
      <c r="E149" s="186">
        <f>'1 уровень'!F344</f>
        <v>114.11267605633803</v>
      </c>
      <c r="F149" s="63">
        <f>'1 уровень'!G344</f>
        <v>4787.1040000000003</v>
      </c>
      <c r="G149" s="63">
        <f>'1 уровень'!H344</f>
        <v>2394</v>
      </c>
      <c r="H149" s="63">
        <f>'1 уровень'!I344</f>
        <v>2728.3027499999998</v>
      </c>
      <c r="I149" s="63">
        <f>'1 уровень'!J344</f>
        <v>113.9641917293233</v>
      </c>
      <c r="J149" s="10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  <c r="EZ149" s="46"/>
      <c r="FA149" s="46"/>
      <c r="FB149" s="46"/>
      <c r="FC149" s="46"/>
      <c r="FD149" s="46"/>
      <c r="FE149" s="46"/>
      <c r="FF149" s="46"/>
      <c r="FG149" s="46"/>
      <c r="FH149" s="46"/>
      <c r="FI149" s="46"/>
      <c r="FJ149" s="46"/>
      <c r="FK149" s="46"/>
      <c r="FL149" s="46"/>
      <c r="FM149" s="46"/>
      <c r="FN149" s="46"/>
      <c r="FO149" s="46"/>
      <c r="FP149" s="46"/>
      <c r="FQ149" s="46"/>
      <c r="FR149" s="46"/>
      <c r="FS149" s="46"/>
      <c r="FT149" s="46"/>
      <c r="FU149" s="46"/>
      <c r="FV149" s="46"/>
      <c r="FW149" s="46"/>
      <c r="FX149" s="46"/>
      <c r="FY149" s="46"/>
      <c r="FZ149" s="46"/>
      <c r="GA149" s="46"/>
      <c r="GB149" s="46"/>
      <c r="GC149" s="46"/>
    </row>
    <row r="150" spans="1:185" ht="15.75" thickBot="1" x14ac:dyDescent="0.3">
      <c r="A150" s="111" t="s">
        <v>107</v>
      </c>
      <c r="B150" s="50">
        <f>'1 уровень'!C357</f>
        <v>0</v>
      </c>
      <c r="C150" s="50">
        <f>'1 уровень'!D357</f>
        <v>0</v>
      </c>
      <c r="D150" s="50">
        <f>'1 уровень'!E357</f>
        <v>0</v>
      </c>
      <c r="E150" s="186">
        <f>'1 уровень'!F357</f>
        <v>0</v>
      </c>
      <c r="F150" s="63">
        <f>'1 уровень'!G357</f>
        <v>20549.675791851852</v>
      </c>
      <c r="G150" s="63">
        <f>'1 уровень'!H357</f>
        <v>10274</v>
      </c>
      <c r="H150" s="63">
        <f>'1 уровень'!I357</f>
        <v>11600.11406</v>
      </c>
      <c r="I150" s="63">
        <f>'1 уровень'!J357</f>
        <v>112.90747576406463</v>
      </c>
      <c r="J150" s="10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  <c r="EZ150" s="46"/>
      <c r="FA150" s="46"/>
      <c r="FB150" s="46"/>
      <c r="FC150" s="46"/>
      <c r="FD150" s="46"/>
      <c r="FE150" s="46"/>
      <c r="FF150" s="46"/>
      <c r="FG150" s="46"/>
      <c r="FH150" s="46"/>
      <c r="FI150" s="46"/>
      <c r="FJ150" s="46"/>
      <c r="FK150" s="46"/>
      <c r="FL150" s="46"/>
      <c r="FM150" s="46"/>
      <c r="FN150" s="46"/>
      <c r="FO150" s="46"/>
      <c r="FP150" s="46"/>
      <c r="FQ150" s="46"/>
      <c r="FR150" s="46"/>
      <c r="FS150" s="46"/>
      <c r="FT150" s="46"/>
      <c r="FU150" s="46"/>
      <c r="FV150" s="46"/>
      <c r="FW150" s="46"/>
      <c r="FX150" s="46"/>
      <c r="FY150" s="46"/>
      <c r="FZ150" s="46"/>
      <c r="GA150" s="46"/>
      <c r="GB150" s="46"/>
      <c r="GC150" s="46"/>
    </row>
    <row r="151" spans="1:185" x14ac:dyDescent="0.25">
      <c r="A151" s="99" t="s">
        <v>26</v>
      </c>
      <c r="B151" s="100"/>
      <c r="C151" s="100"/>
      <c r="D151" s="100"/>
      <c r="E151" s="189"/>
      <c r="F151" s="102"/>
      <c r="G151" s="102"/>
      <c r="H151" s="102"/>
      <c r="I151" s="102"/>
      <c r="J151" s="10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  <c r="EZ151" s="46"/>
      <c r="FA151" s="46"/>
      <c r="FB151" s="46"/>
      <c r="FC151" s="46"/>
      <c r="FD151" s="46"/>
      <c r="FE151" s="46"/>
      <c r="FF151" s="46"/>
      <c r="FG151" s="46"/>
      <c r="FH151" s="46"/>
      <c r="FI151" s="46"/>
      <c r="FJ151" s="46"/>
      <c r="FK151" s="46"/>
      <c r="FL151" s="46"/>
      <c r="FM151" s="46"/>
      <c r="FN151" s="46"/>
      <c r="FO151" s="46"/>
      <c r="FP151" s="46"/>
      <c r="FQ151" s="46"/>
      <c r="FR151" s="46"/>
      <c r="FS151" s="46"/>
      <c r="FT151" s="46"/>
      <c r="FU151" s="46"/>
      <c r="FV151" s="46"/>
      <c r="FW151" s="46"/>
      <c r="FX151" s="46"/>
      <c r="FY151" s="46"/>
      <c r="FZ151" s="46"/>
      <c r="GA151" s="46"/>
      <c r="GB151" s="46"/>
      <c r="GC151" s="46"/>
    </row>
    <row r="152" spans="1:185" ht="30" x14ac:dyDescent="0.25">
      <c r="A152" s="564" t="s">
        <v>121</v>
      </c>
      <c r="B152" s="561">
        <f>'2 уровень'!C251</f>
        <v>4554</v>
      </c>
      <c r="C152" s="561">
        <f>'2 уровень'!D251</f>
        <v>2278</v>
      </c>
      <c r="D152" s="561">
        <f>'2 уровень'!E251</f>
        <v>2603</v>
      </c>
      <c r="E152" s="562">
        <f>'2 уровень'!F251</f>
        <v>114.26690079016682</v>
      </c>
      <c r="F152" s="565">
        <f>'2 уровень'!G251</f>
        <v>11728.465460648147</v>
      </c>
      <c r="G152" s="565">
        <f>'2 уровень'!H251</f>
        <v>5864</v>
      </c>
      <c r="H152" s="565">
        <f>'2 уровень'!I251</f>
        <v>6403.2117100000005</v>
      </c>
      <c r="I152" s="565">
        <f>'2 уровень'!J251</f>
        <v>109.19528836971351</v>
      </c>
      <c r="J152" s="10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  <c r="EZ152" s="46"/>
      <c r="FA152" s="46"/>
      <c r="FB152" s="46"/>
      <c r="FC152" s="46"/>
      <c r="FD152" s="46"/>
      <c r="FE152" s="46"/>
      <c r="FF152" s="46"/>
      <c r="FG152" s="46"/>
      <c r="FH152" s="46"/>
      <c r="FI152" s="46"/>
      <c r="FJ152" s="46"/>
      <c r="FK152" s="46"/>
      <c r="FL152" s="46"/>
      <c r="FM152" s="46"/>
      <c r="FN152" s="46"/>
      <c r="FO152" s="46"/>
      <c r="FP152" s="46"/>
      <c r="FQ152" s="46"/>
      <c r="FR152" s="46"/>
      <c r="FS152" s="46"/>
      <c r="FT152" s="46"/>
      <c r="FU152" s="46"/>
      <c r="FV152" s="46"/>
      <c r="FW152" s="46"/>
      <c r="FX152" s="46"/>
      <c r="FY152" s="46"/>
      <c r="FZ152" s="46"/>
      <c r="GA152" s="46"/>
      <c r="GB152" s="46"/>
      <c r="GC152" s="46"/>
    </row>
    <row r="153" spans="1:185" ht="30" x14ac:dyDescent="0.25">
      <c r="A153" s="120" t="s">
        <v>79</v>
      </c>
      <c r="B153" s="257">
        <f>'2 уровень'!C252</f>
        <v>3338</v>
      </c>
      <c r="C153" s="257">
        <f>'2 уровень'!D252</f>
        <v>1669</v>
      </c>
      <c r="D153" s="50">
        <f>'2 уровень'!E252</f>
        <v>1858</v>
      </c>
      <c r="E153" s="258">
        <f>'2 уровень'!F252</f>
        <v>111.32414619532653</v>
      </c>
      <c r="F153" s="199">
        <f>'2 уровень'!G252</f>
        <v>8590.5438981481475</v>
      </c>
      <c r="G153" s="199">
        <f>'2 уровень'!H252</f>
        <v>4295</v>
      </c>
      <c r="H153" s="63">
        <f>'2 уровень'!I252</f>
        <v>4260.07654</v>
      </c>
      <c r="I153" s="199">
        <f>'2 уровень'!J252</f>
        <v>99.186881024447032</v>
      </c>
      <c r="J153" s="10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  <c r="EZ153" s="46"/>
      <c r="FA153" s="46"/>
      <c r="FB153" s="46"/>
      <c r="FC153" s="46"/>
      <c r="FD153" s="46"/>
      <c r="FE153" s="46"/>
      <c r="FF153" s="46"/>
      <c r="FG153" s="46"/>
      <c r="FH153" s="46"/>
      <c r="FI153" s="46"/>
      <c r="FJ153" s="46"/>
      <c r="FK153" s="46"/>
      <c r="FL153" s="46"/>
      <c r="FM153" s="46"/>
      <c r="FN153" s="46"/>
      <c r="FO153" s="46"/>
      <c r="FP153" s="46"/>
      <c r="FQ153" s="46"/>
      <c r="FR153" s="46"/>
      <c r="FS153" s="46"/>
      <c r="FT153" s="46"/>
      <c r="FU153" s="46"/>
      <c r="FV153" s="46"/>
      <c r="FW153" s="46"/>
      <c r="FX153" s="46"/>
      <c r="FY153" s="46"/>
      <c r="FZ153" s="46"/>
      <c r="GA153" s="46"/>
      <c r="GB153" s="46"/>
      <c r="GC153" s="46"/>
    </row>
    <row r="154" spans="1:185" ht="30" x14ac:dyDescent="0.25">
      <c r="A154" s="120" t="s">
        <v>80</v>
      </c>
      <c r="B154" s="257">
        <f>'2 уровень'!C253</f>
        <v>1001</v>
      </c>
      <c r="C154" s="257">
        <f>'2 уровень'!D253</f>
        <v>501</v>
      </c>
      <c r="D154" s="50">
        <f>'2 уровень'!E253</f>
        <v>572</v>
      </c>
      <c r="E154" s="258">
        <f>'2 уровень'!F253</f>
        <v>114.17165668662675</v>
      </c>
      <c r="F154" s="199">
        <f>'2 уровень'!G253</f>
        <v>1727.0378125</v>
      </c>
      <c r="G154" s="199">
        <f>'2 уровень'!H253</f>
        <v>864</v>
      </c>
      <c r="H154" s="63">
        <f>'2 уровень'!I253</f>
        <v>1007.86592</v>
      </c>
      <c r="I154" s="199">
        <f>'2 уровень'!J253</f>
        <v>116.65114814814814</v>
      </c>
      <c r="J154" s="10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  <c r="EZ154" s="46"/>
      <c r="FA154" s="46"/>
      <c r="FB154" s="46"/>
      <c r="FC154" s="46"/>
      <c r="FD154" s="46"/>
      <c r="FE154" s="46"/>
      <c r="FF154" s="46"/>
      <c r="FG154" s="46"/>
      <c r="FH154" s="46"/>
      <c r="FI154" s="46"/>
      <c r="FJ154" s="46"/>
      <c r="FK154" s="46"/>
      <c r="FL154" s="46"/>
      <c r="FM154" s="46"/>
      <c r="FN154" s="46"/>
      <c r="FO154" s="46"/>
      <c r="FP154" s="46"/>
      <c r="FQ154" s="46"/>
      <c r="FR154" s="46"/>
      <c r="FS154" s="46"/>
      <c r="FT154" s="46"/>
      <c r="FU154" s="46"/>
      <c r="FV154" s="46"/>
      <c r="FW154" s="46"/>
      <c r="FX154" s="46"/>
      <c r="FY154" s="46"/>
      <c r="FZ154" s="46"/>
      <c r="GA154" s="46"/>
      <c r="GB154" s="46"/>
      <c r="GC154" s="46"/>
    </row>
    <row r="155" spans="1:185" ht="45" x14ac:dyDescent="0.25">
      <c r="A155" s="120" t="s">
        <v>100</v>
      </c>
      <c r="B155" s="257">
        <f>'2 уровень'!C254</f>
        <v>65</v>
      </c>
      <c r="C155" s="257">
        <f>'2 уровень'!D254</f>
        <v>33</v>
      </c>
      <c r="D155" s="50">
        <f>'2 уровень'!E254</f>
        <v>65</v>
      </c>
      <c r="E155" s="258">
        <f>'2 уровень'!F254</f>
        <v>196.96969696969697</v>
      </c>
      <c r="F155" s="199">
        <f>'2 уровень'!G254</f>
        <v>426.54624999999999</v>
      </c>
      <c r="G155" s="199">
        <f>'2 уровень'!H254</f>
        <v>213</v>
      </c>
      <c r="H155" s="63">
        <f>'2 уровень'!I254</f>
        <v>426.54624999999999</v>
      </c>
      <c r="I155" s="199">
        <f>'2 уровень'!J254</f>
        <v>200.25645539906102</v>
      </c>
      <c r="J155" s="10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</row>
    <row r="156" spans="1:185" ht="30" x14ac:dyDescent="0.25">
      <c r="A156" s="120" t="s">
        <v>101</v>
      </c>
      <c r="B156" s="257">
        <f>'2 уровень'!C255</f>
        <v>150</v>
      </c>
      <c r="C156" s="257">
        <f>'2 уровень'!D255</f>
        <v>75</v>
      </c>
      <c r="D156" s="50">
        <f>'2 уровень'!E255</f>
        <v>108</v>
      </c>
      <c r="E156" s="258">
        <f>'2 уровень'!F255</f>
        <v>144</v>
      </c>
      <c r="F156" s="199">
        <f>'2 уровень'!G255</f>
        <v>984.33749999999998</v>
      </c>
      <c r="G156" s="199">
        <f>'2 уровень'!H255</f>
        <v>492</v>
      </c>
      <c r="H156" s="63">
        <f>'2 уровень'!I255</f>
        <v>708.72299999999996</v>
      </c>
      <c r="I156" s="199">
        <f>'2 уровень'!J255</f>
        <v>144.04939024390242</v>
      </c>
      <c r="J156" s="10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  <c r="EZ156" s="46"/>
      <c r="FA156" s="46"/>
      <c r="FB156" s="46"/>
      <c r="FC156" s="46"/>
      <c r="FD156" s="46"/>
      <c r="FE156" s="46"/>
      <c r="FF156" s="46"/>
      <c r="FG156" s="46"/>
      <c r="FH156" s="46"/>
      <c r="FI156" s="46"/>
      <c r="FJ156" s="46"/>
      <c r="FK156" s="46"/>
      <c r="FL156" s="46"/>
      <c r="FM156" s="46"/>
      <c r="FN156" s="46"/>
      <c r="FO156" s="46"/>
      <c r="FP156" s="46"/>
      <c r="FQ156" s="46"/>
      <c r="FR156" s="46"/>
      <c r="FS156" s="46"/>
      <c r="FT156" s="46"/>
      <c r="FU156" s="46"/>
      <c r="FV156" s="46"/>
      <c r="FW156" s="46"/>
      <c r="FX156" s="46"/>
      <c r="FY156" s="46"/>
      <c r="FZ156" s="46"/>
      <c r="GA156" s="46"/>
      <c r="GB156" s="46"/>
      <c r="GC156" s="46"/>
    </row>
    <row r="157" spans="1:185" ht="30" x14ac:dyDescent="0.25">
      <c r="A157" s="564" t="s">
        <v>113</v>
      </c>
      <c r="B157" s="561">
        <f>'2 уровень'!C256</f>
        <v>8277</v>
      </c>
      <c r="C157" s="561">
        <f>'2 уровень'!D256</f>
        <v>4139</v>
      </c>
      <c r="D157" s="561">
        <f>'2 уровень'!E256</f>
        <v>4255</v>
      </c>
      <c r="E157" s="562">
        <f>'2 уровень'!F256</f>
        <v>102.80260932592414</v>
      </c>
      <c r="F157" s="565">
        <f>'2 уровень'!G256</f>
        <v>14115.806</v>
      </c>
      <c r="G157" s="565">
        <f>'2 уровень'!H256</f>
        <v>7058</v>
      </c>
      <c r="H157" s="565">
        <f>'2 уровень'!I256</f>
        <v>11003.042430000001</v>
      </c>
      <c r="I157" s="565">
        <f>'2 уровень'!J256</f>
        <v>155.89462213091531</v>
      </c>
      <c r="J157" s="10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</row>
    <row r="158" spans="1:185" ht="30" x14ac:dyDescent="0.25">
      <c r="A158" s="120" t="s">
        <v>109</v>
      </c>
      <c r="B158" s="257">
        <f>'2 уровень'!C257</f>
        <v>700</v>
      </c>
      <c r="C158" s="257">
        <f>'2 уровень'!D257</f>
        <v>350</v>
      </c>
      <c r="D158" s="50">
        <f>'2 уровень'!E257</f>
        <v>248</v>
      </c>
      <c r="E158" s="258">
        <f>'2 уровень'!F257</f>
        <v>70.857142857142847</v>
      </c>
      <c r="F158" s="199">
        <f>'2 уровень'!G257</f>
        <v>1227.7090000000001</v>
      </c>
      <c r="G158" s="199">
        <f>'2 уровень'!H257</f>
        <v>614</v>
      </c>
      <c r="H158" s="63">
        <f>'2 уровень'!I257</f>
        <v>431.76770999999991</v>
      </c>
      <c r="I158" s="199">
        <f>'2 уровень'!J257</f>
        <v>70.320473941368064</v>
      </c>
      <c r="J158" s="10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</row>
    <row r="159" spans="1:185" ht="60" x14ac:dyDescent="0.25">
      <c r="A159" s="120" t="s">
        <v>81</v>
      </c>
      <c r="B159" s="257">
        <f>'2 уровень'!C258</f>
        <v>5500</v>
      </c>
      <c r="C159" s="257">
        <f>'2 уровень'!D258</f>
        <v>2750</v>
      </c>
      <c r="D159" s="50">
        <f>'2 уровень'!E258</f>
        <v>2852</v>
      </c>
      <c r="E159" s="258">
        <f>'2 уровень'!F258</f>
        <v>103.7090909090909</v>
      </c>
      <c r="F159" s="199">
        <f>'2 уровень'!G258</f>
        <v>10788.25</v>
      </c>
      <c r="G159" s="199">
        <f>'2 уровень'!H258</f>
        <v>5394</v>
      </c>
      <c r="H159" s="63">
        <f>'2 уровень'!I258</f>
        <v>9359.7513900000013</v>
      </c>
      <c r="I159" s="199">
        <f>'2 уровень'!J258</f>
        <v>173.52153114571749</v>
      </c>
      <c r="J159" s="10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</row>
    <row r="160" spans="1:185" ht="45" x14ac:dyDescent="0.25">
      <c r="A160" s="120" t="s">
        <v>110</v>
      </c>
      <c r="B160" s="257">
        <f>'2 уровень'!C259</f>
        <v>2077</v>
      </c>
      <c r="C160" s="257">
        <f>'2 уровень'!D259</f>
        <v>1039</v>
      </c>
      <c r="D160" s="50">
        <f>'2 уровень'!E259</f>
        <v>1155</v>
      </c>
      <c r="E160" s="258">
        <f>'2 уровень'!F259</f>
        <v>111.1645813282002</v>
      </c>
      <c r="F160" s="199">
        <f>'2 уровень'!G259</f>
        <v>2099.8470000000002</v>
      </c>
      <c r="G160" s="199">
        <f>'2 уровень'!H259</f>
        <v>1050</v>
      </c>
      <c r="H160" s="63">
        <f>'2 уровень'!I259</f>
        <v>1211.52333</v>
      </c>
      <c r="I160" s="199">
        <f>'2 уровень'!J259</f>
        <v>115.38317428571428</v>
      </c>
      <c r="J160" s="10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</row>
    <row r="161" spans="1:185" ht="30" x14ac:dyDescent="0.25">
      <c r="A161" s="120" t="s">
        <v>124</v>
      </c>
      <c r="B161" s="257">
        <f>'2 уровень'!C260</f>
        <v>13400</v>
      </c>
      <c r="C161" s="257">
        <f>'2 уровень'!D260</f>
        <v>6700</v>
      </c>
      <c r="D161" s="50">
        <f>'2 уровень'!E260</f>
        <v>4831</v>
      </c>
      <c r="E161" s="258">
        <f>'2 уровень'!F260</f>
        <v>72.104477611940297</v>
      </c>
      <c r="F161" s="199">
        <f>'2 уровень'!G260</f>
        <v>10841.806</v>
      </c>
      <c r="G161" s="199">
        <f>'2 уровень'!H260</f>
        <v>5421</v>
      </c>
      <c r="H161" s="63">
        <f>'2 уровень'!I260</f>
        <v>3891.2599699999996</v>
      </c>
      <c r="I161" s="199">
        <f>'2 уровень'!J260</f>
        <v>71.781220623501198</v>
      </c>
      <c r="J161" s="10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</row>
    <row r="162" spans="1:185" ht="30" x14ac:dyDescent="0.25">
      <c r="A162" s="120" t="s">
        <v>125</v>
      </c>
      <c r="B162" s="257">
        <f>'2 уровень'!C261</f>
        <v>910</v>
      </c>
      <c r="C162" s="257">
        <f>'2 уровень'!D261</f>
        <v>455</v>
      </c>
      <c r="D162" s="50">
        <f>'2 уровень'!E261</f>
        <v>0</v>
      </c>
      <c r="E162" s="258">
        <f>'2 уровень'!F261</f>
        <v>0</v>
      </c>
      <c r="F162" s="199">
        <f>'2 уровень'!G261</f>
        <v>0</v>
      </c>
      <c r="G162" s="199">
        <f>'2 уровень'!H261</f>
        <v>0</v>
      </c>
      <c r="H162" s="63">
        <f>'2 уровень'!I261</f>
        <v>0</v>
      </c>
      <c r="I162" s="199">
        <f>'2 уровень'!J261</f>
        <v>0</v>
      </c>
      <c r="J162" s="10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</row>
    <row r="163" spans="1:185" ht="30" x14ac:dyDescent="0.25">
      <c r="A163" s="120" t="s">
        <v>126</v>
      </c>
      <c r="B163" s="257">
        <f>'2 уровень'!C262</f>
        <v>0</v>
      </c>
      <c r="C163" s="257">
        <f>'2 уровень'!D262</f>
        <v>0</v>
      </c>
      <c r="D163" s="50">
        <f>'2 уровень'!E262</f>
        <v>0</v>
      </c>
      <c r="E163" s="258">
        <f>'2 уровень'!F262</f>
        <v>0</v>
      </c>
      <c r="F163" s="199">
        <f>'2 уровень'!G262</f>
        <v>0</v>
      </c>
      <c r="G163" s="199">
        <f>'2 уровень'!H262</f>
        <v>0</v>
      </c>
      <c r="H163" s="63">
        <f>'2 уровень'!I262</f>
        <v>0</v>
      </c>
      <c r="I163" s="199">
        <f>'2 уровень'!J262</f>
        <v>0</v>
      </c>
      <c r="J163" s="10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</row>
    <row r="164" spans="1:185" ht="15.75" thickBot="1" x14ac:dyDescent="0.3">
      <c r="A164" s="115" t="s">
        <v>4</v>
      </c>
      <c r="B164" s="257">
        <f>'2 уровень'!C263</f>
        <v>0</v>
      </c>
      <c r="C164" s="257">
        <f>'2 уровень'!D263</f>
        <v>0</v>
      </c>
      <c r="D164" s="50">
        <f>'2 уровень'!E263</f>
        <v>0</v>
      </c>
      <c r="E164" s="258">
        <f>'2 уровень'!F263</f>
        <v>0</v>
      </c>
      <c r="F164" s="199">
        <f>'2 уровень'!G263</f>
        <v>36686.077460648143</v>
      </c>
      <c r="G164" s="199">
        <f>'2 уровень'!H263</f>
        <v>18343</v>
      </c>
      <c r="H164" s="63">
        <f>'2 уровень'!I263</f>
        <v>21297.51411</v>
      </c>
      <c r="I164" s="199">
        <f>'2 уровень'!J263</f>
        <v>116.10703870686365</v>
      </c>
      <c r="J164" s="10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</row>
    <row r="165" spans="1:185" ht="15" customHeight="1" x14ac:dyDescent="0.25">
      <c r="A165" s="99" t="s">
        <v>14</v>
      </c>
      <c r="B165" s="100"/>
      <c r="C165" s="100"/>
      <c r="D165" s="100"/>
      <c r="E165" s="189"/>
      <c r="F165" s="101"/>
      <c r="G165" s="101"/>
      <c r="H165" s="101"/>
      <c r="I165" s="101"/>
      <c r="J165" s="106"/>
    </row>
    <row r="166" spans="1:185" ht="30" x14ac:dyDescent="0.25">
      <c r="A166" s="564" t="s">
        <v>121</v>
      </c>
      <c r="B166" s="561">
        <f>'2 уровень'!C280</f>
        <v>7336</v>
      </c>
      <c r="C166" s="561">
        <f>'2 уровень'!D280</f>
        <v>3669</v>
      </c>
      <c r="D166" s="561">
        <f>'2 уровень'!E280</f>
        <v>4353</v>
      </c>
      <c r="E166" s="562">
        <f>'2 уровень'!F280</f>
        <v>118.6426819296811</v>
      </c>
      <c r="F166" s="565">
        <f>'2 уровень'!G280</f>
        <v>18301.103240740744</v>
      </c>
      <c r="G166" s="565">
        <f>'2 уровень'!H280</f>
        <v>9150</v>
      </c>
      <c r="H166" s="565">
        <f>'2 уровень'!I280</f>
        <v>10293.33531</v>
      </c>
      <c r="I166" s="565">
        <f>'2 уровень'!J280</f>
        <v>112.49546786885247</v>
      </c>
      <c r="J166" s="10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</row>
    <row r="167" spans="1:185" ht="30" x14ac:dyDescent="0.25">
      <c r="A167" s="120" t="s">
        <v>79</v>
      </c>
      <c r="B167" s="50">
        <f>'2 уровень'!C281</f>
        <v>5485</v>
      </c>
      <c r="C167" s="50">
        <f>'2 уровень'!D281</f>
        <v>2743</v>
      </c>
      <c r="D167" s="50">
        <f>'2 уровень'!E281</f>
        <v>3477</v>
      </c>
      <c r="E167" s="186">
        <f>'2 уровень'!F281</f>
        <v>126.75902296755378</v>
      </c>
      <c r="F167" s="63">
        <f>'2 уровень'!G281</f>
        <v>14115.977615740743</v>
      </c>
      <c r="G167" s="63">
        <f>'2 уровень'!H281</f>
        <v>7058</v>
      </c>
      <c r="H167" s="63">
        <f>'2 уровень'!I281</f>
        <v>7678.0054900000005</v>
      </c>
      <c r="I167" s="63">
        <f>'2 уровень'!J281</f>
        <v>108.78443595919525</v>
      </c>
      <c r="J167" s="10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  <c r="AR167" s="46"/>
      <c r="AS167" s="46"/>
      <c r="AT167" s="46"/>
      <c r="AU167" s="46"/>
      <c r="AV167" s="46"/>
      <c r="AW167" s="46"/>
      <c r="AX167" s="46"/>
      <c r="AY167" s="46"/>
      <c r="AZ167" s="46"/>
      <c r="BA167" s="46"/>
      <c r="BB167" s="46"/>
      <c r="BC167" s="46"/>
      <c r="BD167" s="46"/>
      <c r="BE167" s="46"/>
      <c r="BF167" s="46"/>
      <c r="BG167" s="46"/>
      <c r="BH167" s="46"/>
      <c r="BI167" s="46"/>
      <c r="BJ167" s="46"/>
      <c r="BK167" s="46"/>
      <c r="BL167" s="46"/>
      <c r="BM167" s="46"/>
      <c r="BN167" s="46"/>
      <c r="BO167" s="46"/>
      <c r="BP167" s="46"/>
      <c r="BQ167" s="46"/>
      <c r="BR167" s="46"/>
      <c r="BS167" s="46"/>
      <c r="BT167" s="46"/>
      <c r="BU167" s="46"/>
      <c r="BV167" s="46"/>
      <c r="BW167" s="46"/>
      <c r="BX167" s="46"/>
      <c r="BY167" s="46"/>
      <c r="BZ167" s="46"/>
      <c r="CA167" s="46"/>
      <c r="CB167" s="46"/>
      <c r="CC167" s="46"/>
      <c r="CD167" s="46"/>
      <c r="CE167" s="46"/>
      <c r="CF167" s="46"/>
      <c r="CG167" s="46"/>
      <c r="CH167" s="46"/>
      <c r="CI167" s="46"/>
      <c r="CJ167" s="46"/>
      <c r="CK167" s="46"/>
      <c r="CL167" s="46"/>
      <c r="CM167" s="46"/>
      <c r="CN167" s="46"/>
      <c r="CO167" s="46"/>
      <c r="CP167" s="46"/>
      <c r="CQ167" s="46"/>
      <c r="CR167" s="46"/>
      <c r="CS167" s="46"/>
      <c r="CT167" s="46"/>
      <c r="CU167" s="46"/>
      <c r="CV167" s="46"/>
      <c r="CW167" s="46"/>
      <c r="CX167" s="46"/>
      <c r="CY167" s="46"/>
      <c r="CZ167" s="46"/>
      <c r="DA167" s="46"/>
      <c r="DB167" s="46"/>
      <c r="DC167" s="46"/>
      <c r="DD167" s="46"/>
      <c r="DE167" s="46"/>
      <c r="DF167" s="46"/>
      <c r="DG167" s="46"/>
      <c r="DH167" s="46"/>
      <c r="DI167" s="46"/>
      <c r="DJ167" s="46"/>
      <c r="DK167" s="46"/>
      <c r="DL167" s="46"/>
      <c r="DM167" s="46"/>
      <c r="DN167" s="46"/>
      <c r="DO167" s="46"/>
      <c r="DP167" s="46"/>
      <c r="DQ167" s="46"/>
      <c r="DR167" s="46"/>
      <c r="DS167" s="46"/>
      <c r="DT167" s="46"/>
      <c r="DU167" s="46"/>
      <c r="DV167" s="46"/>
      <c r="DW167" s="46"/>
      <c r="DX167" s="46"/>
      <c r="DY167" s="46"/>
      <c r="DZ167" s="46"/>
      <c r="EA167" s="46"/>
      <c r="EB167" s="46"/>
      <c r="EC167" s="46"/>
      <c r="ED167" s="46"/>
      <c r="EE167" s="46"/>
      <c r="EF167" s="46"/>
      <c r="EG167" s="46"/>
      <c r="EH167" s="46"/>
      <c r="EI167" s="46"/>
      <c r="EJ167" s="46"/>
      <c r="EK167" s="46"/>
      <c r="EL167" s="46"/>
      <c r="EM167" s="46"/>
      <c r="EN167" s="46"/>
      <c r="EO167" s="46"/>
      <c r="EP167" s="46"/>
      <c r="EQ167" s="46"/>
      <c r="ER167" s="46"/>
      <c r="ES167" s="46"/>
      <c r="ET167" s="46"/>
      <c r="EU167" s="46"/>
      <c r="EV167" s="46"/>
      <c r="EW167" s="46"/>
      <c r="EX167" s="46"/>
      <c r="EY167" s="46"/>
      <c r="EZ167" s="46"/>
      <c r="FA167" s="46"/>
      <c r="FB167" s="46"/>
      <c r="FC167" s="46"/>
      <c r="FD167" s="46"/>
      <c r="FE167" s="46"/>
      <c r="FF167" s="46"/>
      <c r="FG167" s="46"/>
      <c r="FH167" s="46"/>
      <c r="FI167" s="46"/>
      <c r="FJ167" s="46"/>
      <c r="FK167" s="46"/>
      <c r="FL167" s="46"/>
      <c r="FM167" s="46"/>
      <c r="FN167" s="46"/>
      <c r="FO167" s="46"/>
      <c r="FP167" s="46"/>
      <c r="FQ167" s="46"/>
      <c r="FR167" s="46"/>
      <c r="FS167" s="46"/>
      <c r="FT167" s="46"/>
      <c r="FU167" s="46"/>
      <c r="FV167" s="46"/>
      <c r="FW167" s="46"/>
      <c r="FX167" s="46"/>
      <c r="FY167" s="46"/>
      <c r="FZ167" s="46"/>
      <c r="GA167" s="46"/>
      <c r="GB167" s="46"/>
      <c r="GC167" s="46"/>
    </row>
    <row r="168" spans="1:185" ht="30" x14ac:dyDescent="0.25">
      <c r="A168" s="120" t="s">
        <v>80</v>
      </c>
      <c r="B168" s="50">
        <f>'2 уровень'!C282</f>
        <v>1646</v>
      </c>
      <c r="C168" s="50">
        <f>'2 уровень'!D282</f>
        <v>823</v>
      </c>
      <c r="D168" s="50">
        <f>'2 уровень'!E282</f>
        <v>641</v>
      </c>
      <c r="E168" s="186">
        <f>'2 уровень'!F282</f>
        <v>77.885783718104491</v>
      </c>
      <c r="F168" s="63">
        <f>'2 уровень'!G282</f>
        <v>2839.8643750000001</v>
      </c>
      <c r="G168" s="63">
        <f>'2 уровень'!H282</f>
        <v>1420</v>
      </c>
      <c r="H168" s="63">
        <f>'2 уровень'!I282</f>
        <v>1135.1452899999997</v>
      </c>
      <c r="I168" s="63">
        <f>'2 уровень'!J282</f>
        <v>79.939809154929549</v>
      </c>
      <c r="J168" s="10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</row>
    <row r="169" spans="1:185" ht="45" x14ac:dyDescent="0.25">
      <c r="A169" s="120" t="s">
        <v>100</v>
      </c>
      <c r="B169" s="50">
        <f>'2 уровень'!C283</f>
        <v>125</v>
      </c>
      <c r="C169" s="50">
        <f>'2 уровень'!D283</f>
        <v>63</v>
      </c>
      <c r="D169" s="50">
        <f>'2 уровень'!E283</f>
        <v>139</v>
      </c>
      <c r="E169" s="186">
        <f>'2 уровень'!F283</f>
        <v>220.63492063492066</v>
      </c>
      <c r="F169" s="63">
        <f>'2 уровень'!G283</f>
        <v>820.28125</v>
      </c>
      <c r="G169" s="63">
        <f>'2 уровень'!H283</f>
        <v>410</v>
      </c>
      <c r="H169" s="63">
        <f>'2 уровень'!I283</f>
        <v>870.85660999999993</v>
      </c>
      <c r="I169" s="63">
        <f>'2 уровень'!J283</f>
        <v>212.40405121951218</v>
      </c>
      <c r="J169" s="10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</row>
    <row r="170" spans="1:185" ht="30" x14ac:dyDescent="0.25">
      <c r="A170" s="120" t="s">
        <v>101</v>
      </c>
      <c r="B170" s="50">
        <f>'2 уровень'!C284</f>
        <v>80</v>
      </c>
      <c r="C170" s="50">
        <f>'2 уровень'!D284</f>
        <v>40</v>
      </c>
      <c r="D170" s="50">
        <f>'2 уровень'!E284</f>
        <v>96</v>
      </c>
      <c r="E170" s="186">
        <f>'2 уровень'!F284</f>
        <v>240</v>
      </c>
      <c r="F170" s="63">
        <f>'2 уровень'!G284</f>
        <v>524.98</v>
      </c>
      <c r="G170" s="63">
        <f>'2 уровень'!H284</f>
        <v>262</v>
      </c>
      <c r="H170" s="63">
        <f>'2 уровень'!I284</f>
        <v>609.32792000000006</v>
      </c>
      <c r="I170" s="63">
        <f>'2 уровень'!J284</f>
        <v>232.56790839694662</v>
      </c>
      <c r="J170" s="10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</row>
    <row r="171" spans="1:185" ht="30" x14ac:dyDescent="0.25">
      <c r="A171" s="564" t="s">
        <v>113</v>
      </c>
      <c r="B171" s="561">
        <f>'2 уровень'!C285</f>
        <v>12274</v>
      </c>
      <c r="C171" s="561">
        <f>'2 уровень'!D285</f>
        <v>6137</v>
      </c>
      <c r="D171" s="561">
        <f>'2 уровень'!E285</f>
        <v>4711</v>
      </c>
      <c r="E171" s="562">
        <f>'2 уровень'!F285</f>
        <v>76.763891152028677</v>
      </c>
      <c r="F171" s="565">
        <f>'2 уровень'!G285</f>
        <v>18842.885999999999</v>
      </c>
      <c r="G171" s="565">
        <f>'2 уровень'!H285</f>
        <v>9422</v>
      </c>
      <c r="H171" s="565">
        <f>'2 уровень'!I285</f>
        <v>11401.111339999998</v>
      </c>
      <c r="I171" s="565">
        <f>'2 уровень'!J285</f>
        <v>121.00521481638715</v>
      </c>
      <c r="J171" s="10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</row>
    <row r="172" spans="1:185" ht="30" x14ac:dyDescent="0.25">
      <c r="A172" s="120" t="s">
        <v>109</v>
      </c>
      <c r="B172" s="50">
        <f>'2 уровень'!C286</f>
        <v>600</v>
      </c>
      <c r="C172" s="50">
        <f>'2 уровень'!D286</f>
        <v>300</v>
      </c>
      <c r="D172" s="50">
        <f>'2 уровень'!E286</f>
        <v>283</v>
      </c>
      <c r="E172" s="186">
        <f>'2 уровень'!F286</f>
        <v>94.333333333333343</v>
      </c>
      <c r="F172" s="63">
        <f>'2 уровень'!G286</f>
        <v>1052.3219999999999</v>
      </c>
      <c r="G172" s="63">
        <f>'2 уровень'!H286</f>
        <v>526</v>
      </c>
      <c r="H172" s="63">
        <f>'2 уровень'!I286</f>
        <v>495.16096999999996</v>
      </c>
      <c r="I172" s="63">
        <f>'2 уровень'!J286</f>
        <v>94.13706653992395</v>
      </c>
      <c r="J172" s="10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</row>
    <row r="173" spans="1:185" ht="60" x14ac:dyDescent="0.25">
      <c r="A173" s="120" t="s">
        <v>81</v>
      </c>
      <c r="B173" s="50">
        <f>'2 уровень'!C287</f>
        <v>6300</v>
      </c>
      <c r="C173" s="50">
        <f>'2 уровень'!D287</f>
        <v>3150</v>
      </c>
      <c r="D173" s="50">
        <f>'2 уровень'!E287</f>
        <v>3206</v>
      </c>
      <c r="E173" s="186">
        <f>'2 уровень'!F287</f>
        <v>101.77777777777777</v>
      </c>
      <c r="F173" s="63">
        <f>'2 уровень'!G287</f>
        <v>12357.45</v>
      </c>
      <c r="G173" s="63">
        <f>'2 уровень'!H287</f>
        <v>6179</v>
      </c>
      <c r="H173" s="63">
        <f>'2 уровень'!I287</f>
        <v>9694.0943499999976</v>
      </c>
      <c r="I173" s="63">
        <f>'2 уровень'!J287</f>
        <v>156.88775449101792</v>
      </c>
      <c r="J173" s="10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6"/>
      <c r="EO173" s="46"/>
      <c r="EP173" s="46"/>
      <c r="EQ173" s="46"/>
      <c r="ER173" s="46"/>
      <c r="ES173" s="46"/>
      <c r="ET173" s="46"/>
      <c r="EU173" s="46"/>
      <c r="EV173" s="46"/>
      <c r="EW173" s="46"/>
      <c r="EX173" s="46"/>
      <c r="EY173" s="46"/>
      <c r="EZ173" s="46"/>
      <c r="FA173" s="46"/>
      <c r="FB173" s="46"/>
      <c r="FC173" s="46"/>
      <c r="FD173" s="46"/>
      <c r="FE173" s="46"/>
      <c r="FF173" s="46"/>
      <c r="FG173" s="46"/>
      <c r="FH173" s="46"/>
      <c r="FI173" s="46"/>
      <c r="FJ173" s="46"/>
      <c r="FK173" s="46"/>
      <c r="FL173" s="46"/>
      <c r="FM173" s="46"/>
      <c r="FN173" s="46"/>
      <c r="FO173" s="46"/>
      <c r="FP173" s="46"/>
      <c r="FQ173" s="46"/>
      <c r="FR173" s="46"/>
      <c r="FS173" s="46"/>
      <c r="FT173" s="46"/>
      <c r="FU173" s="46"/>
      <c r="FV173" s="46"/>
      <c r="FW173" s="46"/>
      <c r="FX173" s="46"/>
      <c r="FY173" s="46"/>
      <c r="FZ173" s="46"/>
      <c r="GA173" s="46"/>
      <c r="GB173" s="46"/>
      <c r="GC173" s="46"/>
    </row>
    <row r="174" spans="1:185" ht="45" x14ac:dyDescent="0.25">
      <c r="A174" s="120" t="s">
        <v>110</v>
      </c>
      <c r="B174" s="50">
        <f>'2 уровень'!C288</f>
        <v>5374</v>
      </c>
      <c r="C174" s="50">
        <f>'2 уровень'!D288</f>
        <v>2687</v>
      </c>
      <c r="D174" s="50">
        <f>'2 уровень'!E288</f>
        <v>1222</v>
      </c>
      <c r="E174" s="186">
        <f>'2 уровень'!F288</f>
        <v>45.478228507629325</v>
      </c>
      <c r="F174" s="63">
        <f>'2 уровень'!G288</f>
        <v>5433.1139999999996</v>
      </c>
      <c r="G174" s="63">
        <f>'2 уровень'!H288</f>
        <v>2717</v>
      </c>
      <c r="H174" s="63">
        <f>'2 уровень'!I288</f>
        <v>1211.8560199999999</v>
      </c>
      <c r="I174" s="63">
        <f>'2 уровень'!J288</f>
        <v>44.602724328303275</v>
      </c>
      <c r="J174" s="10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</row>
    <row r="175" spans="1:185" ht="30" x14ac:dyDescent="0.25">
      <c r="A175" s="120" t="s">
        <v>124</v>
      </c>
      <c r="B175" s="50">
        <f>'2 уровень'!C289</f>
        <v>24500</v>
      </c>
      <c r="C175" s="50">
        <f>'2 уровень'!D289</f>
        <v>12250</v>
      </c>
      <c r="D175" s="50">
        <f>'2 уровень'!E289</f>
        <v>9720</v>
      </c>
      <c r="E175" s="186">
        <f>'2 уровень'!F289</f>
        <v>79.346938775510196</v>
      </c>
      <c r="F175" s="63">
        <f>'2 уровень'!G289</f>
        <v>19822.705000000002</v>
      </c>
      <c r="G175" s="63">
        <f>'2 уровень'!H289</f>
        <v>9911</v>
      </c>
      <c r="H175" s="63">
        <f>'2 уровень'!I289</f>
        <v>7813.9790799999992</v>
      </c>
      <c r="I175" s="63">
        <f>'2 уровень'!J289</f>
        <v>78.841479971748555</v>
      </c>
      <c r="J175" s="10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</row>
    <row r="176" spans="1:185" ht="30" x14ac:dyDescent="0.25">
      <c r="A176" s="120" t="s">
        <v>125</v>
      </c>
      <c r="B176" s="50">
        <f>'2 уровень'!C290</f>
        <v>2200</v>
      </c>
      <c r="C176" s="50">
        <f>'2 уровень'!D290</f>
        <v>1100</v>
      </c>
      <c r="D176" s="50">
        <f>'2 уровень'!E290</f>
        <v>684</v>
      </c>
      <c r="E176" s="186">
        <f>'2 уровень'!F290</f>
        <v>62.18181818181818</v>
      </c>
      <c r="F176" s="63">
        <f>'2 уровень'!G290</f>
        <v>0</v>
      </c>
      <c r="G176" s="63">
        <f>'2 уровень'!H290</f>
        <v>0</v>
      </c>
      <c r="H176" s="63">
        <f>'2 уровень'!I290</f>
        <v>552.77784999999994</v>
      </c>
      <c r="I176" s="63">
        <f>'2 уровень'!J290</f>
        <v>0</v>
      </c>
      <c r="J176" s="10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</row>
    <row r="177" spans="1:185" ht="30" x14ac:dyDescent="0.25">
      <c r="A177" s="120" t="s">
        <v>126</v>
      </c>
      <c r="B177" s="50">
        <f>'2 уровень'!C291</f>
        <v>0</v>
      </c>
      <c r="C177" s="50">
        <f>'2 уровень'!D291</f>
        <v>0</v>
      </c>
      <c r="D177" s="50">
        <f>'2 уровень'!E291</f>
        <v>0</v>
      </c>
      <c r="E177" s="186">
        <f>'2 уровень'!F291</f>
        <v>0</v>
      </c>
      <c r="F177" s="63">
        <f>'2 уровень'!G291</f>
        <v>0</v>
      </c>
      <c r="G177" s="63">
        <f>'2 уровень'!H291</f>
        <v>0</v>
      </c>
      <c r="H177" s="63">
        <f>'2 уровень'!I291</f>
        <v>0</v>
      </c>
      <c r="I177" s="63">
        <f>'2 уровень'!J291</f>
        <v>0</v>
      </c>
      <c r="J177" s="10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</row>
    <row r="178" spans="1:185" ht="15.75" thickBot="1" x14ac:dyDescent="0.3">
      <c r="A178" s="115" t="s">
        <v>4</v>
      </c>
      <c r="B178" s="50">
        <f>'2 уровень'!C292</f>
        <v>0</v>
      </c>
      <c r="C178" s="50">
        <f>'2 уровень'!D292</f>
        <v>0</v>
      </c>
      <c r="D178" s="50">
        <f>'2 уровень'!E292</f>
        <v>0</v>
      </c>
      <c r="E178" s="186">
        <f>'2 уровень'!F292</f>
        <v>0</v>
      </c>
      <c r="F178" s="63">
        <f>'2 уровень'!G292</f>
        <v>56966.694240740748</v>
      </c>
      <c r="G178" s="63">
        <f>'2 уровень'!H292</f>
        <v>28483</v>
      </c>
      <c r="H178" s="63">
        <f>'2 уровень'!I292</f>
        <v>29508.425729999995</v>
      </c>
      <c r="I178" s="63">
        <f>'2 уровень'!J292</f>
        <v>103.6001324649791</v>
      </c>
      <c r="J178" s="10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</row>
    <row r="179" spans="1:185" ht="15" customHeight="1" x14ac:dyDescent="0.25">
      <c r="A179" s="99" t="s">
        <v>27</v>
      </c>
      <c r="B179" s="100"/>
      <c r="C179" s="100"/>
      <c r="D179" s="100"/>
      <c r="E179" s="189"/>
      <c r="F179" s="101"/>
      <c r="G179" s="101"/>
      <c r="H179" s="101"/>
      <c r="I179" s="101"/>
      <c r="J179" s="10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</row>
    <row r="180" spans="1:185" ht="30" x14ac:dyDescent="0.25">
      <c r="A180" s="564" t="s">
        <v>121</v>
      </c>
      <c r="B180" s="561">
        <f>'2 уровень'!C308</f>
        <v>4849</v>
      </c>
      <c r="C180" s="561">
        <f>'2 уровень'!D308</f>
        <v>2426</v>
      </c>
      <c r="D180" s="561">
        <f>'2 уровень'!E308</f>
        <v>2842</v>
      </c>
      <c r="E180" s="562">
        <f>'2 уровень'!F308</f>
        <v>117.14756801319044</v>
      </c>
      <c r="F180" s="565">
        <f>'2 уровень'!G308</f>
        <v>12441.950942129628</v>
      </c>
      <c r="G180" s="565">
        <f>'2 уровень'!H308</f>
        <v>6222</v>
      </c>
      <c r="H180" s="565">
        <f>'2 уровень'!I308</f>
        <v>7126.9869599999993</v>
      </c>
      <c r="I180" s="565">
        <f>'2 уровень'!J308</f>
        <v>114.54495274831243</v>
      </c>
      <c r="J180" s="106"/>
    </row>
    <row r="181" spans="1:185" ht="30" x14ac:dyDescent="0.25">
      <c r="A181" s="120" t="s">
        <v>79</v>
      </c>
      <c r="B181" s="50">
        <f>'2 уровень'!C309</f>
        <v>3562</v>
      </c>
      <c r="C181" s="50">
        <f>'2 уровень'!D309</f>
        <v>1781</v>
      </c>
      <c r="D181" s="50">
        <f>'2 уровень'!E309</f>
        <v>1942</v>
      </c>
      <c r="E181" s="186">
        <f>'2 уровень'!F309</f>
        <v>109.03986524424481</v>
      </c>
      <c r="F181" s="63">
        <f>'2 уровень'!G309</f>
        <v>9167.0213796296284</v>
      </c>
      <c r="G181" s="63">
        <f>'2 уровень'!H309</f>
        <v>4584</v>
      </c>
      <c r="H181" s="63">
        <f>'2 уровень'!I309</f>
        <v>4785.9322599999996</v>
      </c>
      <c r="I181" s="63">
        <f>'2 уровень'!J309</f>
        <v>104.40515401396159</v>
      </c>
      <c r="J181" s="106"/>
    </row>
    <row r="182" spans="1:185" ht="30" x14ac:dyDescent="0.25">
      <c r="A182" s="120" t="s">
        <v>80</v>
      </c>
      <c r="B182" s="50">
        <f>'2 уровень'!C310</f>
        <v>1069</v>
      </c>
      <c r="C182" s="50">
        <f>'2 уровень'!D310</f>
        <v>535</v>
      </c>
      <c r="D182" s="50">
        <f>'2 уровень'!E310</f>
        <v>744</v>
      </c>
      <c r="E182" s="186">
        <f>'2 уровень'!F310</f>
        <v>139.06542056074767</v>
      </c>
      <c r="F182" s="63">
        <f>'2 уровень'!G310</f>
        <v>1844.3590624999999</v>
      </c>
      <c r="G182" s="63">
        <f>'2 уровень'!H310</f>
        <v>922</v>
      </c>
      <c r="H182" s="63">
        <f>'2 уровень'!I310</f>
        <v>1327.84322</v>
      </c>
      <c r="I182" s="63">
        <f>'2 уровень'!J310</f>
        <v>144.01770281995661</v>
      </c>
      <c r="J182" s="106"/>
    </row>
    <row r="183" spans="1:185" ht="45" x14ac:dyDescent="0.25">
      <c r="A183" s="120" t="s">
        <v>100</v>
      </c>
      <c r="B183" s="50">
        <f>'2 уровень'!C311</f>
        <v>81</v>
      </c>
      <c r="C183" s="50">
        <f>'2 уровень'!D311</f>
        <v>41</v>
      </c>
      <c r="D183" s="50">
        <f>'2 уровень'!E311</f>
        <v>87</v>
      </c>
      <c r="E183" s="186">
        <f>'2 уровень'!F311</f>
        <v>212.19512195121953</v>
      </c>
      <c r="F183" s="63">
        <f>'2 уровень'!G311</f>
        <v>531.54224999999997</v>
      </c>
      <c r="G183" s="63">
        <f>'2 уровень'!H311</f>
        <v>266</v>
      </c>
      <c r="H183" s="63">
        <f>'2 уровень'!I311</f>
        <v>560.41622999999993</v>
      </c>
      <c r="I183" s="63">
        <f>'2 уровень'!J311</f>
        <v>210.68279323308269</v>
      </c>
      <c r="J183" s="106"/>
    </row>
    <row r="184" spans="1:185" ht="30" x14ac:dyDescent="0.25">
      <c r="A184" s="120" t="s">
        <v>101</v>
      </c>
      <c r="B184" s="50">
        <f>'2 уровень'!C312</f>
        <v>137</v>
      </c>
      <c r="C184" s="50">
        <f>'2 уровень'!D312</f>
        <v>69</v>
      </c>
      <c r="D184" s="50">
        <f>'2 уровень'!E312</f>
        <v>69</v>
      </c>
      <c r="E184" s="186">
        <f>'2 уровень'!F312</f>
        <v>100</v>
      </c>
      <c r="F184" s="63">
        <f>'2 уровень'!G312</f>
        <v>899.02824999999996</v>
      </c>
      <c r="G184" s="63">
        <f>'2 уровень'!H312</f>
        <v>450</v>
      </c>
      <c r="H184" s="63">
        <f>'2 уровень'!I312</f>
        <v>452.79525000000001</v>
      </c>
      <c r="I184" s="63">
        <f>'2 уровень'!J312</f>
        <v>100.62116666666667</v>
      </c>
      <c r="J184" s="106"/>
    </row>
    <row r="185" spans="1:185" ht="30" x14ac:dyDescent="0.25">
      <c r="A185" s="564" t="s">
        <v>113</v>
      </c>
      <c r="B185" s="561">
        <f>'2 уровень'!C313</f>
        <v>11460</v>
      </c>
      <c r="C185" s="561">
        <f>'2 уровень'!D313</f>
        <v>5730</v>
      </c>
      <c r="D185" s="561">
        <f>'2 уровень'!E313</f>
        <v>4273</v>
      </c>
      <c r="E185" s="562">
        <f>'2 уровень'!F313</f>
        <v>74.572425828970339</v>
      </c>
      <c r="F185" s="565">
        <f>'2 уровень'!G313</f>
        <v>17833.065000000002</v>
      </c>
      <c r="G185" s="565">
        <f>'2 уровень'!H313</f>
        <v>8916</v>
      </c>
      <c r="H185" s="565">
        <f>'2 уровень'!I313</f>
        <v>9832.7358299999996</v>
      </c>
      <c r="I185" s="565">
        <f>'2 уровень'!J313</f>
        <v>110.28191823687752</v>
      </c>
      <c r="J185" s="106"/>
    </row>
    <row r="186" spans="1:185" ht="30" x14ac:dyDescent="0.25">
      <c r="A186" s="120" t="s">
        <v>109</v>
      </c>
      <c r="B186" s="50">
        <f>'2 уровень'!C314</f>
        <v>1500</v>
      </c>
      <c r="C186" s="50">
        <f>'2 уровень'!D314</f>
        <v>750</v>
      </c>
      <c r="D186" s="50">
        <f>'2 уровень'!E314</f>
        <v>834</v>
      </c>
      <c r="E186" s="186">
        <f>'2 уровень'!F314</f>
        <v>111.20000000000002</v>
      </c>
      <c r="F186" s="63">
        <f>'2 уровень'!G314</f>
        <v>2630.8049999999998</v>
      </c>
      <c r="G186" s="63">
        <f>'2 уровень'!H314</f>
        <v>1315</v>
      </c>
      <c r="H186" s="63">
        <f>'2 уровень'!I314</f>
        <v>1463.3071699999998</v>
      </c>
      <c r="I186" s="63">
        <f>'2 уровень'!J314</f>
        <v>111.27811178707223</v>
      </c>
      <c r="J186" s="106"/>
    </row>
    <row r="187" spans="1:185" ht="60" x14ac:dyDescent="0.25">
      <c r="A187" s="120" t="s">
        <v>81</v>
      </c>
      <c r="B187" s="50">
        <f>'2 уровень'!C315</f>
        <v>5400</v>
      </c>
      <c r="C187" s="50">
        <f>'2 уровень'!D315</f>
        <v>2700</v>
      </c>
      <c r="D187" s="50">
        <f>'2 уровень'!E315</f>
        <v>3036</v>
      </c>
      <c r="E187" s="186">
        <f>'2 уровень'!F315</f>
        <v>112.44444444444443</v>
      </c>
      <c r="F187" s="63">
        <f>'2 уровень'!G315</f>
        <v>10592.1</v>
      </c>
      <c r="G187" s="63">
        <f>'2 уровень'!H315</f>
        <v>5296</v>
      </c>
      <c r="H187" s="63">
        <f>'2 уровень'!I315</f>
        <v>7947.9090500000002</v>
      </c>
      <c r="I187" s="63">
        <f>'2 уровень'!J315</f>
        <v>150.07381136706951</v>
      </c>
      <c r="J187" s="106"/>
    </row>
    <row r="188" spans="1:185" ht="45" x14ac:dyDescent="0.25">
      <c r="A188" s="120" t="s">
        <v>110</v>
      </c>
      <c r="B188" s="50">
        <f>'2 уровень'!C316</f>
        <v>4560</v>
      </c>
      <c r="C188" s="50">
        <f>'2 уровень'!D316</f>
        <v>2280</v>
      </c>
      <c r="D188" s="50">
        <f>'2 уровень'!E316</f>
        <v>403</v>
      </c>
      <c r="E188" s="186">
        <f>'2 уровень'!F316</f>
        <v>17.675438596491226</v>
      </c>
      <c r="F188" s="63">
        <f>'2 уровень'!G316</f>
        <v>4610.16</v>
      </c>
      <c r="G188" s="63">
        <f>'2 уровень'!H316</f>
        <v>2305</v>
      </c>
      <c r="H188" s="63">
        <f>'2 уровень'!I316</f>
        <v>421.51961</v>
      </c>
      <c r="I188" s="63">
        <f>'2 уровень'!J316</f>
        <v>18.287184815618222</v>
      </c>
      <c r="J188" s="106"/>
    </row>
    <row r="189" spans="1:185" ht="30" x14ac:dyDescent="0.25">
      <c r="A189" s="120" t="s">
        <v>124</v>
      </c>
      <c r="B189" s="50">
        <f>'2 уровень'!C317</f>
        <v>7100</v>
      </c>
      <c r="C189" s="50">
        <f>'2 уровень'!D317</f>
        <v>3550</v>
      </c>
      <c r="D189" s="50">
        <f>'2 уровень'!E317</f>
        <v>4048</v>
      </c>
      <c r="E189" s="186">
        <f>'2 уровень'!F317</f>
        <v>114.0281690140845</v>
      </c>
      <c r="F189" s="63">
        <f>'2 уровень'!G317</f>
        <v>5744.5389999999998</v>
      </c>
      <c r="G189" s="63">
        <f>'2 уровень'!H317</f>
        <v>2872</v>
      </c>
      <c r="H189" s="63">
        <f>'2 уровень'!I317</f>
        <v>3261.2704600000002</v>
      </c>
      <c r="I189" s="63">
        <f>'2 уровень'!J317</f>
        <v>113.55398537604458</v>
      </c>
      <c r="J189" s="106"/>
    </row>
    <row r="190" spans="1:185" ht="15.75" thickBot="1" x14ac:dyDescent="0.3">
      <c r="A190" s="115" t="s">
        <v>4</v>
      </c>
      <c r="B190" s="50">
        <f>'2 уровень'!C319</f>
        <v>0</v>
      </c>
      <c r="C190" s="50">
        <f>'2 уровень'!D319</f>
        <v>0</v>
      </c>
      <c r="D190" s="50">
        <f>'2 уровень'!E319</f>
        <v>0</v>
      </c>
      <c r="E190" s="186">
        <f>'2 уровень'!F319</f>
        <v>0</v>
      </c>
      <c r="F190" s="63">
        <f>'2 уровень'!G319</f>
        <v>36019.554942129631</v>
      </c>
      <c r="G190" s="63">
        <f>'2 уровень'!H319</f>
        <v>18010</v>
      </c>
      <c r="H190" s="63">
        <f>'2 уровень'!I319</f>
        <v>20220.99325</v>
      </c>
      <c r="I190" s="63">
        <f>'2 уровень'!J319</f>
        <v>112.27647556912825</v>
      </c>
      <c r="J190" s="106"/>
    </row>
    <row r="191" spans="1:185" ht="15" customHeight="1" x14ac:dyDescent="0.25">
      <c r="A191" s="227" t="s">
        <v>28</v>
      </c>
      <c r="B191" s="100"/>
      <c r="C191" s="100"/>
      <c r="D191" s="100"/>
      <c r="E191" s="189"/>
      <c r="F191" s="101"/>
      <c r="G191" s="101"/>
      <c r="H191" s="101"/>
      <c r="I191" s="101"/>
      <c r="J191" s="106"/>
    </row>
    <row r="192" spans="1:185" ht="30" x14ac:dyDescent="0.25">
      <c r="A192" s="564" t="s">
        <v>121</v>
      </c>
      <c r="B192" s="561">
        <f>'Охотск '!B21</f>
        <v>1275</v>
      </c>
      <c r="C192" s="561">
        <f>'Охотск '!C21</f>
        <v>638</v>
      </c>
      <c r="D192" s="561">
        <f>'Охотск '!D21</f>
        <v>761</v>
      </c>
      <c r="E192" s="562">
        <f>'Охотск '!E21</f>
        <v>119.27899686520375</v>
      </c>
      <c r="F192" s="590">
        <f>'Охотск '!F21</f>
        <v>5034.5691400000005</v>
      </c>
      <c r="G192" s="590">
        <f>'Охотск '!G21</f>
        <v>2518</v>
      </c>
      <c r="H192" s="590">
        <f>'Охотск '!H21</f>
        <v>3190.0231800000006</v>
      </c>
      <c r="I192" s="590">
        <f>'Охотск '!I21</f>
        <v>126.68876806989677</v>
      </c>
      <c r="J192" s="106"/>
    </row>
    <row r="193" spans="1:185" ht="30" x14ac:dyDescent="0.25">
      <c r="A193" s="120" t="s">
        <v>79</v>
      </c>
      <c r="B193" s="50">
        <f>'Охотск '!B22</f>
        <v>933</v>
      </c>
      <c r="C193" s="50">
        <f>'Охотск '!C22</f>
        <v>467</v>
      </c>
      <c r="D193" s="50">
        <f>'Охотск '!D22</f>
        <v>543</v>
      </c>
      <c r="E193" s="186">
        <f>'Охотск '!E22</f>
        <v>116.27408993576016</v>
      </c>
      <c r="F193" s="66">
        <f>'Охотск '!F22</f>
        <v>3673.1620800000001</v>
      </c>
      <c r="G193" s="66">
        <f>'Охотск '!G22</f>
        <v>1837</v>
      </c>
      <c r="H193" s="66">
        <f>'Охотск '!H22</f>
        <v>2160.8192200000003</v>
      </c>
      <c r="I193" s="66">
        <f>'Охотск '!I22</f>
        <v>117.62761132280895</v>
      </c>
      <c r="J193" s="106"/>
    </row>
    <row r="194" spans="1:185" ht="30" x14ac:dyDescent="0.25">
      <c r="A194" s="120" t="s">
        <v>80</v>
      </c>
      <c r="B194" s="50">
        <f>'Охотск '!B23</f>
        <v>280</v>
      </c>
      <c r="C194" s="50">
        <f>'Охотск '!C23</f>
        <v>140</v>
      </c>
      <c r="D194" s="50">
        <f>'Охотск '!D23</f>
        <v>159</v>
      </c>
      <c r="E194" s="186">
        <f>'Охотск '!E23</f>
        <v>113.57142857142857</v>
      </c>
      <c r="F194" s="66">
        <f>'Охотск '!F23</f>
        <v>739.00890000000004</v>
      </c>
      <c r="G194" s="66">
        <f>'Охотск '!G23</f>
        <v>370</v>
      </c>
      <c r="H194" s="66">
        <f>'Охотск '!H23</f>
        <v>436.92184000000003</v>
      </c>
      <c r="I194" s="66">
        <f>'Охотск '!I23</f>
        <v>118.08698378378379</v>
      </c>
      <c r="J194" s="106"/>
    </row>
    <row r="195" spans="1:185" ht="45" x14ac:dyDescent="0.25">
      <c r="A195" s="120" t="s">
        <v>100</v>
      </c>
      <c r="B195" s="50">
        <f>'Охотск '!B24</f>
        <v>20</v>
      </c>
      <c r="C195" s="50">
        <f>'Охотск '!C24</f>
        <v>10</v>
      </c>
      <c r="D195" s="50">
        <f>'Охотск '!D24</f>
        <v>21</v>
      </c>
      <c r="E195" s="186">
        <f>'Охотск '!E24</f>
        <v>210</v>
      </c>
      <c r="F195" s="66">
        <f>'Охотск '!F24</f>
        <v>200.77360000000002</v>
      </c>
      <c r="G195" s="66">
        <f>'Охотск '!G24</f>
        <v>100</v>
      </c>
      <c r="H195" s="66">
        <f>'Охотск '!H24</f>
        <v>210.81227999999999</v>
      </c>
      <c r="I195" s="66">
        <f>'Охотск '!I24</f>
        <v>210.81227999999999</v>
      </c>
      <c r="J195" s="106"/>
    </row>
    <row r="196" spans="1:185" ht="30" x14ac:dyDescent="0.25">
      <c r="A196" s="120" t="s">
        <v>101</v>
      </c>
      <c r="B196" s="50">
        <f>'Охотск '!B25</f>
        <v>42</v>
      </c>
      <c r="C196" s="50">
        <f>'Охотск '!C25</f>
        <v>21</v>
      </c>
      <c r="D196" s="50">
        <f>'Охотск '!D25</f>
        <v>38</v>
      </c>
      <c r="E196" s="186">
        <f>'Охотск '!E25</f>
        <v>180.95238095238096</v>
      </c>
      <c r="F196" s="66">
        <f>'Охотск '!F25</f>
        <v>421.62455999999997</v>
      </c>
      <c r="G196" s="66">
        <f>'Охотск '!G25</f>
        <v>211</v>
      </c>
      <c r="H196" s="66">
        <f>'Охотск '!H25</f>
        <v>381.46984000000003</v>
      </c>
      <c r="I196" s="66">
        <f>'Охотск '!I25</f>
        <v>180.79139336492892</v>
      </c>
      <c r="J196" s="106"/>
    </row>
    <row r="197" spans="1:185" ht="30" x14ac:dyDescent="0.25">
      <c r="A197" s="564" t="s">
        <v>113</v>
      </c>
      <c r="B197" s="561">
        <f>'Охотск '!B26</f>
        <v>1516</v>
      </c>
      <c r="C197" s="561">
        <f>'Охотск '!C26</f>
        <v>758</v>
      </c>
      <c r="D197" s="561">
        <f>'Охотск '!D26</f>
        <v>937</v>
      </c>
      <c r="E197" s="562">
        <f>'Охотск '!E26</f>
        <v>123.61477572559367</v>
      </c>
      <c r="F197" s="590">
        <f>'Охотск '!F26</f>
        <v>7123.515974074985</v>
      </c>
      <c r="G197" s="590">
        <f>'Охотск '!G26</f>
        <v>3562</v>
      </c>
      <c r="H197" s="590">
        <f>'Охотск '!H26</f>
        <v>3630.3938200000002</v>
      </c>
      <c r="I197" s="590">
        <f>'Охотск '!I26</f>
        <v>101.92009601347559</v>
      </c>
      <c r="J197" s="106"/>
    </row>
    <row r="198" spans="1:185" ht="30" x14ac:dyDescent="0.25">
      <c r="A198" s="120" t="s">
        <v>109</v>
      </c>
      <c r="B198" s="50">
        <f>'Охотск '!B27</f>
        <v>100</v>
      </c>
      <c r="C198" s="50">
        <f>'Охотск '!C27</f>
        <v>50</v>
      </c>
      <c r="D198" s="50">
        <f>'Охотск '!D27</f>
        <v>48</v>
      </c>
      <c r="E198" s="186">
        <f>'Охотск '!E27</f>
        <v>96</v>
      </c>
      <c r="F198" s="66">
        <f>'Охотск '!F27</f>
        <v>265.77118713594217</v>
      </c>
      <c r="G198" s="66">
        <f>'Охотск '!G27</f>
        <v>133</v>
      </c>
      <c r="H198" s="66">
        <f>'Охотск '!H27</f>
        <v>127.48678</v>
      </c>
      <c r="I198" s="66">
        <f>'Охотск '!I27</f>
        <v>95.854721804511271</v>
      </c>
      <c r="J198" s="106"/>
    </row>
    <row r="199" spans="1:185" ht="60" x14ac:dyDescent="0.25">
      <c r="A199" s="120" t="s">
        <v>81</v>
      </c>
      <c r="B199" s="50">
        <f>'Охотск '!B28</f>
        <v>1324</v>
      </c>
      <c r="C199" s="50">
        <f>'Охотск '!C28</f>
        <v>662</v>
      </c>
      <c r="D199" s="50">
        <f>'Охотск '!D28</f>
        <v>818</v>
      </c>
      <c r="E199" s="186">
        <f>'Охотск '!E28</f>
        <v>123.56495468277946</v>
      </c>
      <c r="F199" s="66">
        <f>'Охотск '!F28</f>
        <v>6621.6727869390425</v>
      </c>
      <c r="G199" s="66">
        <f>'Охотск '!G28</f>
        <v>3311</v>
      </c>
      <c r="H199" s="66">
        <f>'Охотск '!H28</f>
        <v>3416.8115299999999</v>
      </c>
      <c r="I199" s="66">
        <f>'Охотск '!I28</f>
        <v>103.19575747508306</v>
      </c>
      <c r="J199" s="106"/>
    </row>
    <row r="200" spans="1:185" ht="45" x14ac:dyDescent="0.25">
      <c r="A200" s="120" t="s">
        <v>110</v>
      </c>
      <c r="B200" s="50">
        <f>'Охотск '!B29</f>
        <v>92</v>
      </c>
      <c r="C200" s="50">
        <f>'Охотск '!C29</f>
        <v>46</v>
      </c>
      <c r="D200" s="50">
        <f>'Охотск '!D29</f>
        <v>71</v>
      </c>
      <c r="E200" s="186">
        <f>'Охотск '!E29</f>
        <v>154.34782608695653</v>
      </c>
      <c r="F200" s="66">
        <f>'Охотск '!F29</f>
        <v>236.072</v>
      </c>
      <c r="G200" s="66">
        <f>'Охотск '!G29</f>
        <v>118</v>
      </c>
      <c r="H200" s="66">
        <f>'Охотск '!H29</f>
        <v>86.09550999999999</v>
      </c>
      <c r="I200" s="66">
        <f>'Охотск '!I29</f>
        <v>72.962296610169489</v>
      </c>
      <c r="J200" s="106"/>
    </row>
    <row r="201" spans="1:185" ht="30" x14ac:dyDescent="0.25">
      <c r="A201" s="681" t="s">
        <v>124</v>
      </c>
      <c r="B201" s="50">
        <f>'Охотск '!B30</f>
        <v>5565</v>
      </c>
      <c r="C201" s="50">
        <f>'Охотск '!C30</f>
        <v>2783</v>
      </c>
      <c r="D201" s="50">
        <f>'Охотск '!D30</f>
        <v>3047</v>
      </c>
      <c r="E201" s="186">
        <f>'Охотск '!E30</f>
        <v>109.48616600790513</v>
      </c>
      <c r="F201" s="66">
        <f>'Охотск '!F30</f>
        <v>6887.8561500000005</v>
      </c>
      <c r="G201" s="66">
        <f>'Охотск '!G30</f>
        <v>3444</v>
      </c>
      <c r="H201" s="66">
        <f>'Охотск '!H30</f>
        <v>3770.0933999999997</v>
      </c>
      <c r="I201" s="66">
        <f>'Охотск '!I30</f>
        <v>109.4684494773519</v>
      </c>
      <c r="J201" s="106"/>
    </row>
    <row r="202" spans="1:185" ht="15.75" thickBot="1" x14ac:dyDescent="0.3">
      <c r="A202" s="115" t="s">
        <v>4</v>
      </c>
      <c r="B202" s="50">
        <f>'Охотск '!B31</f>
        <v>0</v>
      </c>
      <c r="C202" s="50">
        <f>'Охотск '!C31</f>
        <v>0</v>
      </c>
      <c r="D202" s="50">
        <f>'Охотск '!D31</f>
        <v>0</v>
      </c>
      <c r="E202" s="186">
        <f>'Охотск '!E31</f>
        <v>0</v>
      </c>
      <c r="F202" s="66">
        <f>'Охотск '!F31</f>
        <v>19045.941264074987</v>
      </c>
      <c r="G202" s="66">
        <f>'Охотск '!G31</f>
        <v>9524</v>
      </c>
      <c r="H202" s="66">
        <f>'Охотск '!H31</f>
        <v>10590.510400000001</v>
      </c>
      <c r="I202" s="66">
        <f>'Охотск '!I31</f>
        <v>111.19813523729528</v>
      </c>
      <c r="J202" s="106"/>
    </row>
    <row r="203" spans="1:185" ht="15" customHeight="1" x14ac:dyDescent="0.25">
      <c r="A203" s="99" t="s">
        <v>29</v>
      </c>
      <c r="B203" s="100"/>
      <c r="C203" s="100"/>
      <c r="D203" s="100"/>
      <c r="E203" s="189"/>
      <c r="F203" s="101"/>
      <c r="G203" s="101"/>
      <c r="H203" s="101"/>
      <c r="I203" s="101"/>
      <c r="J203" s="106"/>
    </row>
    <row r="204" spans="1:185" s="196" customFormat="1" ht="30" x14ac:dyDescent="0.25">
      <c r="A204" s="564" t="s">
        <v>121</v>
      </c>
      <c r="B204" s="591">
        <f>'2 уровень'!C334</f>
        <v>3272</v>
      </c>
      <c r="C204" s="591">
        <f>'2 уровень'!D334</f>
        <v>1636</v>
      </c>
      <c r="D204" s="591">
        <f>'2 уровень'!E334</f>
        <v>1819</v>
      </c>
      <c r="E204" s="592">
        <f>'2 уровень'!F334</f>
        <v>111.18581907090463</v>
      </c>
      <c r="F204" s="590">
        <f>'2 уровень'!G334</f>
        <v>8817.8071157407412</v>
      </c>
      <c r="G204" s="590">
        <f>'2 уровень'!H334</f>
        <v>4408</v>
      </c>
      <c r="H204" s="590">
        <f>'2 уровень'!I334</f>
        <v>5243.4916400000002</v>
      </c>
      <c r="I204" s="590">
        <f>'2 уровень'!J334</f>
        <v>118.95398457350272</v>
      </c>
      <c r="J204" s="253"/>
      <c r="K204" s="252"/>
      <c r="L204" s="252"/>
      <c r="M204" s="252"/>
      <c r="N204" s="252"/>
      <c r="O204" s="252"/>
      <c r="P204" s="252"/>
      <c r="Q204" s="252"/>
      <c r="R204" s="252"/>
      <c r="S204" s="252"/>
      <c r="T204" s="252"/>
      <c r="U204" s="252"/>
      <c r="V204" s="252"/>
      <c r="W204" s="252"/>
      <c r="X204" s="252"/>
      <c r="Y204" s="252"/>
      <c r="Z204" s="252"/>
      <c r="AA204" s="252"/>
      <c r="AB204" s="252"/>
      <c r="AC204" s="252"/>
      <c r="AD204" s="252"/>
      <c r="AE204" s="252"/>
      <c r="AF204" s="252"/>
      <c r="AG204" s="252"/>
      <c r="AH204" s="252"/>
      <c r="AI204" s="252"/>
      <c r="AJ204" s="252"/>
      <c r="AK204" s="252"/>
      <c r="AL204" s="252"/>
      <c r="AM204" s="252"/>
      <c r="AN204" s="252"/>
      <c r="AO204" s="252"/>
      <c r="AP204" s="252"/>
      <c r="AQ204" s="252"/>
      <c r="AR204" s="252"/>
      <c r="AS204" s="252"/>
      <c r="AT204" s="252"/>
      <c r="AU204" s="252"/>
      <c r="AV204" s="252"/>
      <c r="AW204" s="252"/>
      <c r="AX204" s="252"/>
      <c r="AY204" s="252"/>
      <c r="AZ204" s="252"/>
      <c r="BA204" s="252"/>
      <c r="BB204" s="252"/>
      <c r="BC204" s="252"/>
      <c r="BD204" s="252"/>
      <c r="BE204" s="252"/>
      <c r="BF204" s="252"/>
      <c r="BG204" s="252"/>
      <c r="BH204" s="252"/>
      <c r="BI204" s="252"/>
      <c r="BJ204" s="252"/>
      <c r="BK204" s="252"/>
      <c r="BL204" s="252"/>
      <c r="BM204" s="252"/>
      <c r="BN204" s="252"/>
      <c r="BO204" s="252"/>
      <c r="BP204" s="252"/>
      <c r="BQ204" s="252"/>
      <c r="BR204" s="252"/>
      <c r="BS204" s="252"/>
      <c r="BT204" s="252"/>
      <c r="BU204" s="252"/>
      <c r="BV204" s="252"/>
      <c r="BW204" s="252"/>
      <c r="BX204" s="252"/>
      <c r="BY204" s="252"/>
      <c r="BZ204" s="252"/>
      <c r="CA204" s="252"/>
      <c r="CB204" s="252"/>
      <c r="CC204" s="252"/>
      <c r="CD204" s="252"/>
      <c r="CE204" s="252"/>
      <c r="CF204" s="252"/>
      <c r="CG204" s="252"/>
      <c r="CH204" s="252"/>
      <c r="CI204" s="252"/>
      <c r="CJ204" s="252"/>
      <c r="CK204" s="252"/>
      <c r="CL204" s="252"/>
      <c r="CM204" s="252"/>
      <c r="CN204" s="252"/>
      <c r="CO204" s="252"/>
      <c r="CP204" s="252"/>
      <c r="CQ204" s="252"/>
      <c r="CR204" s="252"/>
      <c r="CS204" s="252"/>
      <c r="CT204" s="252"/>
      <c r="CU204" s="252"/>
      <c r="CV204" s="252"/>
      <c r="CW204" s="252"/>
      <c r="CX204" s="252"/>
      <c r="CY204" s="252"/>
      <c r="CZ204" s="252"/>
      <c r="DA204" s="252"/>
      <c r="DB204" s="252"/>
      <c r="DC204" s="252"/>
      <c r="DD204" s="252"/>
      <c r="DE204" s="252"/>
      <c r="DF204" s="252"/>
      <c r="DG204" s="252"/>
      <c r="DH204" s="252"/>
      <c r="DI204" s="252"/>
      <c r="DJ204" s="252"/>
      <c r="DK204" s="252"/>
      <c r="DL204" s="252"/>
      <c r="DM204" s="252"/>
      <c r="DN204" s="252"/>
      <c r="DO204" s="252"/>
      <c r="DP204" s="252"/>
      <c r="DQ204" s="252"/>
      <c r="DR204" s="252"/>
      <c r="DS204" s="252"/>
      <c r="DT204" s="252"/>
      <c r="DU204" s="252"/>
      <c r="DV204" s="252"/>
      <c r="DW204" s="252"/>
      <c r="DX204" s="252"/>
      <c r="DY204" s="252"/>
      <c r="DZ204" s="252"/>
      <c r="EA204" s="252"/>
      <c r="EB204" s="252"/>
      <c r="EC204" s="252"/>
      <c r="ED204" s="252"/>
      <c r="EE204" s="252"/>
      <c r="EF204" s="252"/>
      <c r="EG204" s="252"/>
      <c r="EH204" s="252"/>
      <c r="EI204" s="252"/>
      <c r="EJ204" s="252"/>
      <c r="EK204" s="252"/>
      <c r="EL204" s="252"/>
      <c r="EM204" s="252"/>
      <c r="EN204" s="252"/>
      <c r="EO204" s="252"/>
      <c r="EP204" s="252"/>
      <c r="EQ204" s="252"/>
      <c r="ER204" s="252"/>
      <c r="ES204" s="252"/>
      <c r="ET204" s="252"/>
      <c r="EU204" s="252"/>
      <c r="EV204" s="252"/>
      <c r="EW204" s="252"/>
      <c r="EX204" s="252"/>
      <c r="EY204" s="252"/>
      <c r="EZ204" s="252"/>
      <c r="FA204" s="252"/>
      <c r="FB204" s="252"/>
      <c r="FC204" s="252"/>
      <c r="FD204" s="252"/>
      <c r="FE204" s="252"/>
      <c r="FF204" s="252"/>
      <c r="FG204" s="252"/>
      <c r="FH204" s="252"/>
      <c r="FI204" s="252"/>
      <c r="FJ204" s="252"/>
      <c r="FK204" s="252"/>
      <c r="FL204" s="252"/>
      <c r="FM204" s="252"/>
      <c r="FN204" s="252"/>
      <c r="FO204" s="252"/>
      <c r="FP204" s="252"/>
      <c r="FQ204" s="252"/>
      <c r="FR204" s="252"/>
      <c r="FS204" s="252"/>
      <c r="FT204" s="252"/>
      <c r="FU204" s="252"/>
      <c r="FV204" s="252"/>
      <c r="FW204" s="252"/>
      <c r="FX204" s="252"/>
      <c r="FY204" s="252"/>
      <c r="FZ204" s="252"/>
      <c r="GA204" s="252"/>
      <c r="GB204" s="252"/>
      <c r="GC204" s="252"/>
    </row>
    <row r="205" spans="1:185" s="196" customFormat="1" ht="30" x14ac:dyDescent="0.25">
      <c r="A205" s="120" t="s">
        <v>79</v>
      </c>
      <c r="B205" s="280">
        <f>'2 уровень'!C335</f>
        <v>2326</v>
      </c>
      <c r="C205" s="280">
        <f>'2 уровень'!D335</f>
        <v>1163</v>
      </c>
      <c r="D205" s="717">
        <f>'2 уровень'!E335</f>
        <v>1192</v>
      </c>
      <c r="E205" s="281">
        <f>'2 уровень'!F335</f>
        <v>102.49355116079106</v>
      </c>
      <c r="F205" s="201">
        <f>'2 уровень'!G335</f>
        <v>5986.1009907407415</v>
      </c>
      <c r="G205" s="201">
        <f>'2 уровень'!H335</f>
        <v>2993</v>
      </c>
      <c r="H205" s="66">
        <f>'2 уровень'!I335</f>
        <v>3128.6149199999995</v>
      </c>
      <c r="I205" s="201">
        <f>'2 уровень'!J335</f>
        <v>104.53106982960239</v>
      </c>
      <c r="J205" s="253"/>
      <c r="K205" s="252"/>
      <c r="L205" s="252"/>
      <c r="M205" s="252"/>
      <c r="N205" s="252"/>
      <c r="O205" s="252"/>
      <c r="P205" s="252"/>
      <c r="Q205" s="252"/>
      <c r="R205" s="252"/>
      <c r="S205" s="252"/>
      <c r="T205" s="252"/>
      <c r="U205" s="252"/>
      <c r="V205" s="252"/>
      <c r="W205" s="252"/>
      <c r="X205" s="252"/>
      <c r="Y205" s="252"/>
      <c r="Z205" s="252"/>
      <c r="AA205" s="252"/>
      <c r="AB205" s="252"/>
      <c r="AC205" s="252"/>
      <c r="AD205" s="252"/>
      <c r="AE205" s="252"/>
      <c r="AF205" s="252"/>
      <c r="AG205" s="252"/>
      <c r="AH205" s="252"/>
      <c r="AI205" s="252"/>
      <c r="AJ205" s="252"/>
      <c r="AK205" s="252"/>
      <c r="AL205" s="252"/>
      <c r="AM205" s="252"/>
      <c r="AN205" s="252"/>
      <c r="AO205" s="252"/>
      <c r="AP205" s="252"/>
      <c r="AQ205" s="252"/>
      <c r="AR205" s="252"/>
      <c r="AS205" s="252"/>
      <c r="AT205" s="252"/>
      <c r="AU205" s="252"/>
      <c r="AV205" s="252"/>
      <c r="AW205" s="252"/>
      <c r="AX205" s="252"/>
      <c r="AY205" s="252"/>
      <c r="AZ205" s="252"/>
      <c r="BA205" s="252"/>
      <c r="BB205" s="252"/>
      <c r="BC205" s="252"/>
      <c r="BD205" s="252"/>
      <c r="BE205" s="252"/>
      <c r="BF205" s="252"/>
      <c r="BG205" s="252"/>
      <c r="BH205" s="252"/>
      <c r="BI205" s="252"/>
      <c r="BJ205" s="252"/>
      <c r="BK205" s="252"/>
      <c r="BL205" s="252"/>
      <c r="BM205" s="252"/>
      <c r="BN205" s="252"/>
      <c r="BO205" s="252"/>
      <c r="BP205" s="252"/>
      <c r="BQ205" s="252"/>
      <c r="BR205" s="252"/>
      <c r="BS205" s="252"/>
      <c r="BT205" s="252"/>
      <c r="BU205" s="252"/>
      <c r="BV205" s="252"/>
      <c r="BW205" s="252"/>
      <c r="BX205" s="252"/>
      <c r="BY205" s="252"/>
      <c r="BZ205" s="252"/>
      <c r="CA205" s="252"/>
      <c r="CB205" s="252"/>
      <c r="CC205" s="252"/>
      <c r="CD205" s="252"/>
      <c r="CE205" s="252"/>
      <c r="CF205" s="252"/>
      <c r="CG205" s="252"/>
      <c r="CH205" s="252"/>
      <c r="CI205" s="252"/>
      <c r="CJ205" s="252"/>
      <c r="CK205" s="252"/>
      <c r="CL205" s="252"/>
      <c r="CM205" s="252"/>
      <c r="CN205" s="252"/>
      <c r="CO205" s="252"/>
      <c r="CP205" s="252"/>
      <c r="CQ205" s="252"/>
      <c r="CR205" s="252"/>
      <c r="CS205" s="252"/>
      <c r="CT205" s="252"/>
      <c r="CU205" s="252"/>
      <c r="CV205" s="252"/>
      <c r="CW205" s="252"/>
      <c r="CX205" s="252"/>
      <c r="CY205" s="252"/>
      <c r="CZ205" s="252"/>
      <c r="DA205" s="252"/>
      <c r="DB205" s="252"/>
      <c r="DC205" s="252"/>
      <c r="DD205" s="252"/>
      <c r="DE205" s="252"/>
      <c r="DF205" s="252"/>
      <c r="DG205" s="252"/>
      <c r="DH205" s="252"/>
      <c r="DI205" s="252"/>
      <c r="DJ205" s="252"/>
      <c r="DK205" s="252"/>
      <c r="DL205" s="252"/>
      <c r="DM205" s="252"/>
      <c r="DN205" s="252"/>
      <c r="DO205" s="252"/>
      <c r="DP205" s="252"/>
      <c r="DQ205" s="252"/>
      <c r="DR205" s="252"/>
      <c r="DS205" s="252"/>
      <c r="DT205" s="252"/>
      <c r="DU205" s="252"/>
      <c r="DV205" s="252"/>
      <c r="DW205" s="252"/>
      <c r="DX205" s="252"/>
      <c r="DY205" s="252"/>
      <c r="DZ205" s="252"/>
      <c r="EA205" s="252"/>
      <c r="EB205" s="252"/>
      <c r="EC205" s="252"/>
      <c r="ED205" s="252"/>
      <c r="EE205" s="252"/>
      <c r="EF205" s="252"/>
      <c r="EG205" s="252"/>
      <c r="EH205" s="252"/>
      <c r="EI205" s="252"/>
      <c r="EJ205" s="252"/>
      <c r="EK205" s="252"/>
      <c r="EL205" s="252"/>
      <c r="EM205" s="252"/>
      <c r="EN205" s="252"/>
      <c r="EO205" s="252"/>
      <c r="EP205" s="252"/>
      <c r="EQ205" s="252"/>
      <c r="ER205" s="252"/>
      <c r="ES205" s="252"/>
      <c r="ET205" s="252"/>
      <c r="EU205" s="252"/>
      <c r="EV205" s="252"/>
      <c r="EW205" s="252"/>
      <c r="EX205" s="252"/>
      <c r="EY205" s="252"/>
      <c r="EZ205" s="252"/>
      <c r="FA205" s="252"/>
      <c r="FB205" s="252"/>
      <c r="FC205" s="252"/>
      <c r="FD205" s="252"/>
      <c r="FE205" s="252"/>
      <c r="FF205" s="252"/>
      <c r="FG205" s="252"/>
      <c r="FH205" s="252"/>
      <c r="FI205" s="252"/>
      <c r="FJ205" s="252"/>
      <c r="FK205" s="252"/>
      <c r="FL205" s="252"/>
      <c r="FM205" s="252"/>
      <c r="FN205" s="252"/>
      <c r="FO205" s="252"/>
      <c r="FP205" s="252"/>
      <c r="FQ205" s="252"/>
      <c r="FR205" s="252"/>
      <c r="FS205" s="252"/>
      <c r="FT205" s="252"/>
      <c r="FU205" s="252"/>
      <c r="FV205" s="252"/>
      <c r="FW205" s="252"/>
      <c r="FX205" s="252"/>
      <c r="FY205" s="252"/>
      <c r="FZ205" s="252"/>
      <c r="GA205" s="252"/>
      <c r="GB205" s="252"/>
      <c r="GC205" s="252"/>
    </row>
    <row r="206" spans="1:185" s="196" customFormat="1" ht="30" x14ac:dyDescent="0.25">
      <c r="A206" s="120" t="s">
        <v>80</v>
      </c>
      <c r="B206" s="280">
        <f>'2 уровень'!C336</f>
        <v>698</v>
      </c>
      <c r="C206" s="280">
        <f>'2 уровень'!D336</f>
        <v>349</v>
      </c>
      <c r="D206" s="717">
        <f>'2 уровень'!E336</f>
        <v>421</v>
      </c>
      <c r="E206" s="281">
        <f>'2 уровень'!F336</f>
        <v>120.63037249283668</v>
      </c>
      <c r="F206" s="201">
        <f>'2 уровень'!G336</f>
        <v>1204.2681250000001</v>
      </c>
      <c r="G206" s="201">
        <f>'2 уровень'!H336</f>
        <v>602</v>
      </c>
      <c r="H206" s="66">
        <f>'2 уровень'!I336</f>
        <v>763.05322000000001</v>
      </c>
      <c r="I206" s="201">
        <f>'2 уровень'!J336</f>
        <v>126.7530265780731</v>
      </c>
      <c r="J206" s="253"/>
      <c r="K206" s="252"/>
      <c r="L206" s="252"/>
      <c r="M206" s="252"/>
      <c r="N206" s="252"/>
      <c r="O206" s="252"/>
      <c r="P206" s="252"/>
      <c r="Q206" s="252"/>
      <c r="R206" s="252"/>
      <c r="S206" s="252"/>
      <c r="T206" s="252"/>
      <c r="U206" s="252"/>
      <c r="V206" s="252"/>
      <c r="W206" s="252"/>
      <c r="X206" s="252"/>
      <c r="Y206" s="252"/>
      <c r="Z206" s="252"/>
      <c r="AA206" s="252"/>
      <c r="AB206" s="252"/>
      <c r="AC206" s="252"/>
      <c r="AD206" s="252"/>
      <c r="AE206" s="252"/>
      <c r="AF206" s="252"/>
      <c r="AG206" s="252"/>
      <c r="AH206" s="252"/>
      <c r="AI206" s="252"/>
      <c r="AJ206" s="252"/>
      <c r="AK206" s="252"/>
      <c r="AL206" s="252"/>
      <c r="AM206" s="252"/>
      <c r="AN206" s="252"/>
      <c r="AO206" s="252"/>
      <c r="AP206" s="252"/>
      <c r="AQ206" s="252"/>
      <c r="AR206" s="252"/>
      <c r="AS206" s="252"/>
      <c r="AT206" s="252"/>
      <c r="AU206" s="252"/>
      <c r="AV206" s="252"/>
      <c r="AW206" s="252"/>
      <c r="AX206" s="252"/>
      <c r="AY206" s="252"/>
      <c r="AZ206" s="252"/>
      <c r="BA206" s="252"/>
      <c r="BB206" s="252"/>
      <c r="BC206" s="252"/>
      <c r="BD206" s="252"/>
      <c r="BE206" s="252"/>
      <c r="BF206" s="252"/>
      <c r="BG206" s="252"/>
      <c r="BH206" s="252"/>
      <c r="BI206" s="252"/>
      <c r="BJ206" s="252"/>
      <c r="BK206" s="252"/>
      <c r="BL206" s="252"/>
      <c r="BM206" s="252"/>
      <c r="BN206" s="252"/>
      <c r="BO206" s="252"/>
      <c r="BP206" s="252"/>
      <c r="BQ206" s="252"/>
      <c r="BR206" s="252"/>
      <c r="BS206" s="252"/>
      <c r="BT206" s="252"/>
      <c r="BU206" s="252"/>
      <c r="BV206" s="252"/>
      <c r="BW206" s="252"/>
      <c r="BX206" s="252"/>
      <c r="BY206" s="252"/>
      <c r="BZ206" s="252"/>
      <c r="CA206" s="252"/>
      <c r="CB206" s="252"/>
      <c r="CC206" s="252"/>
      <c r="CD206" s="252"/>
      <c r="CE206" s="252"/>
      <c r="CF206" s="252"/>
      <c r="CG206" s="252"/>
      <c r="CH206" s="252"/>
      <c r="CI206" s="252"/>
      <c r="CJ206" s="252"/>
      <c r="CK206" s="252"/>
      <c r="CL206" s="252"/>
      <c r="CM206" s="252"/>
      <c r="CN206" s="252"/>
      <c r="CO206" s="252"/>
      <c r="CP206" s="252"/>
      <c r="CQ206" s="252"/>
      <c r="CR206" s="252"/>
      <c r="CS206" s="252"/>
      <c r="CT206" s="252"/>
      <c r="CU206" s="252"/>
      <c r="CV206" s="252"/>
      <c r="CW206" s="252"/>
      <c r="CX206" s="252"/>
      <c r="CY206" s="252"/>
      <c r="CZ206" s="252"/>
      <c r="DA206" s="252"/>
      <c r="DB206" s="252"/>
      <c r="DC206" s="252"/>
      <c r="DD206" s="252"/>
      <c r="DE206" s="252"/>
      <c r="DF206" s="252"/>
      <c r="DG206" s="252"/>
      <c r="DH206" s="252"/>
      <c r="DI206" s="252"/>
      <c r="DJ206" s="252"/>
      <c r="DK206" s="252"/>
      <c r="DL206" s="252"/>
      <c r="DM206" s="252"/>
      <c r="DN206" s="252"/>
      <c r="DO206" s="252"/>
      <c r="DP206" s="252"/>
      <c r="DQ206" s="252"/>
      <c r="DR206" s="252"/>
      <c r="DS206" s="252"/>
      <c r="DT206" s="252"/>
      <c r="DU206" s="252"/>
      <c r="DV206" s="252"/>
      <c r="DW206" s="252"/>
      <c r="DX206" s="252"/>
      <c r="DY206" s="252"/>
      <c r="DZ206" s="252"/>
      <c r="EA206" s="252"/>
      <c r="EB206" s="252"/>
      <c r="EC206" s="252"/>
      <c r="ED206" s="252"/>
      <c r="EE206" s="252"/>
      <c r="EF206" s="252"/>
      <c r="EG206" s="252"/>
      <c r="EH206" s="252"/>
      <c r="EI206" s="252"/>
      <c r="EJ206" s="252"/>
      <c r="EK206" s="252"/>
      <c r="EL206" s="252"/>
      <c r="EM206" s="252"/>
      <c r="EN206" s="252"/>
      <c r="EO206" s="252"/>
      <c r="EP206" s="252"/>
      <c r="EQ206" s="252"/>
      <c r="ER206" s="252"/>
      <c r="ES206" s="252"/>
      <c r="ET206" s="252"/>
      <c r="EU206" s="252"/>
      <c r="EV206" s="252"/>
      <c r="EW206" s="252"/>
      <c r="EX206" s="252"/>
      <c r="EY206" s="252"/>
      <c r="EZ206" s="252"/>
      <c r="FA206" s="252"/>
      <c r="FB206" s="252"/>
      <c r="FC206" s="252"/>
      <c r="FD206" s="252"/>
      <c r="FE206" s="252"/>
      <c r="FF206" s="252"/>
      <c r="FG206" s="252"/>
      <c r="FH206" s="252"/>
      <c r="FI206" s="252"/>
      <c r="FJ206" s="252"/>
      <c r="FK206" s="252"/>
      <c r="FL206" s="252"/>
      <c r="FM206" s="252"/>
      <c r="FN206" s="252"/>
      <c r="FO206" s="252"/>
      <c r="FP206" s="252"/>
      <c r="FQ206" s="252"/>
      <c r="FR206" s="252"/>
      <c r="FS206" s="252"/>
      <c r="FT206" s="252"/>
      <c r="FU206" s="252"/>
      <c r="FV206" s="252"/>
      <c r="FW206" s="252"/>
      <c r="FX206" s="252"/>
      <c r="FY206" s="252"/>
      <c r="FZ206" s="252"/>
      <c r="GA206" s="252"/>
      <c r="GB206" s="252"/>
      <c r="GC206" s="252"/>
    </row>
    <row r="207" spans="1:185" s="196" customFormat="1" ht="45" x14ac:dyDescent="0.25">
      <c r="A207" s="120" t="s">
        <v>100</v>
      </c>
      <c r="B207" s="280">
        <f>'2 уровень'!C337</f>
        <v>16</v>
      </c>
      <c r="C207" s="280">
        <f>'2 уровень'!D337</f>
        <v>8</v>
      </c>
      <c r="D207" s="717">
        <f>'2 уровень'!E337</f>
        <v>16</v>
      </c>
      <c r="E207" s="281">
        <f>'2 уровень'!F337</f>
        <v>200</v>
      </c>
      <c r="F207" s="201">
        <f>'2 уровень'!G337</f>
        <v>104.996</v>
      </c>
      <c r="G207" s="201">
        <f>'2 уровень'!H337</f>
        <v>52</v>
      </c>
      <c r="H207" s="66">
        <f>'2 уровень'!I337</f>
        <v>104.996</v>
      </c>
      <c r="I207" s="201">
        <f>'2 уровень'!J337</f>
        <v>201.9153846153846</v>
      </c>
      <c r="J207" s="253"/>
      <c r="K207" s="252"/>
      <c r="L207" s="252"/>
      <c r="M207" s="252"/>
      <c r="N207" s="252"/>
      <c r="O207" s="252"/>
      <c r="P207" s="252"/>
      <c r="Q207" s="252"/>
      <c r="R207" s="252"/>
      <c r="S207" s="252"/>
      <c r="T207" s="252"/>
      <c r="U207" s="252"/>
      <c r="V207" s="252"/>
      <c r="W207" s="252"/>
      <c r="X207" s="252"/>
      <c r="Y207" s="252"/>
      <c r="Z207" s="252"/>
      <c r="AA207" s="252"/>
      <c r="AB207" s="252"/>
      <c r="AC207" s="252"/>
      <c r="AD207" s="252"/>
      <c r="AE207" s="252"/>
      <c r="AF207" s="252"/>
      <c r="AG207" s="252"/>
      <c r="AH207" s="252"/>
      <c r="AI207" s="252"/>
      <c r="AJ207" s="252"/>
      <c r="AK207" s="252"/>
      <c r="AL207" s="252"/>
      <c r="AM207" s="252"/>
      <c r="AN207" s="252"/>
      <c r="AO207" s="252"/>
      <c r="AP207" s="252"/>
      <c r="AQ207" s="252"/>
      <c r="AR207" s="252"/>
      <c r="AS207" s="252"/>
      <c r="AT207" s="252"/>
      <c r="AU207" s="252"/>
      <c r="AV207" s="252"/>
      <c r="AW207" s="252"/>
      <c r="AX207" s="252"/>
      <c r="AY207" s="252"/>
      <c r="AZ207" s="252"/>
      <c r="BA207" s="252"/>
      <c r="BB207" s="252"/>
      <c r="BC207" s="252"/>
      <c r="BD207" s="252"/>
      <c r="BE207" s="252"/>
      <c r="BF207" s="252"/>
      <c r="BG207" s="252"/>
      <c r="BH207" s="252"/>
      <c r="BI207" s="252"/>
      <c r="BJ207" s="252"/>
      <c r="BK207" s="252"/>
      <c r="BL207" s="252"/>
      <c r="BM207" s="252"/>
      <c r="BN207" s="252"/>
      <c r="BO207" s="252"/>
      <c r="BP207" s="252"/>
      <c r="BQ207" s="252"/>
      <c r="BR207" s="252"/>
      <c r="BS207" s="252"/>
      <c r="BT207" s="252"/>
      <c r="BU207" s="252"/>
      <c r="BV207" s="252"/>
      <c r="BW207" s="252"/>
      <c r="BX207" s="252"/>
      <c r="BY207" s="252"/>
      <c r="BZ207" s="252"/>
      <c r="CA207" s="252"/>
      <c r="CB207" s="252"/>
      <c r="CC207" s="252"/>
      <c r="CD207" s="252"/>
      <c r="CE207" s="252"/>
      <c r="CF207" s="252"/>
      <c r="CG207" s="252"/>
      <c r="CH207" s="252"/>
      <c r="CI207" s="252"/>
      <c r="CJ207" s="252"/>
      <c r="CK207" s="252"/>
      <c r="CL207" s="252"/>
      <c r="CM207" s="252"/>
      <c r="CN207" s="252"/>
      <c r="CO207" s="252"/>
      <c r="CP207" s="252"/>
      <c r="CQ207" s="252"/>
      <c r="CR207" s="252"/>
      <c r="CS207" s="252"/>
      <c r="CT207" s="252"/>
      <c r="CU207" s="252"/>
      <c r="CV207" s="252"/>
      <c r="CW207" s="252"/>
      <c r="CX207" s="252"/>
      <c r="CY207" s="252"/>
      <c r="CZ207" s="252"/>
      <c r="DA207" s="252"/>
      <c r="DB207" s="252"/>
      <c r="DC207" s="252"/>
      <c r="DD207" s="252"/>
      <c r="DE207" s="252"/>
      <c r="DF207" s="252"/>
      <c r="DG207" s="252"/>
      <c r="DH207" s="252"/>
      <c r="DI207" s="252"/>
      <c r="DJ207" s="252"/>
      <c r="DK207" s="252"/>
      <c r="DL207" s="252"/>
      <c r="DM207" s="252"/>
      <c r="DN207" s="252"/>
      <c r="DO207" s="252"/>
      <c r="DP207" s="252"/>
      <c r="DQ207" s="252"/>
      <c r="DR207" s="252"/>
      <c r="DS207" s="252"/>
      <c r="DT207" s="252"/>
      <c r="DU207" s="252"/>
      <c r="DV207" s="252"/>
      <c r="DW207" s="252"/>
      <c r="DX207" s="252"/>
      <c r="DY207" s="252"/>
      <c r="DZ207" s="252"/>
      <c r="EA207" s="252"/>
      <c r="EB207" s="252"/>
      <c r="EC207" s="252"/>
      <c r="ED207" s="252"/>
      <c r="EE207" s="252"/>
      <c r="EF207" s="252"/>
      <c r="EG207" s="252"/>
      <c r="EH207" s="252"/>
      <c r="EI207" s="252"/>
      <c r="EJ207" s="252"/>
      <c r="EK207" s="252"/>
      <c r="EL207" s="252"/>
      <c r="EM207" s="252"/>
      <c r="EN207" s="252"/>
      <c r="EO207" s="252"/>
      <c r="EP207" s="252"/>
      <c r="EQ207" s="252"/>
      <c r="ER207" s="252"/>
      <c r="ES207" s="252"/>
      <c r="ET207" s="252"/>
      <c r="EU207" s="252"/>
      <c r="EV207" s="252"/>
      <c r="EW207" s="252"/>
      <c r="EX207" s="252"/>
      <c r="EY207" s="252"/>
      <c r="EZ207" s="252"/>
      <c r="FA207" s="252"/>
      <c r="FB207" s="252"/>
      <c r="FC207" s="252"/>
      <c r="FD207" s="252"/>
      <c r="FE207" s="252"/>
      <c r="FF207" s="252"/>
      <c r="FG207" s="252"/>
      <c r="FH207" s="252"/>
      <c r="FI207" s="252"/>
      <c r="FJ207" s="252"/>
      <c r="FK207" s="252"/>
      <c r="FL207" s="252"/>
      <c r="FM207" s="252"/>
      <c r="FN207" s="252"/>
      <c r="FO207" s="252"/>
      <c r="FP207" s="252"/>
      <c r="FQ207" s="252"/>
      <c r="FR207" s="252"/>
      <c r="FS207" s="252"/>
      <c r="FT207" s="252"/>
      <c r="FU207" s="252"/>
      <c r="FV207" s="252"/>
      <c r="FW207" s="252"/>
      <c r="FX207" s="252"/>
      <c r="FY207" s="252"/>
      <c r="FZ207" s="252"/>
      <c r="GA207" s="252"/>
      <c r="GB207" s="252"/>
      <c r="GC207" s="252"/>
    </row>
    <row r="208" spans="1:185" s="196" customFormat="1" ht="30" x14ac:dyDescent="0.25">
      <c r="A208" s="120" t="s">
        <v>101</v>
      </c>
      <c r="B208" s="280">
        <f>'2 уровень'!C338</f>
        <v>232</v>
      </c>
      <c r="C208" s="280">
        <f>'2 уровень'!D338</f>
        <v>116</v>
      </c>
      <c r="D208" s="717">
        <f>'2 уровень'!E338</f>
        <v>190</v>
      </c>
      <c r="E208" s="281">
        <f>'2 уровень'!F338</f>
        <v>163.79310344827587</v>
      </c>
      <c r="F208" s="201">
        <f>'2 уровень'!G338</f>
        <v>1522.442</v>
      </c>
      <c r="G208" s="201">
        <f>'2 уровень'!H338</f>
        <v>761</v>
      </c>
      <c r="H208" s="66">
        <f>'2 уровень'!I338</f>
        <v>1246.8275000000001</v>
      </c>
      <c r="I208" s="201">
        <f>'2 уровень'!J338</f>
        <v>163.84067017082785</v>
      </c>
      <c r="J208" s="253"/>
      <c r="K208" s="252"/>
      <c r="L208" s="252"/>
      <c r="M208" s="252"/>
      <c r="N208" s="252"/>
      <c r="O208" s="252"/>
      <c r="P208" s="252"/>
      <c r="Q208" s="252"/>
      <c r="R208" s="252"/>
      <c r="S208" s="252"/>
      <c r="T208" s="252"/>
      <c r="U208" s="252"/>
      <c r="V208" s="252"/>
      <c r="W208" s="252"/>
      <c r="X208" s="252"/>
      <c r="Y208" s="252"/>
      <c r="Z208" s="252"/>
      <c r="AA208" s="252"/>
      <c r="AB208" s="252"/>
      <c r="AC208" s="252"/>
      <c r="AD208" s="252"/>
      <c r="AE208" s="252"/>
      <c r="AF208" s="252"/>
      <c r="AG208" s="252"/>
      <c r="AH208" s="252"/>
      <c r="AI208" s="252"/>
      <c r="AJ208" s="252"/>
      <c r="AK208" s="252"/>
      <c r="AL208" s="252"/>
      <c r="AM208" s="252"/>
      <c r="AN208" s="252"/>
      <c r="AO208" s="252"/>
      <c r="AP208" s="252"/>
      <c r="AQ208" s="252"/>
      <c r="AR208" s="252"/>
      <c r="AS208" s="252"/>
      <c r="AT208" s="252"/>
      <c r="AU208" s="252"/>
      <c r="AV208" s="252"/>
      <c r="AW208" s="252"/>
      <c r="AX208" s="252"/>
      <c r="AY208" s="252"/>
      <c r="AZ208" s="252"/>
      <c r="BA208" s="252"/>
      <c r="BB208" s="252"/>
      <c r="BC208" s="252"/>
      <c r="BD208" s="252"/>
      <c r="BE208" s="252"/>
      <c r="BF208" s="252"/>
      <c r="BG208" s="252"/>
      <c r="BH208" s="252"/>
      <c r="BI208" s="252"/>
      <c r="BJ208" s="252"/>
      <c r="BK208" s="252"/>
      <c r="BL208" s="252"/>
      <c r="BM208" s="252"/>
      <c r="BN208" s="252"/>
      <c r="BO208" s="252"/>
      <c r="BP208" s="252"/>
      <c r="BQ208" s="252"/>
      <c r="BR208" s="252"/>
      <c r="BS208" s="252"/>
      <c r="BT208" s="252"/>
      <c r="BU208" s="252"/>
      <c r="BV208" s="252"/>
      <c r="BW208" s="252"/>
      <c r="BX208" s="252"/>
      <c r="BY208" s="252"/>
      <c r="BZ208" s="252"/>
      <c r="CA208" s="252"/>
      <c r="CB208" s="252"/>
      <c r="CC208" s="252"/>
      <c r="CD208" s="252"/>
      <c r="CE208" s="252"/>
      <c r="CF208" s="252"/>
      <c r="CG208" s="252"/>
      <c r="CH208" s="252"/>
      <c r="CI208" s="252"/>
      <c r="CJ208" s="252"/>
      <c r="CK208" s="252"/>
      <c r="CL208" s="252"/>
      <c r="CM208" s="252"/>
      <c r="CN208" s="252"/>
      <c r="CO208" s="252"/>
      <c r="CP208" s="252"/>
      <c r="CQ208" s="252"/>
      <c r="CR208" s="252"/>
      <c r="CS208" s="252"/>
      <c r="CT208" s="252"/>
      <c r="CU208" s="252"/>
      <c r="CV208" s="252"/>
      <c r="CW208" s="252"/>
      <c r="CX208" s="252"/>
      <c r="CY208" s="252"/>
      <c r="CZ208" s="252"/>
      <c r="DA208" s="252"/>
      <c r="DB208" s="252"/>
      <c r="DC208" s="252"/>
      <c r="DD208" s="252"/>
      <c r="DE208" s="252"/>
      <c r="DF208" s="252"/>
      <c r="DG208" s="252"/>
      <c r="DH208" s="252"/>
      <c r="DI208" s="252"/>
      <c r="DJ208" s="252"/>
      <c r="DK208" s="252"/>
      <c r="DL208" s="252"/>
      <c r="DM208" s="252"/>
      <c r="DN208" s="252"/>
      <c r="DO208" s="252"/>
      <c r="DP208" s="252"/>
      <c r="DQ208" s="252"/>
      <c r="DR208" s="252"/>
      <c r="DS208" s="252"/>
      <c r="DT208" s="252"/>
      <c r="DU208" s="252"/>
      <c r="DV208" s="252"/>
      <c r="DW208" s="252"/>
      <c r="DX208" s="252"/>
      <c r="DY208" s="252"/>
      <c r="DZ208" s="252"/>
      <c r="EA208" s="252"/>
      <c r="EB208" s="252"/>
      <c r="EC208" s="252"/>
      <c r="ED208" s="252"/>
      <c r="EE208" s="252"/>
      <c r="EF208" s="252"/>
      <c r="EG208" s="252"/>
      <c r="EH208" s="252"/>
      <c r="EI208" s="252"/>
      <c r="EJ208" s="252"/>
      <c r="EK208" s="252"/>
      <c r="EL208" s="252"/>
      <c r="EM208" s="252"/>
      <c r="EN208" s="252"/>
      <c r="EO208" s="252"/>
      <c r="EP208" s="252"/>
      <c r="EQ208" s="252"/>
      <c r="ER208" s="252"/>
      <c r="ES208" s="252"/>
      <c r="ET208" s="252"/>
      <c r="EU208" s="252"/>
      <c r="EV208" s="252"/>
      <c r="EW208" s="252"/>
      <c r="EX208" s="252"/>
      <c r="EY208" s="252"/>
      <c r="EZ208" s="252"/>
      <c r="FA208" s="252"/>
      <c r="FB208" s="252"/>
      <c r="FC208" s="252"/>
      <c r="FD208" s="252"/>
      <c r="FE208" s="252"/>
      <c r="FF208" s="252"/>
      <c r="FG208" s="252"/>
      <c r="FH208" s="252"/>
      <c r="FI208" s="252"/>
      <c r="FJ208" s="252"/>
      <c r="FK208" s="252"/>
      <c r="FL208" s="252"/>
      <c r="FM208" s="252"/>
      <c r="FN208" s="252"/>
      <c r="FO208" s="252"/>
      <c r="FP208" s="252"/>
      <c r="FQ208" s="252"/>
      <c r="FR208" s="252"/>
      <c r="FS208" s="252"/>
      <c r="FT208" s="252"/>
      <c r="FU208" s="252"/>
      <c r="FV208" s="252"/>
      <c r="FW208" s="252"/>
      <c r="FX208" s="252"/>
      <c r="FY208" s="252"/>
      <c r="FZ208" s="252"/>
      <c r="GA208" s="252"/>
      <c r="GB208" s="252"/>
      <c r="GC208" s="252"/>
    </row>
    <row r="209" spans="1:185" s="196" customFormat="1" ht="30" x14ac:dyDescent="0.25">
      <c r="A209" s="564" t="s">
        <v>113</v>
      </c>
      <c r="B209" s="591">
        <f>'2 уровень'!C339</f>
        <v>7539</v>
      </c>
      <c r="C209" s="591">
        <f>'2 уровень'!D339</f>
        <v>3770</v>
      </c>
      <c r="D209" s="591">
        <f>'2 уровень'!E339</f>
        <v>2654</v>
      </c>
      <c r="E209" s="592">
        <f>'2 уровень'!F339</f>
        <v>70.397877984084872</v>
      </c>
      <c r="F209" s="590">
        <f>'2 уровень'!G339</f>
        <v>12319.4085</v>
      </c>
      <c r="G209" s="590">
        <f>'2 уровень'!H339</f>
        <v>6160</v>
      </c>
      <c r="H209" s="590">
        <f>'2 уровень'!I339</f>
        <v>4933.8305599999994</v>
      </c>
      <c r="I209" s="590">
        <f>'2 уровень'!J339</f>
        <v>80.094651948051947</v>
      </c>
      <c r="J209" s="253"/>
      <c r="K209" s="252"/>
      <c r="L209" s="252"/>
      <c r="M209" s="252"/>
      <c r="N209" s="252"/>
      <c r="O209" s="252"/>
      <c r="P209" s="252"/>
      <c r="Q209" s="252"/>
      <c r="R209" s="252"/>
      <c r="S209" s="252"/>
      <c r="T209" s="252"/>
      <c r="U209" s="252"/>
      <c r="V209" s="252"/>
      <c r="W209" s="252"/>
      <c r="X209" s="252"/>
      <c r="Y209" s="252"/>
      <c r="Z209" s="252"/>
      <c r="AA209" s="252"/>
      <c r="AB209" s="252"/>
      <c r="AC209" s="252"/>
      <c r="AD209" s="252"/>
      <c r="AE209" s="252"/>
      <c r="AF209" s="252"/>
      <c r="AG209" s="252"/>
      <c r="AH209" s="252"/>
      <c r="AI209" s="252"/>
      <c r="AJ209" s="252"/>
      <c r="AK209" s="252"/>
      <c r="AL209" s="252"/>
      <c r="AM209" s="252"/>
      <c r="AN209" s="252"/>
      <c r="AO209" s="252"/>
      <c r="AP209" s="252"/>
      <c r="AQ209" s="252"/>
      <c r="AR209" s="252"/>
      <c r="AS209" s="252"/>
      <c r="AT209" s="252"/>
      <c r="AU209" s="252"/>
      <c r="AV209" s="252"/>
      <c r="AW209" s="252"/>
      <c r="AX209" s="252"/>
      <c r="AY209" s="252"/>
      <c r="AZ209" s="252"/>
      <c r="BA209" s="252"/>
      <c r="BB209" s="252"/>
      <c r="BC209" s="252"/>
      <c r="BD209" s="252"/>
      <c r="BE209" s="252"/>
      <c r="BF209" s="252"/>
      <c r="BG209" s="252"/>
      <c r="BH209" s="252"/>
      <c r="BI209" s="252"/>
      <c r="BJ209" s="252"/>
      <c r="BK209" s="252"/>
      <c r="BL209" s="252"/>
      <c r="BM209" s="252"/>
      <c r="BN209" s="252"/>
      <c r="BO209" s="252"/>
      <c r="BP209" s="252"/>
      <c r="BQ209" s="252"/>
      <c r="BR209" s="252"/>
      <c r="BS209" s="252"/>
      <c r="BT209" s="252"/>
      <c r="BU209" s="252"/>
      <c r="BV209" s="252"/>
      <c r="BW209" s="252"/>
      <c r="BX209" s="252"/>
      <c r="BY209" s="252"/>
      <c r="BZ209" s="252"/>
      <c r="CA209" s="252"/>
      <c r="CB209" s="252"/>
      <c r="CC209" s="252"/>
      <c r="CD209" s="252"/>
      <c r="CE209" s="252"/>
      <c r="CF209" s="252"/>
      <c r="CG209" s="252"/>
      <c r="CH209" s="252"/>
      <c r="CI209" s="252"/>
      <c r="CJ209" s="252"/>
      <c r="CK209" s="252"/>
      <c r="CL209" s="252"/>
      <c r="CM209" s="252"/>
      <c r="CN209" s="252"/>
      <c r="CO209" s="252"/>
      <c r="CP209" s="252"/>
      <c r="CQ209" s="252"/>
      <c r="CR209" s="252"/>
      <c r="CS209" s="252"/>
      <c r="CT209" s="252"/>
      <c r="CU209" s="252"/>
      <c r="CV209" s="252"/>
      <c r="CW209" s="252"/>
      <c r="CX209" s="252"/>
      <c r="CY209" s="252"/>
      <c r="CZ209" s="252"/>
      <c r="DA209" s="252"/>
      <c r="DB209" s="252"/>
      <c r="DC209" s="252"/>
      <c r="DD209" s="252"/>
      <c r="DE209" s="252"/>
      <c r="DF209" s="252"/>
      <c r="DG209" s="252"/>
      <c r="DH209" s="252"/>
      <c r="DI209" s="252"/>
      <c r="DJ209" s="252"/>
      <c r="DK209" s="252"/>
      <c r="DL209" s="252"/>
      <c r="DM209" s="252"/>
      <c r="DN209" s="252"/>
      <c r="DO209" s="252"/>
      <c r="DP209" s="252"/>
      <c r="DQ209" s="252"/>
      <c r="DR209" s="252"/>
      <c r="DS209" s="252"/>
      <c r="DT209" s="252"/>
      <c r="DU209" s="252"/>
      <c r="DV209" s="252"/>
      <c r="DW209" s="252"/>
      <c r="DX209" s="252"/>
      <c r="DY209" s="252"/>
      <c r="DZ209" s="252"/>
      <c r="EA209" s="252"/>
      <c r="EB209" s="252"/>
      <c r="EC209" s="252"/>
      <c r="ED209" s="252"/>
      <c r="EE209" s="252"/>
      <c r="EF209" s="252"/>
      <c r="EG209" s="252"/>
      <c r="EH209" s="252"/>
      <c r="EI209" s="252"/>
      <c r="EJ209" s="252"/>
      <c r="EK209" s="252"/>
      <c r="EL209" s="252"/>
      <c r="EM209" s="252"/>
      <c r="EN209" s="252"/>
      <c r="EO209" s="252"/>
      <c r="EP209" s="252"/>
      <c r="EQ209" s="252"/>
      <c r="ER209" s="252"/>
      <c r="ES209" s="252"/>
      <c r="ET209" s="252"/>
      <c r="EU209" s="252"/>
      <c r="EV209" s="252"/>
      <c r="EW209" s="252"/>
      <c r="EX209" s="252"/>
      <c r="EY209" s="252"/>
      <c r="EZ209" s="252"/>
      <c r="FA209" s="252"/>
      <c r="FB209" s="252"/>
      <c r="FC209" s="252"/>
      <c r="FD209" s="252"/>
      <c r="FE209" s="252"/>
      <c r="FF209" s="252"/>
      <c r="FG209" s="252"/>
      <c r="FH209" s="252"/>
      <c r="FI209" s="252"/>
      <c r="FJ209" s="252"/>
      <c r="FK209" s="252"/>
      <c r="FL209" s="252"/>
      <c r="FM209" s="252"/>
      <c r="FN209" s="252"/>
      <c r="FO209" s="252"/>
      <c r="FP209" s="252"/>
      <c r="FQ209" s="252"/>
      <c r="FR209" s="252"/>
      <c r="FS209" s="252"/>
      <c r="FT209" s="252"/>
      <c r="FU209" s="252"/>
      <c r="FV209" s="252"/>
      <c r="FW209" s="252"/>
      <c r="FX209" s="252"/>
      <c r="FY209" s="252"/>
      <c r="FZ209" s="252"/>
      <c r="GA209" s="252"/>
      <c r="GB209" s="252"/>
      <c r="GC209" s="252"/>
    </row>
    <row r="210" spans="1:185" s="196" customFormat="1" ht="30" x14ac:dyDescent="0.25">
      <c r="A210" s="120" t="s">
        <v>109</v>
      </c>
      <c r="B210" s="280">
        <f>'2 уровень'!C340</f>
        <v>2000</v>
      </c>
      <c r="C210" s="280">
        <f>'2 уровень'!D340</f>
        <v>1000</v>
      </c>
      <c r="D210" s="717">
        <f>'2 уровень'!E340</f>
        <v>699</v>
      </c>
      <c r="E210" s="281">
        <f>'2 уровень'!F340</f>
        <v>69.899999999999991</v>
      </c>
      <c r="F210" s="201">
        <f>'2 уровень'!G340</f>
        <v>3507.74</v>
      </c>
      <c r="G210" s="201">
        <f>'2 уровень'!H340</f>
        <v>1754</v>
      </c>
      <c r="H210" s="66">
        <f>'2 уровень'!I340</f>
        <v>1218.23549</v>
      </c>
      <c r="I210" s="201">
        <f>'2 уровень'!J340</f>
        <v>69.454702964652228</v>
      </c>
      <c r="J210" s="253"/>
      <c r="K210" s="252"/>
      <c r="L210" s="252"/>
      <c r="M210" s="252"/>
      <c r="N210" s="252"/>
      <c r="O210" s="252"/>
      <c r="P210" s="252"/>
      <c r="Q210" s="252"/>
      <c r="R210" s="252"/>
      <c r="S210" s="252"/>
      <c r="T210" s="252"/>
      <c r="U210" s="252"/>
      <c r="V210" s="252"/>
      <c r="W210" s="252"/>
      <c r="X210" s="252"/>
      <c r="Y210" s="252"/>
      <c r="Z210" s="252"/>
      <c r="AA210" s="252"/>
      <c r="AB210" s="252"/>
      <c r="AC210" s="252"/>
      <c r="AD210" s="252"/>
      <c r="AE210" s="252"/>
      <c r="AF210" s="252"/>
      <c r="AG210" s="252"/>
      <c r="AH210" s="252"/>
      <c r="AI210" s="252"/>
      <c r="AJ210" s="252"/>
      <c r="AK210" s="252"/>
      <c r="AL210" s="252"/>
      <c r="AM210" s="252"/>
      <c r="AN210" s="252"/>
      <c r="AO210" s="252"/>
      <c r="AP210" s="252"/>
      <c r="AQ210" s="252"/>
      <c r="AR210" s="252"/>
      <c r="AS210" s="252"/>
      <c r="AT210" s="252"/>
      <c r="AU210" s="252"/>
      <c r="AV210" s="252"/>
      <c r="AW210" s="252"/>
      <c r="AX210" s="252"/>
      <c r="AY210" s="252"/>
      <c r="AZ210" s="252"/>
      <c r="BA210" s="252"/>
      <c r="BB210" s="252"/>
      <c r="BC210" s="252"/>
      <c r="BD210" s="252"/>
      <c r="BE210" s="252"/>
      <c r="BF210" s="252"/>
      <c r="BG210" s="252"/>
      <c r="BH210" s="252"/>
      <c r="BI210" s="252"/>
      <c r="BJ210" s="252"/>
      <c r="BK210" s="252"/>
      <c r="BL210" s="252"/>
      <c r="BM210" s="252"/>
      <c r="BN210" s="252"/>
      <c r="BO210" s="252"/>
      <c r="BP210" s="252"/>
      <c r="BQ210" s="252"/>
      <c r="BR210" s="252"/>
      <c r="BS210" s="252"/>
      <c r="BT210" s="252"/>
      <c r="BU210" s="252"/>
      <c r="BV210" s="252"/>
      <c r="BW210" s="252"/>
      <c r="BX210" s="252"/>
      <c r="BY210" s="252"/>
      <c r="BZ210" s="252"/>
      <c r="CA210" s="252"/>
      <c r="CB210" s="252"/>
      <c r="CC210" s="252"/>
      <c r="CD210" s="252"/>
      <c r="CE210" s="252"/>
      <c r="CF210" s="252"/>
      <c r="CG210" s="252"/>
      <c r="CH210" s="252"/>
      <c r="CI210" s="252"/>
      <c r="CJ210" s="252"/>
      <c r="CK210" s="252"/>
      <c r="CL210" s="252"/>
      <c r="CM210" s="252"/>
      <c r="CN210" s="252"/>
      <c r="CO210" s="252"/>
      <c r="CP210" s="252"/>
      <c r="CQ210" s="252"/>
      <c r="CR210" s="252"/>
      <c r="CS210" s="252"/>
      <c r="CT210" s="252"/>
      <c r="CU210" s="252"/>
      <c r="CV210" s="252"/>
      <c r="CW210" s="252"/>
      <c r="CX210" s="252"/>
      <c r="CY210" s="252"/>
      <c r="CZ210" s="252"/>
      <c r="DA210" s="252"/>
      <c r="DB210" s="252"/>
      <c r="DC210" s="252"/>
      <c r="DD210" s="252"/>
      <c r="DE210" s="252"/>
      <c r="DF210" s="252"/>
      <c r="DG210" s="252"/>
      <c r="DH210" s="252"/>
      <c r="DI210" s="252"/>
      <c r="DJ210" s="252"/>
      <c r="DK210" s="252"/>
      <c r="DL210" s="252"/>
      <c r="DM210" s="252"/>
      <c r="DN210" s="252"/>
      <c r="DO210" s="252"/>
      <c r="DP210" s="252"/>
      <c r="DQ210" s="252"/>
      <c r="DR210" s="252"/>
      <c r="DS210" s="252"/>
      <c r="DT210" s="252"/>
      <c r="DU210" s="252"/>
      <c r="DV210" s="252"/>
      <c r="DW210" s="252"/>
      <c r="DX210" s="252"/>
      <c r="DY210" s="252"/>
      <c r="DZ210" s="252"/>
      <c r="EA210" s="252"/>
      <c r="EB210" s="252"/>
      <c r="EC210" s="252"/>
      <c r="ED210" s="252"/>
      <c r="EE210" s="252"/>
      <c r="EF210" s="252"/>
      <c r="EG210" s="252"/>
      <c r="EH210" s="252"/>
      <c r="EI210" s="252"/>
      <c r="EJ210" s="252"/>
      <c r="EK210" s="252"/>
      <c r="EL210" s="252"/>
      <c r="EM210" s="252"/>
      <c r="EN210" s="252"/>
      <c r="EO210" s="252"/>
      <c r="EP210" s="252"/>
      <c r="EQ210" s="252"/>
      <c r="ER210" s="252"/>
      <c r="ES210" s="252"/>
      <c r="ET210" s="252"/>
      <c r="EU210" s="252"/>
      <c r="EV210" s="252"/>
      <c r="EW210" s="252"/>
      <c r="EX210" s="252"/>
      <c r="EY210" s="252"/>
      <c r="EZ210" s="252"/>
      <c r="FA210" s="252"/>
      <c r="FB210" s="252"/>
      <c r="FC210" s="252"/>
      <c r="FD210" s="252"/>
      <c r="FE210" s="252"/>
      <c r="FF210" s="252"/>
      <c r="FG210" s="252"/>
      <c r="FH210" s="252"/>
      <c r="FI210" s="252"/>
      <c r="FJ210" s="252"/>
      <c r="FK210" s="252"/>
      <c r="FL210" s="252"/>
      <c r="FM210" s="252"/>
      <c r="FN210" s="252"/>
      <c r="FO210" s="252"/>
      <c r="FP210" s="252"/>
      <c r="FQ210" s="252"/>
      <c r="FR210" s="252"/>
      <c r="FS210" s="252"/>
      <c r="FT210" s="252"/>
      <c r="FU210" s="252"/>
      <c r="FV210" s="252"/>
      <c r="FW210" s="252"/>
      <c r="FX210" s="252"/>
      <c r="FY210" s="252"/>
      <c r="FZ210" s="252"/>
      <c r="GA210" s="252"/>
      <c r="GB210" s="252"/>
      <c r="GC210" s="252"/>
    </row>
    <row r="211" spans="1:185" s="196" customFormat="1" ht="60" x14ac:dyDescent="0.25">
      <c r="A211" s="120" t="s">
        <v>81</v>
      </c>
      <c r="B211" s="280">
        <f>'2 уровень'!C341</f>
        <v>3379</v>
      </c>
      <c r="C211" s="280">
        <f>'2 уровень'!D341</f>
        <v>1690</v>
      </c>
      <c r="D211" s="717">
        <f>'2 уровень'!E341</f>
        <v>1219</v>
      </c>
      <c r="E211" s="281">
        <f>'2 уровень'!F341</f>
        <v>72.130177514792905</v>
      </c>
      <c r="F211" s="201">
        <f>'2 уровень'!G341</f>
        <v>6627.9084999999995</v>
      </c>
      <c r="G211" s="201">
        <f>'2 уровень'!H341</f>
        <v>3314</v>
      </c>
      <c r="H211" s="66">
        <f>'2 уровень'!I341</f>
        <v>2998.20649</v>
      </c>
      <c r="I211" s="201">
        <f>'2 уровень'!J341</f>
        <v>90.470926071213029</v>
      </c>
      <c r="J211" s="253"/>
      <c r="K211" s="252"/>
      <c r="L211" s="252"/>
      <c r="M211" s="252"/>
      <c r="N211" s="252"/>
      <c r="O211" s="252"/>
      <c r="P211" s="252"/>
      <c r="Q211" s="252"/>
      <c r="R211" s="252"/>
      <c r="S211" s="252"/>
      <c r="T211" s="252"/>
      <c r="U211" s="252"/>
      <c r="V211" s="252"/>
      <c r="W211" s="252"/>
      <c r="X211" s="252"/>
      <c r="Y211" s="252"/>
      <c r="Z211" s="252"/>
      <c r="AA211" s="252"/>
      <c r="AB211" s="252"/>
      <c r="AC211" s="252"/>
      <c r="AD211" s="252"/>
      <c r="AE211" s="252"/>
      <c r="AF211" s="252"/>
      <c r="AG211" s="252"/>
      <c r="AH211" s="252"/>
      <c r="AI211" s="252"/>
      <c r="AJ211" s="252"/>
      <c r="AK211" s="252"/>
      <c r="AL211" s="252"/>
      <c r="AM211" s="252"/>
      <c r="AN211" s="252"/>
      <c r="AO211" s="252"/>
      <c r="AP211" s="252"/>
      <c r="AQ211" s="252"/>
      <c r="AR211" s="252"/>
      <c r="AS211" s="252"/>
      <c r="AT211" s="252"/>
      <c r="AU211" s="252"/>
      <c r="AV211" s="252"/>
      <c r="AW211" s="252"/>
      <c r="AX211" s="252"/>
      <c r="AY211" s="252"/>
      <c r="AZ211" s="252"/>
      <c r="BA211" s="252"/>
      <c r="BB211" s="252"/>
      <c r="BC211" s="252"/>
      <c r="BD211" s="252"/>
      <c r="BE211" s="252"/>
      <c r="BF211" s="252"/>
      <c r="BG211" s="252"/>
      <c r="BH211" s="252"/>
      <c r="BI211" s="252"/>
      <c r="BJ211" s="252"/>
      <c r="BK211" s="252"/>
      <c r="BL211" s="252"/>
      <c r="BM211" s="252"/>
      <c r="BN211" s="252"/>
      <c r="BO211" s="252"/>
      <c r="BP211" s="252"/>
      <c r="BQ211" s="252"/>
      <c r="BR211" s="252"/>
      <c r="BS211" s="252"/>
      <c r="BT211" s="252"/>
      <c r="BU211" s="252"/>
      <c r="BV211" s="252"/>
      <c r="BW211" s="252"/>
      <c r="BX211" s="252"/>
      <c r="BY211" s="252"/>
      <c r="BZ211" s="252"/>
      <c r="CA211" s="252"/>
      <c r="CB211" s="252"/>
      <c r="CC211" s="252"/>
      <c r="CD211" s="252"/>
      <c r="CE211" s="252"/>
      <c r="CF211" s="252"/>
      <c r="CG211" s="252"/>
      <c r="CH211" s="252"/>
      <c r="CI211" s="252"/>
      <c r="CJ211" s="252"/>
      <c r="CK211" s="252"/>
      <c r="CL211" s="252"/>
      <c r="CM211" s="252"/>
      <c r="CN211" s="252"/>
      <c r="CO211" s="252"/>
      <c r="CP211" s="252"/>
      <c r="CQ211" s="252"/>
      <c r="CR211" s="252"/>
      <c r="CS211" s="252"/>
      <c r="CT211" s="252"/>
      <c r="CU211" s="252"/>
      <c r="CV211" s="252"/>
      <c r="CW211" s="252"/>
      <c r="CX211" s="252"/>
      <c r="CY211" s="252"/>
      <c r="CZ211" s="252"/>
      <c r="DA211" s="252"/>
      <c r="DB211" s="252"/>
      <c r="DC211" s="252"/>
      <c r="DD211" s="252"/>
      <c r="DE211" s="252"/>
      <c r="DF211" s="252"/>
      <c r="DG211" s="252"/>
      <c r="DH211" s="252"/>
      <c r="DI211" s="252"/>
      <c r="DJ211" s="252"/>
      <c r="DK211" s="252"/>
      <c r="DL211" s="252"/>
      <c r="DM211" s="252"/>
      <c r="DN211" s="252"/>
      <c r="DO211" s="252"/>
      <c r="DP211" s="252"/>
      <c r="DQ211" s="252"/>
      <c r="DR211" s="252"/>
      <c r="DS211" s="252"/>
      <c r="DT211" s="252"/>
      <c r="DU211" s="252"/>
      <c r="DV211" s="252"/>
      <c r="DW211" s="252"/>
      <c r="DX211" s="252"/>
      <c r="DY211" s="252"/>
      <c r="DZ211" s="252"/>
      <c r="EA211" s="252"/>
      <c r="EB211" s="252"/>
      <c r="EC211" s="252"/>
      <c r="ED211" s="252"/>
      <c r="EE211" s="252"/>
      <c r="EF211" s="252"/>
      <c r="EG211" s="252"/>
      <c r="EH211" s="252"/>
      <c r="EI211" s="252"/>
      <c r="EJ211" s="252"/>
      <c r="EK211" s="252"/>
      <c r="EL211" s="252"/>
      <c r="EM211" s="252"/>
      <c r="EN211" s="252"/>
      <c r="EO211" s="252"/>
      <c r="EP211" s="252"/>
      <c r="EQ211" s="252"/>
      <c r="ER211" s="252"/>
      <c r="ES211" s="252"/>
      <c r="ET211" s="252"/>
      <c r="EU211" s="252"/>
      <c r="EV211" s="252"/>
      <c r="EW211" s="252"/>
      <c r="EX211" s="252"/>
      <c r="EY211" s="252"/>
      <c r="EZ211" s="252"/>
      <c r="FA211" s="252"/>
      <c r="FB211" s="252"/>
      <c r="FC211" s="252"/>
      <c r="FD211" s="252"/>
      <c r="FE211" s="252"/>
      <c r="FF211" s="252"/>
      <c r="FG211" s="252"/>
      <c r="FH211" s="252"/>
      <c r="FI211" s="252"/>
      <c r="FJ211" s="252"/>
      <c r="FK211" s="252"/>
      <c r="FL211" s="252"/>
      <c r="FM211" s="252"/>
      <c r="FN211" s="252"/>
      <c r="FO211" s="252"/>
      <c r="FP211" s="252"/>
      <c r="FQ211" s="252"/>
      <c r="FR211" s="252"/>
      <c r="FS211" s="252"/>
      <c r="FT211" s="252"/>
      <c r="FU211" s="252"/>
      <c r="FV211" s="252"/>
      <c r="FW211" s="252"/>
      <c r="FX211" s="252"/>
      <c r="FY211" s="252"/>
      <c r="FZ211" s="252"/>
      <c r="GA211" s="252"/>
      <c r="GB211" s="252"/>
      <c r="GC211" s="252"/>
    </row>
    <row r="212" spans="1:185" s="196" customFormat="1" ht="45" x14ac:dyDescent="0.25">
      <c r="A212" s="120" t="s">
        <v>110</v>
      </c>
      <c r="B212" s="280">
        <f>'2 уровень'!C342</f>
        <v>2160</v>
      </c>
      <c r="C212" s="280">
        <f>'2 уровень'!D342</f>
        <v>1080</v>
      </c>
      <c r="D212" s="717">
        <f>'2 уровень'!E342</f>
        <v>736</v>
      </c>
      <c r="E212" s="281">
        <f>'2 уровень'!F342</f>
        <v>68.148148148148152</v>
      </c>
      <c r="F212" s="201">
        <f>'2 уровень'!G342</f>
        <v>2183.7600000000002</v>
      </c>
      <c r="G212" s="201">
        <f>'2 уровень'!H342</f>
        <v>1092</v>
      </c>
      <c r="H212" s="66">
        <f>'2 уровень'!I342</f>
        <v>717.38858000000005</v>
      </c>
      <c r="I212" s="201">
        <f>'2 уровень'!J342</f>
        <v>65.694924908424909</v>
      </c>
      <c r="J212" s="253"/>
      <c r="K212" s="252"/>
      <c r="L212" s="252"/>
      <c r="M212" s="252"/>
      <c r="N212" s="252"/>
      <c r="O212" s="252"/>
      <c r="P212" s="252"/>
      <c r="Q212" s="252"/>
      <c r="R212" s="252"/>
      <c r="S212" s="252"/>
      <c r="T212" s="252"/>
      <c r="U212" s="252"/>
      <c r="V212" s="252"/>
      <c r="W212" s="252"/>
      <c r="X212" s="252"/>
      <c r="Y212" s="252"/>
      <c r="Z212" s="252"/>
      <c r="AA212" s="252"/>
      <c r="AB212" s="252"/>
      <c r="AC212" s="252"/>
      <c r="AD212" s="252"/>
      <c r="AE212" s="252"/>
      <c r="AF212" s="252"/>
      <c r="AG212" s="252"/>
      <c r="AH212" s="252"/>
      <c r="AI212" s="252"/>
      <c r="AJ212" s="252"/>
      <c r="AK212" s="252"/>
      <c r="AL212" s="252"/>
      <c r="AM212" s="252"/>
      <c r="AN212" s="252"/>
      <c r="AO212" s="252"/>
      <c r="AP212" s="252"/>
      <c r="AQ212" s="252"/>
      <c r="AR212" s="252"/>
      <c r="AS212" s="252"/>
      <c r="AT212" s="252"/>
      <c r="AU212" s="252"/>
      <c r="AV212" s="252"/>
      <c r="AW212" s="252"/>
      <c r="AX212" s="252"/>
      <c r="AY212" s="252"/>
      <c r="AZ212" s="252"/>
      <c r="BA212" s="252"/>
      <c r="BB212" s="252"/>
      <c r="BC212" s="252"/>
      <c r="BD212" s="252"/>
      <c r="BE212" s="252"/>
      <c r="BF212" s="252"/>
      <c r="BG212" s="252"/>
      <c r="BH212" s="252"/>
      <c r="BI212" s="252"/>
      <c r="BJ212" s="252"/>
      <c r="BK212" s="252"/>
      <c r="BL212" s="252"/>
      <c r="BM212" s="252"/>
      <c r="BN212" s="252"/>
      <c r="BO212" s="252"/>
      <c r="BP212" s="252"/>
      <c r="BQ212" s="252"/>
      <c r="BR212" s="252"/>
      <c r="BS212" s="252"/>
      <c r="BT212" s="252"/>
      <c r="BU212" s="252"/>
      <c r="BV212" s="252"/>
      <c r="BW212" s="252"/>
      <c r="BX212" s="252"/>
      <c r="BY212" s="252"/>
      <c r="BZ212" s="252"/>
      <c r="CA212" s="252"/>
      <c r="CB212" s="252"/>
      <c r="CC212" s="252"/>
      <c r="CD212" s="252"/>
      <c r="CE212" s="252"/>
      <c r="CF212" s="252"/>
      <c r="CG212" s="252"/>
      <c r="CH212" s="252"/>
      <c r="CI212" s="252"/>
      <c r="CJ212" s="252"/>
      <c r="CK212" s="252"/>
      <c r="CL212" s="252"/>
      <c r="CM212" s="252"/>
      <c r="CN212" s="252"/>
      <c r="CO212" s="252"/>
      <c r="CP212" s="252"/>
      <c r="CQ212" s="252"/>
      <c r="CR212" s="252"/>
      <c r="CS212" s="252"/>
      <c r="CT212" s="252"/>
      <c r="CU212" s="252"/>
      <c r="CV212" s="252"/>
      <c r="CW212" s="252"/>
      <c r="CX212" s="252"/>
      <c r="CY212" s="252"/>
      <c r="CZ212" s="252"/>
      <c r="DA212" s="252"/>
      <c r="DB212" s="252"/>
      <c r="DC212" s="252"/>
      <c r="DD212" s="252"/>
      <c r="DE212" s="252"/>
      <c r="DF212" s="252"/>
      <c r="DG212" s="252"/>
      <c r="DH212" s="252"/>
      <c r="DI212" s="252"/>
      <c r="DJ212" s="252"/>
      <c r="DK212" s="252"/>
      <c r="DL212" s="252"/>
      <c r="DM212" s="252"/>
      <c r="DN212" s="252"/>
      <c r="DO212" s="252"/>
      <c r="DP212" s="252"/>
      <c r="DQ212" s="252"/>
      <c r="DR212" s="252"/>
      <c r="DS212" s="252"/>
      <c r="DT212" s="252"/>
      <c r="DU212" s="252"/>
      <c r="DV212" s="252"/>
      <c r="DW212" s="252"/>
      <c r="DX212" s="252"/>
      <c r="DY212" s="252"/>
      <c r="DZ212" s="252"/>
      <c r="EA212" s="252"/>
      <c r="EB212" s="252"/>
      <c r="EC212" s="252"/>
      <c r="ED212" s="252"/>
      <c r="EE212" s="252"/>
      <c r="EF212" s="252"/>
      <c r="EG212" s="252"/>
      <c r="EH212" s="252"/>
      <c r="EI212" s="252"/>
      <c r="EJ212" s="252"/>
      <c r="EK212" s="252"/>
      <c r="EL212" s="252"/>
      <c r="EM212" s="252"/>
      <c r="EN212" s="252"/>
      <c r="EO212" s="252"/>
      <c r="EP212" s="252"/>
      <c r="EQ212" s="252"/>
      <c r="ER212" s="252"/>
      <c r="ES212" s="252"/>
      <c r="ET212" s="252"/>
      <c r="EU212" s="252"/>
      <c r="EV212" s="252"/>
      <c r="EW212" s="252"/>
      <c r="EX212" s="252"/>
      <c r="EY212" s="252"/>
      <c r="EZ212" s="252"/>
      <c r="FA212" s="252"/>
      <c r="FB212" s="252"/>
      <c r="FC212" s="252"/>
      <c r="FD212" s="252"/>
      <c r="FE212" s="252"/>
      <c r="FF212" s="252"/>
      <c r="FG212" s="252"/>
      <c r="FH212" s="252"/>
      <c r="FI212" s="252"/>
      <c r="FJ212" s="252"/>
      <c r="FK212" s="252"/>
      <c r="FL212" s="252"/>
      <c r="FM212" s="252"/>
      <c r="FN212" s="252"/>
      <c r="FO212" s="252"/>
      <c r="FP212" s="252"/>
      <c r="FQ212" s="252"/>
      <c r="FR212" s="252"/>
      <c r="FS212" s="252"/>
      <c r="FT212" s="252"/>
      <c r="FU212" s="252"/>
      <c r="FV212" s="252"/>
      <c r="FW212" s="252"/>
      <c r="FX212" s="252"/>
      <c r="FY212" s="252"/>
      <c r="FZ212" s="252"/>
      <c r="GA212" s="252"/>
      <c r="GB212" s="252"/>
      <c r="GC212" s="252"/>
    </row>
    <row r="213" spans="1:185" s="196" customFormat="1" ht="30" x14ac:dyDescent="0.25">
      <c r="A213" s="120" t="s">
        <v>124</v>
      </c>
      <c r="B213" s="280">
        <f>'2 уровень'!C343</f>
        <v>12300</v>
      </c>
      <c r="C213" s="280">
        <f>'2 уровень'!D343</f>
        <v>6150</v>
      </c>
      <c r="D213" s="717">
        <f>'2 уровень'!E343</f>
        <v>5869</v>
      </c>
      <c r="E213" s="281">
        <f>'2 уровень'!F343</f>
        <v>95.430894308943095</v>
      </c>
      <c r="F213" s="201">
        <f>'2 уровень'!G343</f>
        <v>9951.8070000000007</v>
      </c>
      <c r="G213" s="201">
        <f>'2 уровень'!H343</f>
        <v>4976</v>
      </c>
      <c r="H213" s="66">
        <f>'2 уровень'!I343</f>
        <v>4730.6210599999995</v>
      </c>
      <c r="I213" s="201">
        <f>'2 уровень'!J343</f>
        <v>95.068751205787777</v>
      </c>
      <c r="J213" s="253"/>
      <c r="K213" s="252"/>
      <c r="L213" s="252"/>
      <c r="M213" s="252"/>
      <c r="N213" s="252"/>
      <c r="O213" s="252"/>
      <c r="P213" s="252"/>
      <c r="Q213" s="252"/>
      <c r="R213" s="252"/>
      <c r="S213" s="252"/>
      <c r="T213" s="252"/>
      <c r="U213" s="252"/>
      <c r="V213" s="252"/>
      <c r="W213" s="252"/>
      <c r="X213" s="252"/>
      <c r="Y213" s="252"/>
      <c r="Z213" s="252"/>
      <c r="AA213" s="252"/>
      <c r="AB213" s="252"/>
      <c r="AC213" s="252"/>
      <c r="AD213" s="252"/>
      <c r="AE213" s="252"/>
      <c r="AF213" s="252"/>
      <c r="AG213" s="252"/>
      <c r="AH213" s="252"/>
      <c r="AI213" s="252"/>
      <c r="AJ213" s="252"/>
      <c r="AK213" s="252"/>
      <c r="AL213" s="252"/>
      <c r="AM213" s="252"/>
      <c r="AN213" s="252"/>
      <c r="AO213" s="252"/>
      <c r="AP213" s="252"/>
      <c r="AQ213" s="252"/>
      <c r="AR213" s="252"/>
      <c r="AS213" s="252"/>
      <c r="AT213" s="252"/>
      <c r="AU213" s="252"/>
      <c r="AV213" s="252"/>
      <c r="AW213" s="252"/>
      <c r="AX213" s="252"/>
      <c r="AY213" s="252"/>
      <c r="AZ213" s="252"/>
      <c r="BA213" s="252"/>
      <c r="BB213" s="252"/>
      <c r="BC213" s="252"/>
      <c r="BD213" s="252"/>
      <c r="BE213" s="252"/>
      <c r="BF213" s="252"/>
      <c r="BG213" s="252"/>
      <c r="BH213" s="252"/>
      <c r="BI213" s="252"/>
      <c r="BJ213" s="252"/>
      <c r="BK213" s="252"/>
      <c r="BL213" s="252"/>
      <c r="BM213" s="252"/>
      <c r="BN213" s="252"/>
      <c r="BO213" s="252"/>
      <c r="BP213" s="252"/>
      <c r="BQ213" s="252"/>
      <c r="BR213" s="252"/>
      <c r="BS213" s="252"/>
      <c r="BT213" s="252"/>
      <c r="BU213" s="252"/>
      <c r="BV213" s="252"/>
      <c r="BW213" s="252"/>
      <c r="BX213" s="252"/>
      <c r="BY213" s="252"/>
      <c r="BZ213" s="252"/>
      <c r="CA213" s="252"/>
      <c r="CB213" s="252"/>
      <c r="CC213" s="252"/>
      <c r="CD213" s="252"/>
      <c r="CE213" s="252"/>
      <c r="CF213" s="252"/>
      <c r="CG213" s="252"/>
      <c r="CH213" s="252"/>
      <c r="CI213" s="252"/>
      <c r="CJ213" s="252"/>
      <c r="CK213" s="252"/>
      <c r="CL213" s="252"/>
      <c r="CM213" s="252"/>
      <c r="CN213" s="252"/>
      <c r="CO213" s="252"/>
      <c r="CP213" s="252"/>
      <c r="CQ213" s="252"/>
      <c r="CR213" s="252"/>
      <c r="CS213" s="252"/>
      <c r="CT213" s="252"/>
      <c r="CU213" s="252"/>
      <c r="CV213" s="252"/>
      <c r="CW213" s="252"/>
      <c r="CX213" s="252"/>
      <c r="CY213" s="252"/>
      <c r="CZ213" s="252"/>
      <c r="DA213" s="252"/>
      <c r="DB213" s="252"/>
      <c r="DC213" s="252"/>
      <c r="DD213" s="252"/>
      <c r="DE213" s="252"/>
      <c r="DF213" s="252"/>
      <c r="DG213" s="252"/>
      <c r="DH213" s="252"/>
      <c r="DI213" s="252"/>
      <c r="DJ213" s="252"/>
      <c r="DK213" s="252"/>
      <c r="DL213" s="252"/>
      <c r="DM213" s="252"/>
      <c r="DN213" s="252"/>
      <c r="DO213" s="252"/>
      <c r="DP213" s="252"/>
      <c r="DQ213" s="252"/>
      <c r="DR213" s="252"/>
      <c r="DS213" s="252"/>
      <c r="DT213" s="252"/>
      <c r="DU213" s="252"/>
      <c r="DV213" s="252"/>
      <c r="DW213" s="252"/>
      <c r="DX213" s="252"/>
      <c r="DY213" s="252"/>
      <c r="DZ213" s="252"/>
      <c r="EA213" s="252"/>
      <c r="EB213" s="252"/>
      <c r="EC213" s="252"/>
      <c r="ED213" s="252"/>
      <c r="EE213" s="252"/>
      <c r="EF213" s="252"/>
      <c r="EG213" s="252"/>
      <c r="EH213" s="252"/>
      <c r="EI213" s="252"/>
      <c r="EJ213" s="252"/>
      <c r="EK213" s="252"/>
      <c r="EL213" s="252"/>
      <c r="EM213" s="252"/>
      <c r="EN213" s="252"/>
      <c r="EO213" s="252"/>
      <c r="EP213" s="252"/>
      <c r="EQ213" s="252"/>
      <c r="ER213" s="252"/>
      <c r="ES213" s="252"/>
      <c r="ET213" s="252"/>
      <c r="EU213" s="252"/>
      <c r="EV213" s="252"/>
      <c r="EW213" s="252"/>
      <c r="EX213" s="252"/>
      <c r="EY213" s="252"/>
      <c r="EZ213" s="252"/>
      <c r="FA213" s="252"/>
      <c r="FB213" s="252"/>
      <c r="FC213" s="252"/>
      <c r="FD213" s="252"/>
      <c r="FE213" s="252"/>
      <c r="FF213" s="252"/>
      <c r="FG213" s="252"/>
      <c r="FH213" s="252"/>
      <c r="FI213" s="252"/>
      <c r="FJ213" s="252"/>
      <c r="FK213" s="252"/>
      <c r="FL213" s="252"/>
      <c r="FM213" s="252"/>
      <c r="FN213" s="252"/>
      <c r="FO213" s="252"/>
      <c r="FP213" s="252"/>
      <c r="FQ213" s="252"/>
      <c r="FR213" s="252"/>
      <c r="FS213" s="252"/>
      <c r="FT213" s="252"/>
      <c r="FU213" s="252"/>
      <c r="FV213" s="252"/>
      <c r="FW213" s="252"/>
      <c r="FX213" s="252"/>
      <c r="FY213" s="252"/>
      <c r="FZ213" s="252"/>
      <c r="GA213" s="252"/>
      <c r="GB213" s="252"/>
      <c r="GC213" s="252"/>
    </row>
    <row r="214" spans="1:185" s="196" customFormat="1" ht="15.75" thickBot="1" x14ac:dyDescent="0.3">
      <c r="A214" s="115" t="s">
        <v>4</v>
      </c>
      <c r="B214" s="280">
        <f>'2 уровень'!C344</f>
        <v>0</v>
      </c>
      <c r="C214" s="280">
        <f>'2 уровень'!D344</f>
        <v>0</v>
      </c>
      <c r="D214" s="717">
        <f>'2 уровень'!E344</f>
        <v>0</v>
      </c>
      <c r="E214" s="281">
        <f>'2 уровень'!F344</f>
        <v>0</v>
      </c>
      <c r="F214" s="201">
        <f>'2 уровень'!G344</f>
        <v>31089.022615740741</v>
      </c>
      <c r="G214" s="201">
        <f>'2 уровень'!H344</f>
        <v>15544</v>
      </c>
      <c r="H214" s="66">
        <f>'2 уровень'!I344</f>
        <v>14907.943259999998</v>
      </c>
      <c r="I214" s="201">
        <f>'2 уровень'!J344</f>
        <v>95.90802406073081</v>
      </c>
      <c r="J214" s="253"/>
      <c r="K214" s="252"/>
      <c r="L214" s="252"/>
      <c r="M214" s="252"/>
      <c r="N214" s="252"/>
      <c r="O214" s="252"/>
      <c r="P214" s="252"/>
      <c r="Q214" s="252"/>
      <c r="R214" s="252"/>
      <c r="S214" s="252"/>
      <c r="T214" s="252"/>
      <c r="U214" s="252"/>
      <c r="V214" s="252"/>
      <c r="W214" s="252"/>
      <c r="X214" s="252"/>
      <c r="Y214" s="252"/>
      <c r="Z214" s="252"/>
      <c r="AA214" s="252"/>
      <c r="AB214" s="252"/>
      <c r="AC214" s="252"/>
      <c r="AD214" s="252"/>
      <c r="AE214" s="252"/>
      <c r="AF214" s="252"/>
      <c r="AG214" s="252"/>
      <c r="AH214" s="252"/>
      <c r="AI214" s="252"/>
      <c r="AJ214" s="252"/>
      <c r="AK214" s="252"/>
      <c r="AL214" s="252"/>
      <c r="AM214" s="252"/>
      <c r="AN214" s="252"/>
      <c r="AO214" s="252"/>
      <c r="AP214" s="252"/>
      <c r="AQ214" s="252"/>
      <c r="AR214" s="252"/>
      <c r="AS214" s="252"/>
      <c r="AT214" s="252"/>
      <c r="AU214" s="252"/>
      <c r="AV214" s="252"/>
      <c r="AW214" s="252"/>
      <c r="AX214" s="252"/>
      <c r="AY214" s="252"/>
      <c r="AZ214" s="252"/>
      <c r="BA214" s="252"/>
      <c r="BB214" s="252"/>
      <c r="BC214" s="252"/>
      <c r="BD214" s="252"/>
      <c r="BE214" s="252"/>
      <c r="BF214" s="252"/>
      <c r="BG214" s="252"/>
      <c r="BH214" s="252"/>
      <c r="BI214" s="252"/>
      <c r="BJ214" s="252"/>
      <c r="BK214" s="252"/>
      <c r="BL214" s="252"/>
      <c r="BM214" s="252"/>
      <c r="BN214" s="252"/>
      <c r="BO214" s="252"/>
      <c r="BP214" s="252"/>
      <c r="BQ214" s="252"/>
      <c r="BR214" s="252"/>
      <c r="BS214" s="252"/>
      <c r="BT214" s="252"/>
      <c r="BU214" s="252"/>
      <c r="BV214" s="252"/>
      <c r="BW214" s="252"/>
      <c r="BX214" s="252"/>
      <c r="BY214" s="252"/>
      <c r="BZ214" s="252"/>
      <c r="CA214" s="252"/>
      <c r="CB214" s="252"/>
      <c r="CC214" s="252"/>
      <c r="CD214" s="252"/>
      <c r="CE214" s="252"/>
      <c r="CF214" s="252"/>
      <c r="CG214" s="252"/>
      <c r="CH214" s="252"/>
      <c r="CI214" s="252"/>
      <c r="CJ214" s="252"/>
      <c r="CK214" s="252"/>
      <c r="CL214" s="252"/>
      <c r="CM214" s="252"/>
      <c r="CN214" s="252"/>
      <c r="CO214" s="252"/>
      <c r="CP214" s="252"/>
      <c r="CQ214" s="252"/>
      <c r="CR214" s="252"/>
      <c r="CS214" s="252"/>
      <c r="CT214" s="252"/>
      <c r="CU214" s="252"/>
      <c r="CV214" s="252"/>
      <c r="CW214" s="252"/>
      <c r="CX214" s="252"/>
      <c r="CY214" s="252"/>
      <c r="CZ214" s="252"/>
      <c r="DA214" s="252"/>
      <c r="DB214" s="252"/>
      <c r="DC214" s="252"/>
      <c r="DD214" s="252"/>
      <c r="DE214" s="252"/>
      <c r="DF214" s="252"/>
      <c r="DG214" s="252"/>
      <c r="DH214" s="252"/>
      <c r="DI214" s="252"/>
      <c r="DJ214" s="252"/>
      <c r="DK214" s="252"/>
      <c r="DL214" s="252"/>
      <c r="DM214" s="252"/>
      <c r="DN214" s="252"/>
      <c r="DO214" s="252"/>
      <c r="DP214" s="252"/>
      <c r="DQ214" s="252"/>
      <c r="DR214" s="252"/>
      <c r="DS214" s="252"/>
      <c r="DT214" s="252"/>
      <c r="DU214" s="252"/>
      <c r="DV214" s="252"/>
      <c r="DW214" s="252"/>
      <c r="DX214" s="252"/>
      <c r="DY214" s="252"/>
      <c r="DZ214" s="252"/>
      <c r="EA214" s="252"/>
      <c r="EB214" s="252"/>
      <c r="EC214" s="252"/>
      <c r="ED214" s="252"/>
      <c r="EE214" s="252"/>
      <c r="EF214" s="252"/>
      <c r="EG214" s="252"/>
      <c r="EH214" s="252"/>
      <c r="EI214" s="252"/>
      <c r="EJ214" s="252"/>
      <c r="EK214" s="252"/>
      <c r="EL214" s="252"/>
      <c r="EM214" s="252"/>
      <c r="EN214" s="252"/>
      <c r="EO214" s="252"/>
      <c r="EP214" s="252"/>
      <c r="EQ214" s="252"/>
      <c r="ER214" s="252"/>
      <c r="ES214" s="252"/>
      <c r="ET214" s="252"/>
      <c r="EU214" s="252"/>
      <c r="EV214" s="252"/>
      <c r="EW214" s="252"/>
      <c r="EX214" s="252"/>
      <c r="EY214" s="252"/>
      <c r="EZ214" s="252"/>
      <c r="FA214" s="252"/>
      <c r="FB214" s="252"/>
      <c r="FC214" s="252"/>
      <c r="FD214" s="252"/>
      <c r="FE214" s="252"/>
      <c r="FF214" s="252"/>
      <c r="FG214" s="252"/>
      <c r="FH214" s="252"/>
      <c r="FI214" s="252"/>
      <c r="FJ214" s="252"/>
      <c r="FK214" s="252"/>
      <c r="FL214" s="252"/>
      <c r="FM214" s="252"/>
      <c r="FN214" s="252"/>
      <c r="FO214" s="252"/>
      <c r="FP214" s="252"/>
      <c r="FQ214" s="252"/>
      <c r="FR214" s="252"/>
      <c r="FS214" s="252"/>
      <c r="FT214" s="252"/>
      <c r="FU214" s="252"/>
      <c r="FV214" s="252"/>
      <c r="FW214" s="252"/>
      <c r="FX214" s="252"/>
      <c r="FY214" s="252"/>
      <c r="FZ214" s="252"/>
      <c r="GA214" s="252"/>
      <c r="GB214" s="252"/>
      <c r="GC214" s="252"/>
    </row>
    <row r="215" spans="1:185" ht="15" customHeight="1" x14ac:dyDescent="0.25">
      <c r="A215" s="99" t="s">
        <v>30</v>
      </c>
      <c r="B215" s="100"/>
      <c r="C215" s="100"/>
      <c r="D215" s="100"/>
      <c r="E215" s="189"/>
      <c r="F215" s="101"/>
      <c r="G215" s="101"/>
      <c r="H215" s="101"/>
      <c r="I215" s="101"/>
      <c r="J215" s="10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D215" s="46"/>
      <c r="AE215" s="46"/>
      <c r="AF215" s="46"/>
      <c r="AG215" s="46"/>
      <c r="AH215" s="46"/>
      <c r="AI215" s="46"/>
      <c r="AJ215" s="46"/>
      <c r="AK215" s="46"/>
      <c r="AL215" s="46"/>
      <c r="AM215" s="46"/>
      <c r="AN215" s="46"/>
      <c r="AO215" s="46"/>
      <c r="AP215" s="46"/>
      <c r="AQ215" s="46"/>
      <c r="AR215" s="46"/>
      <c r="AS215" s="46"/>
      <c r="AT215" s="46"/>
      <c r="AU215" s="46"/>
      <c r="AV215" s="46"/>
      <c r="AW215" s="46"/>
      <c r="AX215" s="46"/>
      <c r="AY215" s="46"/>
      <c r="AZ215" s="46"/>
      <c r="BA215" s="46"/>
      <c r="BB215" s="46"/>
      <c r="BC215" s="46"/>
      <c r="BD215" s="46"/>
      <c r="BE215" s="46"/>
      <c r="BF215" s="46"/>
      <c r="BG215" s="46"/>
      <c r="BH215" s="46"/>
      <c r="BI215" s="46"/>
      <c r="BJ215" s="46"/>
      <c r="BK215" s="46"/>
      <c r="BL215" s="46"/>
      <c r="BM215" s="46"/>
      <c r="BN215" s="46"/>
      <c r="BO215" s="46"/>
      <c r="BP215" s="46"/>
      <c r="BQ215" s="46"/>
      <c r="BR215" s="46"/>
      <c r="BS215" s="46"/>
      <c r="BT215" s="46"/>
      <c r="BU215" s="46"/>
      <c r="BV215" s="46"/>
      <c r="BW215" s="46"/>
      <c r="BX215" s="46"/>
      <c r="BY215" s="46"/>
      <c r="BZ215" s="46"/>
      <c r="CA215" s="46"/>
      <c r="CB215" s="46"/>
      <c r="CC215" s="46"/>
      <c r="CD215" s="46"/>
      <c r="CE215" s="46"/>
      <c r="CF215" s="46"/>
      <c r="CG215" s="46"/>
      <c r="CH215" s="46"/>
      <c r="CI215" s="46"/>
      <c r="CJ215" s="46"/>
      <c r="CK215" s="46"/>
      <c r="CL215" s="46"/>
      <c r="CM215" s="46"/>
      <c r="CN215" s="46"/>
      <c r="CO215" s="46"/>
      <c r="CP215" s="46"/>
      <c r="CQ215" s="46"/>
      <c r="CR215" s="46"/>
      <c r="CS215" s="46"/>
      <c r="CT215" s="46"/>
      <c r="CU215" s="46"/>
      <c r="CV215" s="46"/>
      <c r="CW215" s="46"/>
      <c r="CX215" s="46"/>
      <c r="CY215" s="46"/>
      <c r="CZ215" s="46"/>
      <c r="DA215" s="46"/>
      <c r="DB215" s="46"/>
      <c r="DC215" s="46"/>
      <c r="DD215" s="46"/>
      <c r="DE215" s="46"/>
      <c r="DF215" s="46"/>
      <c r="DG215" s="46"/>
      <c r="DH215" s="46"/>
      <c r="DI215" s="46"/>
      <c r="DJ215" s="46"/>
      <c r="DK215" s="46"/>
      <c r="DL215" s="46"/>
      <c r="DM215" s="46"/>
      <c r="DN215" s="46"/>
      <c r="DO215" s="46"/>
      <c r="DP215" s="46"/>
      <c r="DQ215" s="46"/>
      <c r="DR215" s="46"/>
      <c r="DS215" s="46"/>
      <c r="DT215" s="46"/>
      <c r="DU215" s="46"/>
      <c r="DV215" s="46"/>
      <c r="DW215" s="46"/>
      <c r="DX215" s="46"/>
      <c r="DY215" s="46"/>
      <c r="DZ215" s="46"/>
      <c r="EA215" s="46"/>
      <c r="EB215" s="46"/>
      <c r="EC215" s="46"/>
      <c r="ED215" s="46"/>
      <c r="EE215" s="46"/>
      <c r="EF215" s="46"/>
      <c r="EG215" s="46"/>
      <c r="EH215" s="46"/>
      <c r="EI215" s="46"/>
      <c r="EJ215" s="46"/>
      <c r="EK215" s="46"/>
      <c r="EL215" s="46"/>
      <c r="EM215" s="46"/>
      <c r="EN215" s="46"/>
      <c r="EO215" s="46"/>
      <c r="EP215" s="46"/>
      <c r="EQ215" s="46"/>
      <c r="ER215" s="46"/>
      <c r="ES215" s="46"/>
      <c r="ET215" s="46"/>
      <c r="EU215" s="46"/>
      <c r="EV215" s="46"/>
      <c r="EW215" s="46"/>
      <c r="EX215" s="46"/>
      <c r="EY215" s="46"/>
      <c r="EZ215" s="46"/>
      <c r="FA215" s="46"/>
      <c r="FB215" s="46"/>
      <c r="FC215" s="46"/>
      <c r="FD215" s="46"/>
      <c r="FE215" s="46"/>
      <c r="FF215" s="46"/>
      <c r="FG215" s="46"/>
      <c r="FH215" s="46"/>
      <c r="FI215" s="46"/>
      <c r="FJ215" s="46"/>
      <c r="FK215" s="46"/>
      <c r="FL215" s="46"/>
      <c r="FM215" s="46"/>
      <c r="FN215" s="46"/>
      <c r="FO215" s="46"/>
      <c r="FP215" s="46"/>
      <c r="FQ215" s="46"/>
      <c r="FR215" s="46"/>
      <c r="FS215" s="46"/>
      <c r="FT215" s="46"/>
      <c r="FU215" s="46"/>
      <c r="FV215" s="46"/>
      <c r="FW215" s="46"/>
      <c r="FX215" s="46"/>
      <c r="FY215" s="46"/>
      <c r="FZ215" s="46"/>
      <c r="GA215" s="46"/>
      <c r="GB215" s="46"/>
      <c r="GC215" s="46"/>
    </row>
    <row r="216" spans="1:185" ht="30" x14ac:dyDescent="0.25">
      <c r="A216" s="564" t="s">
        <v>121</v>
      </c>
      <c r="B216" s="561">
        <f>'2 уровень'!C359</f>
        <v>399</v>
      </c>
      <c r="C216" s="561">
        <f>'2 уровень'!D359</f>
        <v>200</v>
      </c>
      <c r="D216" s="561">
        <f>'2 уровень'!E359</f>
        <v>226</v>
      </c>
      <c r="E216" s="562">
        <f>'2 уровень'!F359</f>
        <v>112.99999999999999</v>
      </c>
      <c r="F216" s="590">
        <f>'2 уровень'!G359</f>
        <v>1108.0161689814813</v>
      </c>
      <c r="G216" s="590">
        <f>'2 уровень'!H359</f>
        <v>555</v>
      </c>
      <c r="H216" s="590">
        <f>'2 уровень'!I359</f>
        <v>569.83848999999998</v>
      </c>
      <c r="I216" s="590">
        <f>'2 уровень'!J359</f>
        <v>102.67360180180181</v>
      </c>
      <c r="J216" s="106"/>
    </row>
    <row r="217" spans="1:185" ht="30" x14ac:dyDescent="0.25">
      <c r="A217" s="120" t="s">
        <v>79</v>
      </c>
      <c r="B217" s="257">
        <f>'2 уровень'!C360</f>
        <v>278</v>
      </c>
      <c r="C217" s="257">
        <f>'2 уровень'!D360</f>
        <v>139</v>
      </c>
      <c r="D217" s="50">
        <f>'2 уровень'!E360</f>
        <v>196</v>
      </c>
      <c r="E217" s="258">
        <f>'2 уровень'!F360</f>
        <v>141.00719424460431</v>
      </c>
      <c r="F217" s="201">
        <f>'2 уровень'!G360</f>
        <v>715.44973148148142</v>
      </c>
      <c r="G217" s="201">
        <f>'2 уровень'!H360</f>
        <v>358</v>
      </c>
      <c r="H217" s="66">
        <f>'2 уровень'!I360</f>
        <v>518.89287000000002</v>
      </c>
      <c r="I217" s="201">
        <f>'2 уровень'!J360</f>
        <v>144.94214245810056</v>
      </c>
      <c r="J217" s="106"/>
    </row>
    <row r="218" spans="1:185" ht="30" x14ac:dyDescent="0.25">
      <c r="A218" s="120" t="s">
        <v>80</v>
      </c>
      <c r="B218" s="257">
        <f>'2 уровень'!C361</f>
        <v>83</v>
      </c>
      <c r="C218" s="257">
        <f>'2 уровень'!D361</f>
        <v>42</v>
      </c>
      <c r="D218" s="50">
        <f>'2 уровень'!E361</f>
        <v>30</v>
      </c>
      <c r="E218" s="258">
        <f>'2 уровень'!F361</f>
        <v>71.428571428571431</v>
      </c>
      <c r="F218" s="201">
        <f>'2 уровень'!G361</f>
        <v>143.20093750000001</v>
      </c>
      <c r="G218" s="201">
        <f>'2 уровень'!H361</f>
        <v>72</v>
      </c>
      <c r="H218" s="66">
        <f>'2 уровень'!I361</f>
        <v>50.945619999999998</v>
      </c>
      <c r="I218" s="201">
        <f>'2 уровень'!J361</f>
        <v>70.757805555555549</v>
      </c>
      <c r="J218" s="106"/>
    </row>
    <row r="219" spans="1:185" ht="45" x14ac:dyDescent="0.25">
      <c r="A219" s="120" t="s">
        <v>100</v>
      </c>
      <c r="B219" s="257">
        <f>'2 уровень'!C362</f>
        <v>0</v>
      </c>
      <c r="C219" s="257">
        <f>'2 уровень'!D362</f>
        <v>0</v>
      </c>
      <c r="D219" s="50">
        <f>'2 уровень'!E362</f>
        <v>0</v>
      </c>
      <c r="E219" s="258">
        <f>'2 уровень'!F362</f>
        <v>0</v>
      </c>
      <c r="F219" s="201">
        <f>'2 уровень'!G362</f>
        <v>0</v>
      </c>
      <c r="G219" s="201">
        <f>'2 уровень'!H362</f>
        <v>0</v>
      </c>
      <c r="H219" s="66">
        <f>'2 уровень'!I362</f>
        <v>0</v>
      </c>
      <c r="I219" s="201">
        <f>'2 уровень'!J362</f>
        <v>0</v>
      </c>
      <c r="J219" s="106"/>
    </row>
    <row r="220" spans="1:185" ht="30" x14ac:dyDescent="0.25">
      <c r="A220" s="120" t="s">
        <v>101</v>
      </c>
      <c r="B220" s="257">
        <f>'2 уровень'!C363</f>
        <v>38</v>
      </c>
      <c r="C220" s="257">
        <f>'2 уровень'!D363</f>
        <v>19</v>
      </c>
      <c r="D220" s="50">
        <f>'2 уровень'!E363</f>
        <v>0</v>
      </c>
      <c r="E220" s="258">
        <f>'2 уровень'!F363</f>
        <v>0</v>
      </c>
      <c r="F220" s="201">
        <f>'2 уровень'!G363</f>
        <v>249.3655</v>
      </c>
      <c r="G220" s="201">
        <f>'2 уровень'!H363</f>
        <v>125</v>
      </c>
      <c r="H220" s="66">
        <f>'2 уровень'!I363</f>
        <v>0</v>
      </c>
      <c r="I220" s="201">
        <f>'2 уровень'!J363</f>
        <v>0</v>
      </c>
      <c r="J220" s="106"/>
    </row>
    <row r="221" spans="1:185" ht="30" x14ac:dyDescent="0.25">
      <c r="A221" s="564" t="s">
        <v>113</v>
      </c>
      <c r="B221" s="561">
        <f>'2 уровень'!C364</f>
        <v>723</v>
      </c>
      <c r="C221" s="561">
        <f>'2 уровень'!D364</f>
        <v>362</v>
      </c>
      <c r="D221" s="561">
        <f>'2 уровень'!E364</f>
        <v>213</v>
      </c>
      <c r="E221" s="562">
        <f>'2 уровень'!F364</f>
        <v>58.839779005524861</v>
      </c>
      <c r="F221" s="590">
        <f>'2 уровень'!G364</f>
        <v>1149.7728999999999</v>
      </c>
      <c r="G221" s="590">
        <f>'2 уровень'!H364</f>
        <v>576</v>
      </c>
      <c r="H221" s="590">
        <f>'2 уровень'!I364</f>
        <v>461.87449999999995</v>
      </c>
      <c r="I221" s="590">
        <f>'2 уровень'!J364</f>
        <v>80.186545138888874</v>
      </c>
      <c r="J221" s="106"/>
    </row>
    <row r="222" spans="1:185" ht="30" x14ac:dyDescent="0.25">
      <c r="A222" s="120" t="s">
        <v>109</v>
      </c>
      <c r="B222" s="257">
        <f>'2 уровень'!C365</f>
        <v>20</v>
      </c>
      <c r="C222" s="257">
        <f>'2 уровень'!D365</f>
        <v>10</v>
      </c>
      <c r="D222" s="50">
        <f>'2 уровень'!E365</f>
        <v>0</v>
      </c>
      <c r="E222" s="258">
        <f>'2 уровень'!F365</f>
        <v>0</v>
      </c>
      <c r="F222" s="201">
        <f>'2 уровень'!G365</f>
        <v>35.077399999999997</v>
      </c>
      <c r="G222" s="201">
        <f>'2 уровень'!H365</f>
        <v>18</v>
      </c>
      <c r="H222" s="66">
        <f>'2 уровень'!I365</f>
        <v>0</v>
      </c>
      <c r="I222" s="201">
        <f>'2 уровень'!J365</f>
        <v>0</v>
      </c>
      <c r="J222" s="106"/>
    </row>
    <row r="223" spans="1:185" ht="60" x14ac:dyDescent="0.25">
      <c r="A223" s="120" t="s">
        <v>81</v>
      </c>
      <c r="B223" s="257">
        <f>'2 уровень'!C366</f>
        <v>425</v>
      </c>
      <c r="C223" s="257">
        <f>'2 уровень'!D366</f>
        <v>213</v>
      </c>
      <c r="D223" s="50">
        <f>'2 уровень'!E366</f>
        <v>158</v>
      </c>
      <c r="E223" s="258">
        <f>'2 уровень'!F366</f>
        <v>74.178403755868544</v>
      </c>
      <c r="F223" s="201">
        <f>'2 уровень'!G366</f>
        <v>833.63750000000005</v>
      </c>
      <c r="G223" s="201">
        <f>'2 уровень'!H366</f>
        <v>417</v>
      </c>
      <c r="H223" s="66">
        <f>'2 уровень'!I366</f>
        <v>398.87450999999999</v>
      </c>
      <c r="I223" s="201">
        <f>'2 уровень'!J366</f>
        <v>95.653359712230213</v>
      </c>
      <c r="J223" s="106"/>
    </row>
    <row r="224" spans="1:185" ht="45" x14ac:dyDescent="0.25">
      <c r="A224" s="120" t="s">
        <v>110</v>
      </c>
      <c r="B224" s="257">
        <f>'2 уровень'!C367</f>
        <v>278</v>
      </c>
      <c r="C224" s="257">
        <f>'2 уровень'!D367</f>
        <v>139</v>
      </c>
      <c r="D224" s="50">
        <f>'2 уровень'!E367</f>
        <v>55</v>
      </c>
      <c r="E224" s="258">
        <f>'2 уровень'!F367</f>
        <v>39.568345323741006</v>
      </c>
      <c r="F224" s="201">
        <f>'2 уровень'!G367</f>
        <v>281.05799999999999</v>
      </c>
      <c r="G224" s="201">
        <f>'2 уровень'!H367</f>
        <v>141</v>
      </c>
      <c r="H224" s="66">
        <f>'2 уровень'!I367</f>
        <v>62.99998999999999</v>
      </c>
      <c r="I224" s="201">
        <f>'2 уровень'!J367</f>
        <v>44.680843971631198</v>
      </c>
      <c r="J224" s="106"/>
    </row>
    <row r="225" spans="1:185" ht="30" x14ac:dyDescent="0.25">
      <c r="A225" s="120" t="s">
        <v>124</v>
      </c>
      <c r="B225" s="257">
        <f>'2 уровень'!C368</f>
        <v>990</v>
      </c>
      <c r="C225" s="257">
        <f>'2 уровень'!D368</f>
        <v>495</v>
      </c>
      <c r="D225" s="50">
        <f>'2 уровень'!E368</f>
        <v>381</v>
      </c>
      <c r="E225" s="258">
        <f>'2 уровень'!F368</f>
        <v>76.969696969696969</v>
      </c>
      <c r="F225" s="201">
        <f>'2 уровень'!G368</f>
        <v>800.9991</v>
      </c>
      <c r="G225" s="201">
        <f>'2 уровень'!H368</f>
        <v>400</v>
      </c>
      <c r="H225" s="66">
        <f>'2 уровень'!I368</f>
        <v>304.40598999999997</v>
      </c>
      <c r="I225" s="201">
        <f>'2 уровень'!J368</f>
        <v>76.101497499999994</v>
      </c>
      <c r="J225" s="106"/>
    </row>
    <row r="226" spans="1:185" ht="15.75" thickBot="1" x14ac:dyDescent="0.3">
      <c r="A226" s="115" t="s">
        <v>4</v>
      </c>
      <c r="B226" s="257">
        <f>'2 уровень'!C369</f>
        <v>0</v>
      </c>
      <c r="C226" s="257">
        <f>'2 уровень'!D369</f>
        <v>0</v>
      </c>
      <c r="D226" s="50">
        <f>'2 уровень'!E369</f>
        <v>0</v>
      </c>
      <c r="E226" s="258">
        <f>'2 уровень'!F369</f>
        <v>0</v>
      </c>
      <c r="F226" s="201">
        <f>'2 уровень'!G369</f>
        <v>3058.7881689814812</v>
      </c>
      <c r="G226" s="201">
        <f>'2 уровень'!H369</f>
        <v>1531</v>
      </c>
      <c r="H226" s="66">
        <f>'2 уровень'!I369</f>
        <v>1336.11898</v>
      </c>
      <c r="I226" s="201">
        <f>'2 уровень'!J369</f>
        <v>87.270998040496409</v>
      </c>
      <c r="J226" s="106"/>
    </row>
    <row r="227" spans="1:185" s="55" customFormat="1" ht="15" customHeight="1" x14ac:dyDescent="0.2">
      <c r="A227" s="103" t="s">
        <v>31</v>
      </c>
      <c r="B227" s="104"/>
      <c r="C227" s="104"/>
      <c r="D227" s="104"/>
      <c r="E227" s="191"/>
      <c r="F227" s="105"/>
      <c r="G227" s="105"/>
      <c r="H227" s="105"/>
      <c r="I227" s="105"/>
      <c r="J227" s="10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  <c r="AE227" s="46"/>
      <c r="AF227" s="46"/>
      <c r="AG227" s="46"/>
      <c r="AH227" s="46"/>
      <c r="AI227" s="46"/>
      <c r="AJ227" s="46"/>
      <c r="AK227" s="46"/>
      <c r="AL227" s="46"/>
      <c r="AM227" s="46"/>
      <c r="AN227" s="46"/>
      <c r="AO227" s="46"/>
      <c r="AP227" s="46"/>
      <c r="AQ227" s="46"/>
      <c r="AR227" s="46"/>
      <c r="AS227" s="46"/>
      <c r="AT227" s="46"/>
      <c r="AU227" s="46"/>
      <c r="AV227" s="46"/>
      <c r="AW227" s="46"/>
      <c r="AX227" s="46"/>
      <c r="AY227" s="46"/>
      <c r="AZ227" s="46"/>
      <c r="BA227" s="46"/>
      <c r="BB227" s="46"/>
      <c r="BC227" s="46"/>
      <c r="BD227" s="46"/>
      <c r="BE227" s="46"/>
      <c r="BF227" s="46"/>
      <c r="BG227" s="46"/>
      <c r="BH227" s="46"/>
      <c r="BI227" s="46"/>
      <c r="BJ227" s="46"/>
      <c r="BK227" s="46"/>
      <c r="BL227" s="46"/>
      <c r="BM227" s="46"/>
      <c r="BN227" s="46"/>
      <c r="BO227" s="46"/>
      <c r="BP227" s="46"/>
      <c r="BQ227" s="46"/>
      <c r="BR227" s="46"/>
      <c r="BS227" s="46"/>
      <c r="BT227" s="46"/>
      <c r="BU227" s="46"/>
      <c r="BV227" s="46"/>
      <c r="BW227" s="46"/>
      <c r="BX227" s="46"/>
      <c r="BY227" s="46"/>
      <c r="BZ227" s="46"/>
      <c r="CA227" s="46"/>
      <c r="CB227" s="46"/>
      <c r="CC227" s="46"/>
      <c r="CD227" s="46"/>
      <c r="CE227" s="46"/>
      <c r="CF227" s="46"/>
      <c r="CG227" s="46"/>
      <c r="CH227" s="46"/>
      <c r="CI227" s="46"/>
      <c r="CJ227" s="46"/>
      <c r="CK227" s="46"/>
      <c r="CL227" s="46"/>
      <c r="CM227" s="46"/>
      <c r="CN227" s="46"/>
      <c r="CO227" s="46"/>
      <c r="CP227" s="46"/>
      <c r="CQ227" s="46"/>
      <c r="CR227" s="46"/>
      <c r="CS227" s="46"/>
      <c r="CT227" s="46"/>
      <c r="CU227" s="46"/>
      <c r="CV227" s="46"/>
      <c r="CW227" s="46"/>
      <c r="CX227" s="46"/>
      <c r="CY227" s="46"/>
      <c r="CZ227" s="46"/>
      <c r="DA227" s="46"/>
      <c r="DB227" s="46"/>
      <c r="DC227" s="46"/>
      <c r="DD227" s="46"/>
      <c r="DE227" s="46"/>
      <c r="DF227" s="46"/>
      <c r="DG227" s="46"/>
      <c r="DH227" s="46"/>
      <c r="DI227" s="46"/>
      <c r="DJ227" s="46"/>
      <c r="DK227" s="46"/>
      <c r="DL227" s="46"/>
      <c r="DM227" s="46"/>
      <c r="DN227" s="46"/>
      <c r="DO227" s="46"/>
      <c r="DP227" s="46"/>
      <c r="DQ227" s="46"/>
      <c r="DR227" s="46"/>
      <c r="DS227" s="46"/>
      <c r="DT227" s="46"/>
      <c r="DU227" s="46"/>
      <c r="DV227" s="46"/>
      <c r="DW227" s="46"/>
      <c r="DX227" s="46"/>
      <c r="DY227" s="46"/>
      <c r="DZ227" s="46"/>
      <c r="EA227" s="46"/>
      <c r="EB227" s="46"/>
      <c r="EC227" s="46"/>
      <c r="ED227" s="46"/>
      <c r="EE227" s="46"/>
      <c r="EF227" s="46"/>
      <c r="EG227" s="46"/>
      <c r="EH227" s="46"/>
      <c r="EI227" s="46"/>
      <c r="EJ227" s="46"/>
      <c r="EK227" s="46"/>
      <c r="EL227" s="46"/>
      <c r="EM227" s="46"/>
      <c r="EN227" s="46"/>
      <c r="EO227" s="46"/>
      <c r="EP227" s="46"/>
      <c r="EQ227" s="46"/>
      <c r="ER227" s="46"/>
      <c r="ES227" s="46"/>
      <c r="ET227" s="46"/>
      <c r="EU227" s="46"/>
      <c r="EV227" s="46"/>
      <c r="EW227" s="46"/>
      <c r="EX227" s="46"/>
      <c r="EY227" s="46"/>
      <c r="EZ227" s="46"/>
      <c r="FA227" s="46"/>
      <c r="FB227" s="46"/>
      <c r="FC227" s="46"/>
      <c r="FD227" s="46"/>
      <c r="FE227" s="46"/>
      <c r="FF227" s="46"/>
      <c r="FG227" s="46"/>
      <c r="FH227" s="46"/>
      <c r="FI227" s="46"/>
      <c r="FJ227" s="46"/>
      <c r="FK227" s="46"/>
      <c r="FL227" s="46"/>
      <c r="FM227" s="46"/>
      <c r="FN227" s="46"/>
      <c r="FO227" s="46"/>
      <c r="FP227" s="46"/>
      <c r="FQ227" s="46"/>
      <c r="FR227" s="46"/>
      <c r="FS227" s="46"/>
      <c r="FT227" s="46"/>
      <c r="FU227" s="46"/>
      <c r="FV227" s="46"/>
      <c r="FW227" s="46"/>
      <c r="FX227" s="46"/>
      <c r="FY227" s="46"/>
      <c r="FZ227" s="46"/>
      <c r="GA227" s="46"/>
      <c r="GB227" s="46"/>
      <c r="GC227" s="46"/>
    </row>
    <row r="228" spans="1:185" ht="30" x14ac:dyDescent="0.25">
      <c r="A228" s="564" t="s">
        <v>121</v>
      </c>
      <c r="B228" s="561">
        <f>'1 уровень'!C384</f>
        <v>13668</v>
      </c>
      <c r="C228" s="561">
        <f>'1 уровень'!D384</f>
        <v>6835</v>
      </c>
      <c r="D228" s="561">
        <f>'1 уровень'!E384</f>
        <v>7095</v>
      </c>
      <c r="E228" s="562">
        <f>'1 уровень'!F384</f>
        <v>103.80395025603511</v>
      </c>
      <c r="F228" s="590">
        <f>'1 уровень'!G384</f>
        <v>27596.033384444447</v>
      </c>
      <c r="G228" s="590">
        <f>'1 уровень'!H384</f>
        <v>13798</v>
      </c>
      <c r="H228" s="590">
        <f>'1 уровень'!I384</f>
        <v>14434.85873</v>
      </c>
      <c r="I228" s="590">
        <f>'1 уровень'!J384</f>
        <v>104.61558725902304</v>
      </c>
      <c r="J228" s="106"/>
    </row>
    <row r="229" spans="1:185" ht="30" x14ac:dyDescent="0.25">
      <c r="A229" s="120" t="s">
        <v>79</v>
      </c>
      <c r="B229" s="50">
        <f>'1 уровень'!C385</f>
        <v>10401</v>
      </c>
      <c r="C229" s="50">
        <f>'1 уровень'!D385</f>
        <v>5201</v>
      </c>
      <c r="D229" s="50">
        <f>'1 уровень'!E385</f>
        <v>5314</v>
      </c>
      <c r="E229" s="186">
        <f>'1 уровень'!F385</f>
        <v>102.17265910401845</v>
      </c>
      <c r="F229" s="66">
        <f>'1 уровень'!G385</f>
        <v>22306.339004444446</v>
      </c>
      <c r="G229" s="66">
        <f>'1 уровень'!H385</f>
        <v>11153</v>
      </c>
      <c r="H229" s="66">
        <f>'1 уровень'!I385</f>
        <v>11114.079109999999</v>
      </c>
      <c r="I229" s="66">
        <f>'1 уровень'!J385</f>
        <v>99.651027615888083</v>
      </c>
      <c r="J229" s="106"/>
    </row>
    <row r="230" spans="1:185" ht="30" x14ac:dyDescent="0.25">
      <c r="A230" s="120" t="s">
        <v>80</v>
      </c>
      <c r="B230" s="50">
        <f>'1 уровень'!C386</f>
        <v>3120</v>
      </c>
      <c r="C230" s="50">
        <f>'1 уровень'!D386</f>
        <v>1560</v>
      </c>
      <c r="D230" s="50">
        <f>'1 уровень'!E386</f>
        <v>1626</v>
      </c>
      <c r="E230" s="186">
        <f>'1 уровень'!F386</f>
        <v>104.23076923076924</v>
      </c>
      <c r="F230" s="66">
        <f>'1 уровень'!G386</f>
        <v>4485.8189999999995</v>
      </c>
      <c r="G230" s="66">
        <f>'1 уровень'!H386</f>
        <v>2243</v>
      </c>
      <c r="H230" s="66">
        <f>'1 уровень'!I386</f>
        <v>2473.1559200000002</v>
      </c>
      <c r="I230" s="66">
        <f>'1 уровень'!J386</f>
        <v>110.26107534551942</v>
      </c>
      <c r="J230" s="106"/>
    </row>
    <row r="231" spans="1:185" ht="45" x14ac:dyDescent="0.25">
      <c r="A231" s="120" t="s">
        <v>100</v>
      </c>
      <c r="B231" s="50">
        <f>'1 уровень'!C387</f>
        <v>60</v>
      </c>
      <c r="C231" s="50">
        <f>'1 уровень'!D387</f>
        <v>30</v>
      </c>
      <c r="D231" s="50">
        <f>'1 уровень'!E387</f>
        <v>60</v>
      </c>
      <c r="E231" s="186">
        <f>'1 уровень'!F387</f>
        <v>200</v>
      </c>
      <c r="F231" s="66">
        <f>'1 уровень'!G387</f>
        <v>328.11240000000004</v>
      </c>
      <c r="G231" s="66">
        <f>'1 уровень'!H387</f>
        <v>164</v>
      </c>
      <c r="H231" s="66">
        <f>'1 уровень'!I387</f>
        <v>328.11240000000004</v>
      </c>
      <c r="I231" s="66">
        <f>'1 уровень'!J387</f>
        <v>200.06853658536588</v>
      </c>
      <c r="J231" s="106"/>
    </row>
    <row r="232" spans="1:185" ht="30" x14ac:dyDescent="0.25">
      <c r="A232" s="120" t="s">
        <v>101</v>
      </c>
      <c r="B232" s="50">
        <f>'1 уровень'!C388</f>
        <v>87</v>
      </c>
      <c r="C232" s="50">
        <f>'1 уровень'!D388</f>
        <v>44</v>
      </c>
      <c r="D232" s="50">
        <f>'1 уровень'!E388</f>
        <v>95</v>
      </c>
      <c r="E232" s="186">
        <f>'1 уровень'!F388</f>
        <v>215.90909090909091</v>
      </c>
      <c r="F232" s="66">
        <f>'1 уровень'!G388</f>
        <v>475.76298000000003</v>
      </c>
      <c r="G232" s="66">
        <f>'1 уровень'!H388</f>
        <v>238</v>
      </c>
      <c r="H232" s="66">
        <f>'1 уровень'!I388</f>
        <v>519.51129999999989</v>
      </c>
      <c r="I232" s="66">
        <f>'1 уровень'!J388</f>
        <v>218.28205882352938</v>
      </c>
      <c r="J232" s="106"/>
    </row>
    <row r="233" spans="1:185" ht="30" x14ac:dyDescent="0.25">
      <c r="A233" s="564" t="s">
        <v>113</v>
      </c>
      <c r="B233" s="561">
        <f>'1 уровень'!C389</f>
        <v>25187</v>
      </c>
      <c r="C233" s="561">
        <f>'1 уровень'!D389</f>
        <v>12594</v>
      </c>
      <c r="D233" s="561">
        <f>'1 уровень'!E389</f>
        <v>10657</v>
      </c>
      <c r="E233" s="562">
        <f>'1 уровень'!F389</f>
        <v>84.61966015562966</v>
      </c>
      <c r="F233" s="590">
        <f>'1 уровень'!G389</f>
        <v>33469.881860000001</v>
      </c>
      <c r="G233" s="590">
        <f>'1 уровень'!H389</f>
        <v>16736</v>
      </c>
      <c r="H233" s="590">
        <f>'1 уровень'!I389</f>
        <v>14843.831200000001</v>
      </c>
      <c r="I233" s="590">
        <f>'1 уровень'!J389</f>
        <v>88.694020076481834</v>
      </c>
      <c r="J233" s="106"/>
    </row>
    <row r="234" spans="1:185" ht="30" x14ac:dyDescent="0.25">
      <c r="A234" s="120" t="s">
        <v>109</v>
      </c>
      <c r="B234" s="50">
        <f>'1 уровень'!C390</f>
        <v>550</v>
      </c>
      <c r="C234" s="50">
        <f>'1 уровень'!D390</f>
        <v>275</v>
      </c>
      <c r="D234" s="50">
        <f>'1 уровень'!E390</f>
        <v>121</v>
      </c>
      <c r="E234" s="186">
        <f>'1 уровень'!F390</f>
        <v>44</v>
      </c>
      <c r="F234" s="66">
        <f>'1 уровень'!G390</f>
        <v>807.51</v>
      </c>
      <c r="G234" s="66">
        <f>'1 уровень'!H390</f>
        <v>404</v>
      </c>
      <c r="H234" s="66">
        <f>'1 уровень'!I390</f>
        <v>178.49513000000002</v>
      </c>
      <c r="I234" s="66">
        <f>'1 уровень'!J390</f>
        <v>44.181962871287134</v>
      </c>
      <c r="J234" s="106"/>
    </row>
    <row r="235" spans="1:185" ht="60" x14ac:dyDescent="0.25">
      <c r="A235" s="120" t="s">
        <v>81</v>
      </c>
      <c r="B235" s="50">
        <f>'1 уровень'!C391</f>
        <v>14137</v>
      </c>
      <c r="C235" s="50">
        <f>'1 уровень'!D391</f>
        <v>7069</v>
      </c>
      <c r="D235" s="50">
        <f>'1 уровень'!E391</f>
        <v>6299</v>
      </c>
      <c r="E235" s="186">
        <f>'1 уровень'!F391</f>
        <v>89.107370207950211</v>
      </c>
      <c r="F235" s="66">
        <f>'1 уровень'!G391</f>
        <v>23831.871859999999</v>
      </c>
      <c r="G235" s="66">
        <f>'1 уровень'!H391</f>
        <v>11916</v>
      </c>
      <c r="H235" s="66">
        <f>'1 уровень'!I391</f>
        <v>11176.568430000001</v>
      </c>
      <c r="I235" s="66">
        <f>'1 уровень'!J391</f>
        <v>93.79463267875127</v>
      </c>
      <c r="J235" s="106"/>
    </row>
    <row r="236" spans="1:185" ht="45" x14ac:dyDescent="0.25">
      <c r="A236" s="120" t="s">
        <v>110</v>
      </c>
      <c r="B236" s="50">
        <f>'1 уровень'!C392</f>
        <v>10500</v>
      </c>
      <c r="C236" s="50">
        <f>'1 уровень'!D392</f>
        <v>5250</v>
      </c>
      <c r="D236" s="50">
        <f>'1 уровень'!E392</f>
        <v>4237</v>
      </c>
      <c r="E236" s="186">
        <f>'1 уровень'!F392</f>
        <v>80.704761904761895</v>
      </c>
      <c r="F236" s="66">
        <f>'1 уровень'!G392</f>
        <v>8830.5</v>
      </c>
      <c r="G236" s="66">
        <f>'1 уровень'!H392</f>
        <v>4416</v>
      </c>
      <c r="H236" s="66">
        <f>'1 уровень'!I392</f>
        <v>3488.76764</v>
      </c>
      <c r="I236" s="66">
        <f>'1 уровень'!J392</f>
        <v>79.002890398550733</v>
      </c>
      <c r="J236" s="106"/>
    </row>
    <row r="237" spans="1:185" ht="30" x14ac:dyDescent="0.25">
      <c r="A237" s="295" t="s">
        <v>124</v>
      </c>
      <c r="B237" s="50">
        <f>'1 уровень'!C393</f>
        <v>39040</v>
      </c>
      <c r="C237" s="50">
        <f>'1 уровень'!D393</f>
        <v>19520</v>
      </c>
      <c r="D237" s="50">
        <f>'1 уровень'!E393</f>
        <v>19904</v>
      </c>
      <c r="E237" s="186">
        <f>'1 уровень'!F393</f>
        <v>101.9672131147541</v>
      </c>
      <c r="F237" s="66">
        <f>'1 уровень'!G393</f>
        <v>26322.329599999997</v>
      </c>
      <c r="G237" s="66">
        <f>'1 уровень'!H393</f>
        <v>13161</v>
      </c>
      <c r="H237" s="66">
        <f>'1 уровень'!I393</f>
        <v>13362.179260000001</v>
      </c>
      <c r="I237" s="66">
        <f>'1 уровень'!J393</f>
        <v>101.52860162601627</v>
      </c>
      <c r="J237" s="106"/>
    </row>
    <row r="238" spans="1:185" ht="15.75" thickBot="1" x14ac:dyDescent="0.3">
      <c r="A238" s="606" t="s">
        <v>106</v>
      </c>
      <c r="B238" s="566">
        <f>'1 уровень'!C394</f>
        <v>0</v>
      </c>
      <c r="C238" s="566">
        <f>'1 уровень'!D394</f>
        <v>0</v>
      </c>
      <c r="D238" s="566">
        <f>'1 уровень'!E394</f>
        <v>0</v>
      </c>
      <c r="E238" s="567">
        <f>'1 уровень'!F394</f>
        <v>0</v>
      </c>
      <c r="F238" s="607">
        <f>'1 уровень'!G394</f>
        <v>87388.244844444445</v>
      </c>
      <c r="G238" s="607">
        <f>'1 уровень'!H394</f>
        <v>43695</v>
      </c>
      <c r="H238" s="607">
        <f>'1 уровень'!I394</f>
        <v>42640.869189999998</v>
      </c>
      <c r="I238" s="607">
        <f>'1 уровень'!J394</f>
        <v>97.58752532326352</v>
      </c>
      <c r="J238" s="106"/>
    </row>
    <row r="239" spans="1:185" s="46" customFormat="1" ht="15" customHeight="1" x14ac:dyDescent="0.25">
      <c r="A239" s="608" t="s">
        <v>32</v>
      </c>
      <c r="B239" s="609"/>
      <c r="C239" s="609"/>
      <c r="D239" s="609"/>
      <c r="E239" s="610"/>
      <c r="F239" s="611"/>
      <c r="G239" s="611"/>
      <c r="H239" s="611"/>
      <c r="I239" s="611"/>
      <c r="J239" s="106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  <c r="AC239" s="45"/>
      <c r="AD239" s="45"/>
      <c r="AE239" s="45"/>
      <c r="AF239" s="45"/>
      <c r="AG239" s="45"/>
      <c r="AH239" s="45"/>
      <c r="AI239" s="45"/>
      <c r="AJ239" s="45"/>
      <c r="AK239" s="45"/>
      <c r="AL239" s="45"/>
      <c r="AM239" s="45"/>
      <c r="AN239" s="45"/>
      <c r="AO239" s="45"/>
      <c r="AP239" s="45"/>
      <c r="AQ239" s="45"/>
      <c r="AR239" s="45"/>
      <c r="AS239" s="45"/>
      <c r="AT239" s="45"/>
      <c r="AU239" s="45"/>
      <c r="AV239" s="45"/>
      <c r="AW239" s="45"/>
      <c r="AX239" s="45"/>
      <c r="AY239" s="45"/>
      <c r="AZ239" s="45"/>
      <c r="BA239" s="45"/>
      <c r="BB239" s="45"/>
      <c r="BC239" s="45"/>
      <c r="BD239" s="45"/>
      <c r="BE239" s="45"/>
      <c r="BF239" s="45"/>
      <c r="BG239" s="45"/>
      <c r="BH239" s="45"/>
      <c r="BI239" s="45"/>
      <c r="BJ239" s="45"/>
      <c r="BK239" s="45"/>
      <c r="BL239" s="45"/>
      <c r="BM239" s="45"/>
      <c r="BN239" s="45"/>
      <c r="BO239" s="45"/>
      <c r="BP239" s="45"/>
      <c r="BQ239" s="45"/>
      <c r="BR239" s="45"/>
      <c r="BS239" s="45"/>
      <c r="BT239" s="45"/>
      <c r="BU239" s="45"/>
      <c r="BV239" s="45"/>
      <c r="BW239" s="45"/>
      <c r="BX239" s="45"/>
      <c r="BY239" s="45"/>
      <c r="BZ239" s="45"/>
      <c r="CA239" s="45"/>
      <c r="CB239" s="45"/>
      <c r="CC239" s="45"/>
      <c r="CD239" s="45"/>
      <c r="CE239" s="45"/>
      <c r="CF239" s="45"/>
      <c r="CG239" s="45"/>
      <c r="CH239" s="45"/>
      <c r="CI239" s="45"/>
      <c r="CJ239" s="45"/>
      <c r="CK239" s="45"/>
      <c r="CL239" s="45"/>
      <c r="CM239" s="45"/>
      <c r="CN239" s="45"/>
      <c r="CO239" s="45"/>
      <c r="CP239" s="45"/>
      <c r="CQ239" s="45"/>
      <c r="CR239" s="45"/>
      <c r="CS239" s="45"/>
      <c r="CT239" s="45"/>
      <c r="CU239" s="45"/>
      <c r="CV239" s="45"/>
      <c r="CW239" s="45"/>
      <c r="CX239" s="45"/>
      <c r="CY239" s="45"/>
      <c r="CZ239" s="45"/>
      <c r="DA239" s="45"/>
      <c r="DB239" s="45"/>
      <c r="DC239" s="45"/>
      <c r="DD239" s="45"/>
      <c r="DE239" s="45"/>
      <c r="DF239" s="45"/>
      <c r="DG239" s="45"/>
      <c r="DH239" s="45"/>
      <c r="DI239" s="45"/>
      <c r="DJ239" s="45"/>
      <c r="DK239" s="45"/>
      <c r="DL239" s="45"/>
      <c r="DM239" s="45"/>
      <c r="DN239" s="45"/>
      <c r="DO239" s="45"/>
      <c r="DP239" s="45"/>
      <c r="DQ239" s="45"/>
      <c r="DR239" s="45"/>
      <c r="DS239" s="45"/>
      <c r="DT239" s="45"/>
      <c r="DU239" s="45"/>
      <c r="DV239" s="45"/>
      <c r="DW239" s="45"/>
      <c r="DX239" s="45"/>
      <c r="DY239" s="45"/>
      <c r="DZ239" s="45"/>
      <c r="EA239" s="45"/>
      <c r="EB239" s="45"/>
      <c r="EC239" s="45"/>
      <c r="ED239" s="45"/>
      <c r="EE239" s="45"/>
      <c r="EF239" s="45"/>
      <c r="EG239" s="45"/>
      <c r="EH239" s="45"/>
      <c r="EI239" s="45"/>
      <c r="EJ239" s="45"/>
      <c r="EK239" s="45"/>
      <c r="EL239" s="45"/>
      <c r="EM239" s="45"/>
      <c r="EN239" s="45"/>
      <c r="EO239" s="45"/>
      <c r="EP239" s="45"/>
      <c r="EQ239" s="45"/>
      <c r="ER239" s="45"/>
      <c r="ES239" s="45"/>
      <c r="ET239" s="45"/>
      <c r="EU239" s="45"/>
      <c r="EV239" s="45"/>
      <c r="EW239" s="45"/>
      <c r="EX239" s="45"/>
      <c r="EY239" s="45"/>
      <c r="EZ239" s="45"/>
      <c r="FA239" s="45"/>
      <c r="FB239" s="45"/>
      <c r="FC239" s="45"/>
      <c r="FD239" s="45"/>
      <c r="FE239" s="45"/>
      <c r="FF239" s="45"/>
      <c r="FG239" s="45"/>
      <c r="FH239" s="45"/>
      <c r="FI239" s="45"/>
      <c r="FJ239" s="45"/>
      <c r="FK239" s="45"/>
      <c r="FL239" s="45"/>
      <c r="FM239" s="45"/>
      <c r="FN239" s="45"/>
      <c r="FO239" s="45"/>
      <c r="FP239" s="45"/>
      <c r="FQ239" s="45"/>
      <c r="FR239" s="45"/>
      <c r="FS239" s="45"/>
      <c r="FT239" s="45"/>
      <c r="FU239" s="45"/>
      <c r="FV239" s="45"/>
      <c r="FW239" s="45"/>
      <c r="FX239" s="45"/>
      <c r="FY239" s="45"/>
      <c r="FZ239" s="45"/>
      <c r="GA239" s="45"/>
      <c r="GB239" s="45"/>
      <c r="GC239" s="45"/>
    </row>
    <row r="240" spans="1:185" ht="30" x14ac:dyDescent="0.25">
      <c r="A240" s="203" t="s">
        <v>121</v>
      </c>
      <c r="B240" s="70">
        <f>'1 уровень'!C20</f>
        <v>1533</v>
      </c>
      <c r="C240" s="70">
        <f>'1 уровень'!D20</f>
        <v>767</v>
      </c>
      <c r="D240" s="70">
        <f>'1 уровень'!E20</f>
        <v>706</v>
      </c>
      <c r="E240" s="192">
        <f>'1 уровень'!F20</f>
        <v>92.046936114732731</v>
      </c>
      <c r="F240" s="66">
        <f>'1 уровень'!G20</f>
        <v>3037.4914983333333</v>
      </c>
      <c r="G240" s="66">
        <f>'1 уровень'!H20</f>
        <v>1518</v>
      </c>
      <c r="H240" s="723">
        <f>'1 уровень'!I20</f>
        <v>1537.4545700000001</v>
      </c>
      <c r="I240" s="66">
        <f>'1 уровень'!J20</f>
        <v>101.28159222661397</v>
      </c>
      <c r="J240" s="10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  <c r="AE240" s="46"/>
      <c r="AF240" s="46"/>
      <c r="AG240" s="46"/>
      <c r="AH240" s="46"/>
      <c r="AI240" s="46"/>
      <c r="AJ240" s="46"/>
      <c r="AK240" s="46"/>
      <c r="AL240" s="46"/>
      <c r="AM240" s="46"/>
      <c r="AN240" s="46"/>
      <c r="AO240" s="46"/>
      <c r="AP240" s="46"/>
      <c r="AQ240" s="46"/>
      <c r="AR240" s="46"/>
      <c r="AS240" s="46"/>
      <c r="AT240" s="46"/>
      <c r="AU240" s="46"/>
      <c r="AV240" s="46"/>
      <c r="AW240" s="46"/>
      <c r="AX240" s="46"/>
      <c r="AY240" s="46"/>
      <c r="AZ240" s="46"/>
      <c r="BA240" s="46"/>
      <c r="BB240" s="46"/>
      <c r="BC240" s="46"/>
      <c r="BD240" s="46"/>
      <c r="BE240" s="46"/>
      <c r="BF240" s="46"/>
      <c r="BG240" s="46"/>
      <c r="BH240" s="46"/>
      <c r="BI240" s="46"/>
      <c r="BJ240" s="46"/>
      <c r="BK240" s="46"/>
      <c r="BL240" s="46"/>
      <c r="BM240" s="46"/>
      <c r="BN240" s="46"/>
      <c r="BO240" s="46"/>
      <c r="BP240" s="46"/>
      <c r="BQ240" s="46"/>
      <c r="BR240" s="46"/>
      <c r="BS240" s="46"/>
      <c r="BT240" s="46"/>
      <c r="BU240" s="46"/>
      <c r="BV240" s="46"/>
      <c r="BW240" s="46"/>
      <c r="BX240" s="46"/>
      <c r="BY240" s="46"/>
      <c r="BZ240" s="46"/>
      <c r="CA240" s="46"/>
      <c r="CB240" s="46"/>
      <c r="CC240" s="46"/>
      <c r="CD240" s="46"/>
      <c r="CE240" s="46"/>
      <c r="CF240" s="46"/>
      <c r="CG240" s="46"/>
      <c r="CH240" s="46"/>
      <c r="CI240" s="46"/>
      <c r="CJ240" s="46"/>
      <c r="CK240" s="46"/>
      <c r="CL240" s="46"/>
      <c r="CM240" s="46"/>
      <c r="CN240" s="46"/>
      <c r="CO240" s="46"/>
      <c r="CP240" s="46"/>
      <c r="CQ240" s="46"/>
      <c r="CR240" s="46"/>
      <c r="CS240" s="46"/>
      <c r="CT240" s="46"/>
      <c r="CU240" s="46"/>
      <c r="CV240" s="46"/>
      <c r="CW240" s="46"/>
      <c r="CX240" s="46"/>
      <c r="CY240" s="46"/>
      <c r="CZ240" s="46"/>
      <c r="DA240" s="46"/>
      <c r="DB240" s="46"/>
      <c r="DC240" s="46"/>
      <c r="DD240" s="46"/>
      <c r="DE240" s="46"/>
      <c r="DF240" s="46"/>
      <c r="DG240" s="46"/>
      <c r="DH240" s="46"/>
      <c r="DI240" s="46"/>
      <c r="DJ240" s="46"/>
      <c r="DK240" s="46"/>
      <c r="DL240" s="46"/>
      <c r="DM240" s="46"/>
      <c r="DN240" s="46"/>
      <c r="DO240" s="46"/>
      <c r="DP240" s="46"/>
      <c r="DQ240" s="46"/>
      <c r="DR240" s="46"/>
      <c r="DS240" s="46"/>
      <c r="DT240" s="46"/>
      <c r="DU240" s="46"/>
      <c r="DV240" s="46"/>
      <c r="DW240" s="46"/>
      <c r="DX240" s="46"/>
      <c r="DY240" s="46"/>
      <c r="DZ240" s="46"/>
      <c r="EA240" s="46"/>
      <c r="EB240" s="46"/>
      <c r="EC240" s="46"/>
      <c r="ED240" s="46"/>
      <c r="EE240" s="46"/>
      <c r="EF240" s="46"/>
      <c r="EG240" s="46"/>
      <c r="EH240" s="46"/>
      <c r="EI240" s="46"/>
      <c r="EJ240" s="46"/>
      <c r="EK240" s="46"/>
      <c r="EL240" s="46"/>
      <c r="EM240" s="46"/>
      <c r="EN240" s="46"/>
      <c r="EO240" s="46"/>
      <c r="EP240" s="46"/>
      <c r="EQ240" s="46"/>
      <c r="ER240" s="46"/>
      <c r="ES240" s="46"/>
      <c r="ET240" s="46"/>
      <c r="EU240" s="46"/>
      <c r="EV240" s="46"/>
      <c r="EW240" s="46"/>
      <c r="EX240" s="46"/>
      <c r="EY240" s="46"/>
      <c r="EZ240" s="46"/>
      <c r="FA240" s="46"/>
      <c r="FB240" s="46"/>
      <c r="FC240" s="46"/>
      <c r="FD240" s="46"/>
      <c r="FE240" s="46"/>
      <c r="FF240" s="46"/>
      <c r="FG240" s="46"/>
      <c r="FH240" s="46"/>
      <c r="FI240" s="46"/>
      <c r="FJ240" s="46"/>
      <c r="FK240" s="46"/>
      <c r="FL240" s="46"/>
      <c r="FM240" s="46"/>
      <c r="FN240" s="46"/>
      <c r="FO240" s="46"/>
      <c r="FP240" s="46"/>
      <c r="FQ240" s="46"/>
      <c r="FR240" s="46"/>
      <c r="FS240" s="46"/>
      <c r="FT240" s="46"/>
      <c r="FU240" s="46"/>
      <c r="FV240" s="46"/>
      <c r="FW240" s="46"/>
      <c r="FX240" s="46"/>
      <c r="FY240" s="46"/>
      <c r="FZ240" s="46"/>
      <c r="GA240" s="46"/>
      <c r="GB240" s="46"/>
      <c r="GC240" s="46"/>
    </row>
    <row r="241" spans="1:185" ht="30" x14ac:dyDescent="0.25">
      <c r="A241" s="208" t="s">
        <v>79</v>
      </c>
      <c r="B241" s="70">
        <f>'1 уровень'!C21</f>
        <v>1179</v>
      </c>
      <c r="C241" s="70">
        <f>'1 уровень'!D21</f>
        <v>590</v>
      </c>
      <c r="D241" s="70">
        <f>'1 уровень'!E21</f>
        <v>530</v>
      </c>
      <c r="E241" s="192">
        <f>'1 уровень'!F21</f>
        <v>89.830508474576277</v>
      </c>
      <c r="F241" s="66">
        <f>'1 уровень'!G21</f>
        <v>2528.5235733333334</v>
      </c>
      <c r="G241" s="66">
        <f>'1 уровень'!H21</f>
        <v>1264</v>
      </c>
      <c r="H241" s="723">
        <f>'1 уровень'!I21</f>
        <v>1244.6590800000001</v>
      </c>
      <c r="I241" s="66">
        <f>'1 уровень'!J21</f>
        <v>98.469863924050642</v>
      </c>
      <c r="J241" s="10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  <c r="AC241" s="46"/>
      <c r="AD241" s="46"/>
      <c r="AE241" s="46"/>
      <c r="AF241" s="46"/>
      <c r="AG241" s="46"/>
      <c r="AH241" s="46"/>
      <c r="AI241" s="46"/>
      <c r="AJ241" s="46"/>
      <c r="AK241" s="46"/>
      <c r="AL241" s="46"/>
      <c r="AM241" s="46"/>
      <c r="AN241" s="46"/>
      <c r="AO241" s="46"/>
      <c r="AP241" s="46"/>
      <c r="AQ241" s="46"/>
      <c r="AR241" s="46"/>
      <c r="AS241" s="46"/>
      <c r="AT241" s="46"/>
      <c r="AU241" s="46"/>
      <c r="AV241" s="46"/>
      <c r="AW241" s="46"/>
      <c r="AX241" s="46"/>
      <c r="AY241" s="46"/>
      <c r="AZ241" s="46"/>
      <c r="BA241" s="46"/>
      <c r="BB241" s="46"/>
      <c r="BC241" s="46"/>
      <c r="BD241" s="46"/>
      <c r="BE241" s="46"/>
      <c r="BF241" s="46"/>
      <c r="BG241" s="46"/>
      <c r="BH241" s="46"/>
      <c r="BI241" s="46"/>
      <c r="BJ241" s="46"/>
      <c r="BK241" s="46"/>
      <c r="BL241" s="46"/>
      <c r="BM241" s="46"/>
      <c r="BN241" s="46"/>
      <c r="BO241" s="46"/>
      <c r="BP241" s="46"/>
      <c r="BQ241" s="46"/>
      <c r="BR241" s="46"/>
      <c r="BS241" s="46"/>
      <c r="BT241" s="46"/>
      <c r="BU241" s="46"/>
      <c r="BV241" s="46"/>
      <c r="BW241" s="46"/>
      <c r="BX241" s="46"/>
      <c r="BY241" s="46"/>
      <c r="BZ241" s="46"/>
      <c r="CA241" s="46"/>
      <c r="CB241" s="46"/>
      <c r="CC241" s="46"/>
      <c r="CD241" s="46"/>
      <c r="CE241" s="46"/>
      <c r="CF241" s="46"/>
      <c r="CG241" s="46"/>
      <c r="CH241" s="46"/>
      <c r="CI241" s="46"/>
      <c r="CJ241" s="46"/>
      <c r="CK241" s="46"/>
      <c r="CL241" s="46"/>
      <c r="CM241" s="46"/>
      <c r="CN241" s="46"/>
      <c r="CO241" s="46"/>
      <c r="CP241" s="46"/>
      <c r="CQ241" s="46"/>
      <c r="CR241" s="46"/>
      <c r="CS241" s="46"/>
      <c r="CT241" s="46"/>
      <c r="CU241" s="46"/>
      <c r="CV241" s="46"/>
      <c r="CW241" s="46"/>
      <c r="CX241" s="46"/>
      <c r="CY241" s="46"/>
      <c r="CZ241" s="46"/>
      <c r="DA241" s="46"/>
      <c r="DB241" s="46"/>
      <c r="DC241" s="46"/>
      <c r="DD241" s="46"/>
      <c r="DE241" s="46"/>
      <c r="DF241" s="46"/>
      <c r="DG241" s="46"/>
      <c r="DH241" s="46"/>
      <c r="DI241" s="46"/>
      <c r="DJ241" s="46"/>
      <c r="DK241" s="46"/>
      <c r="DL241" s="46"/>
      <c r="DM241" s="46"/>
      <c r="DN241" s="46"/>
      <c r="DO241" s="46"/>
      <c r="DP241" s="46"/>
      <c r="DQ241" s="46"/>
      <c r="DR241" s="46"/>
      <c r="DS241" s="46"/>
      <c r="DT241" s="46"/>
      <c r="DU241" s="46"/>
      <c r="DV241" s="46"/>
      <c r="DW241" s="46"/>
      <c r="DX241" s="46"/>
      <c r="DY241" s="46"/>
      <c r="DZ241" s="46"/>
      <c r="EA241" s="46"/>
      <c r="EB241" s="46"/>
      <c r="EC241" s="46"/>
      <c r="ED241" s="46"/>
      <c r="EE241" s="46"/>
      <c r="EF241" s="46"/>
      <c r="EG241" s="46"/>
      <c r="EH241" s="46"/>
      <c r="EI241" s="46"/>
      <c r="EJ241" s="46"/>
      <c r="EK241" s="46"/>
      <c r="EL241" s="46"/>
      <c r="EM241" s="46"/>
      <c r="EN241" s="46"/>
      <c r="EO241" s="46"/>
      <c r="EP241" s="46"/>
      <c r="EQ241" s="46"/>
      <c r="ER241" s="46"/>
      <c r="ES241" s="46"/>
      <c r="ET241" s="46"/>
      <c r="EU241" s="46"/>
      <c r="EV241" s="46"/>
      <c r="EW241" s="46"/>
      <c r="EX241" s="46"/>
      <c r="EY241" s="46"/>
      <c r="EZ241" s="46"/>
      <c r="FA241" s="46"/>
      <c r="FB241" s="46"/>
      <c r="FC241" s="46"/>
      <c r="FD241" s="46"/>
      <c r="FE241" s="46"/>
      <c r="FF241" s="46"/>
      <c r="FG241" s="46"/>
      <c r="FH241" s="46"/>
      <c r="FI241" s="46"/>
      <c r="FJ241" s="46"/>
      <c r="FK241" s="46"/>
      <c r="FL241" s="46"/>
      <c r="FM241" s="46"/>
      <c r="FN241" s="46"/>
      <c r="FO241" s="46"/>
      <c r="FP241" s="46"/>
      <c r="FQ241" s="46"/>
      <c r="FR241" s="46"/>
      <c r="FS241" s="46"/>
      <c r="FT241" s="46"/>
      <c r="FU241" s="46"/>
      <c r="FV241" s="46"/>
      <c r="FW241" s="46"/>
      <c r="FX241" s="46"/>
      <c r="FY241" s="46"/>
      <c r="FZ241" s="46"/>
      <c r="GA241" s="46"/>
      <c r="GB241" s="46"/>
      <c r="GC241" s="46"/>
    </row>
    <row r="242" spans="1:185" ht="30" x14ac:dyDescent="0.25">
      <c r="A242" s="208" t="s">
        <v>80</v>
      </c>
      <c r="B242" s="70">
        <f>'1 уровень'!C22</f>
        <v>354</v>
      </c>
      <c r="C242" s="70">
        <f>'1 уровень'!D22</f>
        <v>177</v>
      </c>
      <c r="D242" s="70">
        <f>'1 уровень'!E22</f>
        <v>176</v>
      </c>
      <c r="E242" s="192">
        <f>'1 уровень'!F22</f>
        <v>99.435028248587571</v>
      </c>
      <c r="F242" s="66">
        <f>'1 уровень'!G22</f>
        <v>508.96792500000004</v>
      </c>
      <c r="G242" s="66">
        <f>'1 уровень'!H22</f>
        <v>254</v>
      </c>
      <c r="H242" s="66">
        <f>'1 уровень'!I22</f>
        <v>292.79548999999997</v>
      </c>
      <c r="I242" s="66">
        <f>'1 уровень'!J22</f>
        <v>115.27381496062992</v>
      </c>
      <c r="J242" s="10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  <c r="AC242" s="46"/>
      <c r="AD242" s="46"/>
      <c r="AE242" s="46"/>
      <c r="AF242" s="46"/>
      <c r="AG242" s="46"/>
      <c r="AH242" s="46"/>
      <c r="AI242" s="46"/>
      <c r="AJ242" s="46"/>
      <c r="AK242" s="46"/>
      <c r="AL242" s="46"/>
      <c r="AM242" s="46"/>
      <c r="AN242" s="46"/>
      <c r="AO242" s="46"/>
      <c r="AP242" s="46"/>
      <c r="AQ242" s="46"/>
      <c r="AR242" s="46"/>
      <c r="AS242" s="46"/>
      <c r="AT242" s="46"/>
      <c r="AU242" s="46"/>
      <c r="AV242" s="46"/>
      <c r="AW242" s="46"/>
      <c r="AX242" s="46"/>
      <c r="AY242" s="46"/>
      <c r="AZ242" s="46"/>
      <c r="BA242" s="46"/>
      <c r="BB242" s="46"/>
      <c r="BC242" s="46"/>
      <c r="BD242" s="46"/>
      <c r="BE242" s="46"/>
      <c r="BF242" s="46"/>
      <c r="BG242" s="46"/>
      <c r="BH242" s="46"/>
      <c r="BI242" s="46"/>
      <c r="BJ242" s="46"/>
      <c r="BK242" s="46"/>
      <c r="BL242" s="46"/>
      <c r="BM242" s="46"/>
      <c r="BN242" s="46"/>
      <c r="BO242" s="46"/>
      <c r="BP242" s="46"/>
      <c r="BQ242" s="46"/>
      <c r="BR242" s="46"/>
      <c r="BS242" s="46"/>
      <c r="BT242" s="46"/>
      <c r="BU242" s="46"/>
      <c r="BV242" s="46"/>
      <c r="BW242" s="46"/>
      <c r="BX242" s="46"/>
      <c r="BY242" s="46"/>
      <c r="BZ242" s="46"/>
      <c r="CA242" s="46"/>
      <c r="CB242" s="46"/>
      <c r="CC242" s="46"/>
      <c r="CD242" s="46"/>
      <c r="CE242" s="46"/>
      <c r="CF242" s="46"/>
      <c r="CG242" s="46"/>
      <c r="CH242" s="46"/>
      <c r="CI242" s="46"/>
      <c r="CJ242" s="46"/>
      <c r="CK242" s="46"/>
      <c r="CL242" s="46"/>
      <c r="CM242" s="46"/>
      <c r="CN242" s="46"/>
      <c r="CO242" s="46"/>
      <c r="CP242" s="46"/>
      <c r="CQ242" s="46"/>
      <c r="CR242" s="46"/>
      <c r="CS242" s="46"/>
      <c r="CT242" s="46"/>
      <c r="CU242" s="46"/>
      <c r="CV242" s="46"/>
      <c r="CW242" s="46"/>
      <c r="CX242" s="46"/>
      <c r="CY242" s="46"/>
      <c r="CZ242" s="46"/>
      <c r="DA242" s="46"/>
      <c r="DB242" s="46"/>
      <c r="DC242" s="46"/>
      <c r="DD242" s="46"/>
      <c r="DE242" s="46"/>
      <c r="DF242" s="46"/>
      <c r="DG242" s="46"/>
      <c r="DH242" s="46"/>
      <c r="DI242" s="46"/>
      <c r="DJ242" s="46"/>
      <c r="DK242" s="46"/>
      <c r="DL242" s="46"/>
      <c r="DM242" s="46"/>
      <c r="DN242" s="46"/>
      <c r="DO242" s="46"/>
      <c r="DP242" s="46"/>
      <c r="DQ242" s="46"/>
      <c r="DR242" s="46"/>
      <c r="DS242" s="46"/>
      <c r="DT242" s="46"/>
      <c r="DU242" s="46"/>
      <c r="DV242" s="46"/>
      <c r="DW242" s="46"/>
      <c r="DX242" s="46"/>
      <c r="DY242" s="46"/>
      <c r="DZ242" s="46"/>
      <c r="EA242" s="46"/>
      <c r="EB242" s="46"/>
      <c r="EC242" s="46"/>
      <c r="ED242" s="46"/>
      <c r="EE242" s="46"/>
      <c r="EF242" s="46"/>
      <c r="EG242" s="46"/>
      <c r="EH242" s="46"/>
      <c r="EI242" s="46"/>
      <c r="EJ242" s="46"/>
      <c r="EK242" s="46"/>
      <c r="EL242" s="46"/>
      <c r="EM242" s="46"/>
      <c r="EN242" s="46"/>
      <c r="EO242" s="46"/>
      <c r="EP242" s="46"/>
      <c r="EQ242" s="46"/>
      <c r="ER242" s="46"/>
      <c r="ES242" s="46"/>
      <c r="ET242" s="46"/>
      <c r="EU242" s="46"/>
      <c r="EV242" s="46"/>
      <c r="EW242" s="46"/>
      <c r="EX242" s="46"/>
      <c r="EY242" s="46"/>
      <c r="EZ242" s="46"/>
      <c r="FA242" s="46"/>
      <c r="FB242" s="46"/>
      <c r="FC242" s="46"/>
      <c r="FD242" s="46"/>
      <c r="FE242" s="46"/>
      <c r="FF242" s="46"/>
      <c r="FG242" s="46"/>
      <c r="FH242" s="46"/>
      <c r="FI242" s="46"/>
      <c r="FJ242" s="46"/>
      <c r="FK242" s="46"/>
      <c r="FL242" s="46"/>
      <c r="FM242" s="46"/>
      <c r="FN242" s="46"/>
      <c r="FO242" s="46"/>
      <c r="FP242" s="46"/>
      <c r="FQ242" s="46"/>
      <c r="FR242" s="46"/>
      <c r="FS242" s="46"/>
      <c r="FT242" s="46"/>
      <c r="FU242" s="46"/>
      <c r="FV242" s="46"/>
      <c r="FW242" s="46"/>
      <c r="FX242" s="46"/>
      <c r="FY242" s="46"/>
      <c r="FZ242" s="46"/>
      <c r="GA242" s="46"/>
      <c r="GB242" s="46"/>
      <c r="GC242" s="46"/>
    </row>
    <row r="243" spans="1:185" ht="30" x14ac:dyDescent="0.25">
      <c r="A243" s="330" t="s">
        <v>113</v>
      </c>
      <c r="B243" s="70">
        <f>'1 уровень'!C23</f>
        <v>0</v>
      </c>
      <c r="C243" s="70">
        <f>'1 уровень'!D23</f>
        <v>0</v>
      </c>
      <c r="D243" s="70">
        <f>'1 уровень'!E23</f>
        <v>0</v>
      </c>
      <c r="E243" s="192">
        <f>'1 уровень'!F23</f>
        <v>0</v>
      </c>
      <c r="F243" s="66">
        <f>'1 уровень'!G23</f>
        <v>0</v>
      </c>
      <c r="G243" s="66">
        <f>'1 уровень'!H23</f>
        <v>0</v>
      </c>
      <c r="H243" s="66">
        <f>'1 уровень'!I23</f>
        <v>0</v>
      </c>
      <c r="I243" s="66">
        <f>'1 уровень'!J23</f>
        <v>0</v>
      </c>
      <c r="J243" s="10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6"/>
      <c r="CV243" s="46"/>
      <c r="CW243" s="46"/>
      <c r="CX243" s="46"/>
      <c r="CY243" s="46"/>
      <c r="CZ243" s="46"/>
      <c r="DA243" s="46"/>
      <c r="DB243" s="46"/>
      <c r="DC243" s="46"/>
      <c r="DD243" s="46"/>
      <c r="DE243" s="46"/>
      <c r="DF243" s="46"/>
      <c r="DG243" s="46"/>
      <c r="DH243" s="46"/>
      <c r="DI243" s="46"/>
      <c r="DJ243" s="46"/>
      <c r="DK243" s="46"/>
      <c r="DL243" s="46"/>
      <c r="DM243" s="46"/>
      <c r="DN243" s="46"/>
      <c r="DO243" s="46"/>
      <c r="DP243" s="46"/>
      <c r="DQ243" s="46"/>
      <c r="DR243" s="46"/>
      <c r="DS243" s="46"/>
      <c r="DT243" s="46"/>
      <c r="DU243" s="46"/>
      <c r="DV243" s="46"/>
      <c r="DW243" s="46"/>
      <c r="DX243" s="46"/>
      <c r="DY243" s="46"/>
      <c r="DZ243" s="46"/>
      <c r="EA243" s="46"/>
      <c r="EB243" s="46"/>
      <c r="EC243" s="46"/>
      <c r="ED243" s="46"/>
      <c r="EE243" s="46"/>
      <c r="EF243" s="46"/>
      <c r="EG243" s="46"/>
      <c r="EH243" s="46"/>
      <c r="EI243" s="46"/>
      <c r="EJ243" s="46"/>
      <c r="EK243" s="46"/>
      <c r="EL243" s="46"/>
      <c r="EM243" s="46"/>
      <c r="EN243" s="46"/>
      <c r="EO243" s="46"/>
      <c r="EP243" s="46"/>
      <c r="EQ243" s="46"/>
      <c r="ER243" s="46"/>
      <c r="ES243" s="46"/>
      <c r="ET243" s="46"/>
      <c r="EU243" s="46"/>
      <c r="EV243" s="46"/>
      <c r="EW243" s="46"/>
      <c r="EX243" s="46"/>
      <c r="EY243" s="46"/>
      <c r="EZ243" s="46"/>
      <c r="FA243" s="46"/>
      <c r="FB243" s="46"/>
      <c r="FC243" s="46"/>
      <c r="FD243" s="46"/>
      <c r="FE243" s="46"/>
      <c r="FF243" s="46"/>
      <c r="FG243" s="46"/>
      <c r="FH243" s="46"/>
      <c r="FI243" s="46"/>
      <c r="FJ243" s="46"/>
      <c r="FK243" s="46"/>
      <c r="FL243" s="46"/>
      <c r="FM243" s="46"/>
      <c r="FN243" s="46"/>
      <c r="FO243" s="46"/>
      <c r="FP243" s="46"/>
      <c r="FQ243" s="46"/>
      <c r="FR243" s="46"/>
      <c r="FS243" s="46"/>
      <c r="FT243" s="46"/>
      <c r="FU243" s="46"/>
      <c r="FV243" s="46"/>
      <c r="FW243" s="46"/>
      <c r="FX243" s="46"/>
      <c r="FY243" s="46"/>
      <c r="FZ243" s="46"/>
      <c r="GA243" s="46"/>
      <c r="GB243" s="46"/>
      <c r="GC243" s="46"/>
    </row>
    <row r="244" spans="1:185" ht="30" x14ac:dyDescent="0.25">
      <c r="A244" s="328" t="s">
        <v>109</v>
      </c>
      <c r="B244" s="70">
        <f>'1 уровень'!C24</f>
        <v>0</v>
      </c>
      <c r="C244" s="70">
        <f>'1 уровень'!D24</f>
        <v>0</v>
      </c>
      <c r="D244" s="70">
        <f>'1 уровень'!E24</f>
        <v>0</v>
      </c>
      <c r="E244" s="192">
        <f>'1 уровень'!F24</f>
        <v>0</v>
      </c>
      <c r="F244" s="66">
        <f>'1 уровень'!G24</f>
        <v>0</v>
      </c>
      <c r="G244" s="66">
        <f>'1 уровень'!H24</f>
        <v>0</v>
      </c>
      <c r="H244" s="66">
        <f>'1 уровень'!I24</f>
        <v>0</v>
      </c>
      <c r="I244" s="66">
        <f>'1 уровень'!J24</f>
        <v>0</v>
      </c>
      <c r="J244" s="10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6"/>
      <c r="CV244" s="46"/>
      <c r="CW244" s="46"/>
      <c r="CX244" s="46"/>
      <c r="CY244" s="46"/>
      <c r="CZ244" s="46"/>
      <c r="DA244" s="46"/>
      <c r="DB244" s="46"/>
      <c r="DC244" s="46"/>
      <c r="DD244" s="46"/>
      <c r="DE244" s="46"/>
      <c r="DF244" s="46"/>
      <c r="DG244" s="46"/>
      <c r="DH244" s="46"/>
      <c r="DI244" s="46"/>
      <c r="DJ244" s="46"/>
      <c r="DK244" s="46"/>
      <c r="DL244" s="46"/>
      <c r="DM244" s="46"/>
      <c r="DN244" s="46"/>
      <c r="DO244" s="46"/>
      <c r="DP244" s="46"/>
      <c r="DQ244" s="46"/>
      <c r="DR244" s="46"/>
      <c r="DS244" s="46"/>
      <c r="DT244" s="46"/>
      <c r="DU244" s="46"/>
      <c r="DV244" s="46"/>
      <c r="DW244" s="46"/>
      <c r="DX244" s="46"/>
      <c r="DY244" s="46"/>
      <c r="DZ244" s="46"/>
      <c r="EA244" s="46"/>
      <c r="EB244" s="46"/>
      <c r="EC244" s="46"/>
      <c r="ED244" s="46"/>
      <c r="EE244" s="46"/>
      <c r="EF244" s="46"/>
      <c r="EG244" s="46"/>
      <c r="EH244" s="46"/>
      <c r="EI244" s="46"/>
      <c r="EJ244" s="46"/>
      <c r="EK244" s="46"/>
      <c r="EL244" s="46"/>
      <c r="EM244" s="46"/>
      <c r="EN244" s="46"/>
      <c r="EO244" s="46"/>
      <c r="EP244" s="46"/>
      <c r="EQ244" s="46"/>
      <c r="ER244" s="46"/>
      <c r="ES244" s="46"/>
      <c r="ET244" s="46"/>
      <c r="EU244" s="46"/>
      <c r="EV244" s="46"/>
      <c r="EW244" s="46"/>
      <c r="EX244" s="46"/>
      <c r="EY244" s="46"/>
      <c r="EZ244" s="46"/>
      <c r="FA244" s="46"/>
      <c r="FB244" s="46"/>
      <c r="FC244" s="46"/>
      <c r="FD244" s="46"/>
      <c r="FE244" s="46"/>
      <c r="FF244" s="46"/>
      <c r="FG244" s="46"/>
      <c r="FH244" s="46"/>
      <c r="FI244" s="46"/>
      <c r="FJ244" s="46"/>
      <c r="FK244" s="46"/>
      <c r="FL244" s="46"/>
      <c r="FM244" s="46"/>
      <c r="FN244" s="46"/>
      <c r="FO244" s="46"/>
      <c r="FP244" s="46"/>
      <c r="FQ244" s="46"/>
      <c r="FR244" s="46"/>
      <c r="FS244" s="46"/>
      <c r="FT244" s="46"/>
      <c r="FU244" s="46"/>
      <c r="FV244" s="46"/>
      <c r="FW244" s="46"/>
      <c r="FX244" s="46"/>
      <c r="FY244" s="46"/>
      <c r="FZ244" s="46"/>
      <c r="GA244" s="46"/>
      <c r="GB244" s="46"/>
      <c r="GC244" s="46"/>
    </row>
    <row r="245" spans="1:185" ht="30" x14ac:dyDescent="0.25">
      <c r="A245" s="328" t="s">
        <v>124</v>
      </c>
      <c r="B245" s="70">
        <f>'1 уровень'!C25</f>
        <v>20</v>
      </c>
      <c r="C245" s="70">
        <f>'1 уровень'!D25</f>
        <v>10</v>
      </c>
      <c r="D245" s="70">
        <f>'1 уровень'!E25</f>
        <v>0</v>
      </c>
      <c r="E245" s="192">
        <f>'1 уровень'!F25</f>
        <v>0</v>
      </c>
      <c r="F245" s="66">
        <f>'1 уровень'!G25</f>
        <v>13.4848</v>
      </c>
      <c r="G245" s="66">
        <f>'1 уровень'!H25</f>
        <v>7</v>
      </c>
      <c r="H245" s="66">
        <f>'1 уровень'!I25</f>
        <v>0</v>
      </c>
      <c r="I245" s="66">
        <f>'1 уровень'!J25</f>
        <v>0</v>
      </c>
      <c r="J245" s="10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6"/>
      <c r="CV245" s="46"/>
      <c r="CW245" s="46"/>
      <c r="CX245" s="46"/>
      <c r="CY245" s="46"/>
      <c r="CZ245" s="46"/>
      <c r="DA245" s="46"/>
      <c r="DB245" s="46"/>
      <c r="DC245" s="46"/>
      <c r="DD245" s="46"/>
      <c r="DE245" s="46"/>
      <c r="DF245" s="46"/>
      <c r="DG245" s="46"/>
      <c r="DH245" s="46"/>
      <c r="DI245" s="46"/>
      <c r="DJ245" s="46"/>
      <c r="DK245" s="46"/>
      <c r="DL245" s="46"/>
      <c r="DM245" s="46"/>
      <c r="DN245" s="46"/>
      <c r="DO245" s="46"/>
      <c r="DP245" s="46"/>
      <c r="DQ245" s="46"/>
      <c r="DR245" s="46"/>
      <c r="DS245" s="46"/>
      <c r="DT245" s="46"/>
      <c r="DU245" s="46"/>
      <c r="DV245" s="46"/>
      <c r="DW245" s="46"/>
      <c r="DX245" s="46"/>
      <c r="DY245" s="46"/>
      <c r="DZ245" s="46"/>
      <c r="EA245" s="46"/>
      <c r="EB245" s="46"/>
      <c r="EC245" s="46"/>
      <c r="ED245" s="46"/>
      <c r="EE245" s="46"/>
      <c r="EF245" s="46"/>
      <c r="EG245" s="46"/>
      <c r="EH245" s="46"/>
      <c r="EI245" s="46"/>
      <c r="EJ245" s="46"/>
      <c r="EK245" s="46"/>
      <c r="EL245" s="46"/>
      <c r="EM245" s="46"/>
      <c r="EN245" s="46"/>
      <c r="EO245" s="46"/>
      <c r="EP245" s="46"/>
      <c r="EQ245" s="46"/>
      <c r="ER245" s="46"/>
      <c r="ES245" s="46"/>
      <c r="ET245" s="46"/>
      <c r="EU245" s="46"/>
      <c r="EV245" s="46"/>
      <c r="EW245" s="46"/>
      <c r="EX245" s="46"/>
      <c r="EY245" s="46"/>
      <c r="EZ245" s="46"/>
      <c r="FA245" s="46"/>
      <c r="FB245" s="46"/>
      <c r="FC245" s="46"/>
      <c r="FD245" s="46"/>
      <c r="FE245" s="46"/>
      <c r="FF245" s="46"/>
      <c r="FG245" s="46"/>
      <c r="FH245" s="46"/>
      <c r="FI245" s="46"/>
      <c r="FJ245" s="46"/>
      <c r="FK245" s="46"/>
      <c r="FL245" s="46"/>
      <c r="FM245" s="46"/>
      <c r="FN245" s="46"/>
      <c r="FO245" s="46"/>
      <c r="FP245" s="46"/>
      <c r="FQ245" s="46"/>
      <c r="FR245" s="46"/>
      <c r="FS245" s="46"/>
      <c r="FT245" s="46"/>
      <c r="FU245" s="46"/>
      <c r="FV245" s="46"/>
      <c r="FW245" s="46"/>
      <c r="FX245" s="46"/>
      <c r="FY245" s="46"/>
      <c r="FZ245" s="46"/>
      <c r="GA245" s="46"/>
      <c r="GB245" s="46"/>
      <c r="GC245" s="46"/>
    </row>
    <row r="246" spans="1:185" s="46" customFormat="1" thickBot="1" x14ac:dyDescent="0.25">
      <c r="A246" s="612" t="s">
        <v>106</v>
      </c>
      <c r="B246" s="613">
        <f>'1 уровень'!C26</f>
        <v>0</v>
      </c>
      <c r="C246" s="613">
        <f>'1 уровень'!D26</f>
        <v>0</v>
      </c>
      <c r="D246" s="613">
        <f>'1 уровень'!E26</f>
        <v>0</v>
      </c>
      <c r="E246" s="614">
        <f>'1 уровень'!F26</f>
        <v>0</v>
      </c>
      <c r="F246" s="615">
        <f>'1 уровень'!G26</f>
        <v>3050.9762983333335</v>
      </c>
      <c r="G246" s="615">
        <f>'1 уровень'!H26</f>
        <v>1525</v>
      </c>
      <c r="H246" s="615">
        <f>'1 уровень'!I26</f>
        <v>1537.4545700000001</v>
      </c>
      <c r="I246" s="615">
        <f>'1 уровень'!J26</f>
        <v>100.8166931147541</v>
      </c>
      <c r="J246" s="106"/>
    </row>
    <row r="247" spans="1:185" s="46" customFormat="1" ht="27.75" customHeight="1" thickBot="1" x14ac:dyDescent="0.3">
      <c r="A247" s="729" t="s">
        <v>33</v>
      </c>
      <c r="B247" s="728"/>
      <c r="C247" s="728"/>
      <c r="D247" s="728"/>
      <c r="E247" s="728"/>
      <c r="F247" s="728">
        <f>SUM(F20,F35,F49,F61,F73,F87,F100,F112,F124,F138,F150,F164,F178,F190,F202,F214,F226,F238,F246)</f>
        <v>1658173.6265827792</v>
      </c>
      <c r="G247" s="728">
        <f>SUM(G20,G35,G49,G61,G73,G87,G100,G112,G124,G138,G150,G164,G178,G190,G202,G214,G226,G238,G246)</f>
        <v>829089</v>
      </c>
      <c r="H247" s="728">
        <f>SUM(H20,H35,H49,H61,H73,H87,H100,H112,H124,H138,H150,H164,H178,H190,H202,H214,H226,H238,H246)</f>
        <v>830708.77552999998</v>
      </c>
      <c r="I247" s="756">
        <f t="shared" ref="I247:I256" si="0">H247/G247*100</f>
        <v>100.19536811247043</v>
      </c>
      <c r="J247" s="106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  <c r="BU247" s="45"/>
      <c r="BV247" s="45"/>
      <c r="BW247" s="45"/>
      <c r="BX247" s="45"/>
      <c r="BY247" s="45"/>
      <c r="BZ247" s="45"/>
      <c r="CA247" s="45"/>
      <c r="CB247" s="45"/>
      <c r="CC247" s="45"/>
      <c r="CD247" s="45"/>
      <c r="CE247" s="45"/>
      <c r="CF247" s="45"/>
      <c r="CG247" s="45"/>
      <c r="CH247" s="45"/>
      <c r="CI247" s="45"/>
      <c r="CJ247" s="45"/>
      <c r="CK247" s="45"/>
      <c r="CL247" s="45"/>
      <c r="CM247" s="45"/>
      <c r="CN247" s="45"/>
      <c r="CO247" s="45"/>
      <c r="CP247" s="45"/>
      <c r="CQ247" s="45"/>
      <c r="CR247" s="45"/>
      <c r="CS247" s="45"/>
      <c r="CT247" s="45"/>
      <c r="CU247" s="45"/>
      <c r="CV247" s="45"/>
      <c r="CW247" s="45"/>
      <c r="CX247" s="45"/>
      <c r="CY247" s="45"/>
      <c r="CZ247" s="45"/>
      <c r="DA247" s="45"/>
      <c r="DB247" s="45"/>
      <c r="DC247" s="45"/>
      <c r="DD247" s="45"/>
      <c r="DE247" s="45"/>
      <c r="DF247" s="45"/>
      <c r="DG247" s="45"/>
      <c r="DH247" s="45"/>
      <c r="DI247" s="45"/>
      <c r="DJ247" s="45"/>
      <c r="DK247" s="45"/>
      <c r="DL247" s="45"/>
      <c r="DM247" s="45"/>
      <c r="DN247" s="45"/>
      <c r="DO247" s="45"/>
      <c r="DP247" s="45"/>
      <c r="DQ247" s="45"/>
      <c r="DR247" s="45"/>
      <c r="DS247" s="45"/>
      <c r="DT247" s="45"/>
      <c r="DU247" s="45"/>
      <c r="DV247" s="45"/>
      <c r="DW247" s="45"/>
      <c r="DX247" s="45"/>
      <c r="DY247" s="45"/>
      <c r="DZ247" s="45"/>
      <c r="EA247" s="45"/>
      <c r="EB247" s="45"/>
      <c r="EC247" s="45"/>
      <c r="ED247" s="45"/>
      <c r="EE247" s="45"/>
      <c r="EF247" s="45"/>
      <c r="EG247" s="45"/>
      <c r="EH247" s="45"/>
      <c r="EI247" s="45"/>
      <c r="EJ247" s="45"/>
      <c r="EK247" s="45"/>
      <c r="EL247" s="45"/>
      <c r="EM247" s="45"/>
      <c r="EN247" s="45"/>
      <c r="EO247" s="45"/>
      <c r="EP247" s="45"/>
      <c r="EQ247" s="45"/>
      <c r="ER247" s="45"/>
      <c r="ES247" s="45"/>
      <c r="ET247" s="45"/>
      <c r="EU247" s="45"/>
      <c r="EV247" s="45"/>
      <c r="EW247" s="45"/>
      <c r="EX247" s="45"/>
      <c r="EY247" s="45"/>
      <c r="EZ247" s="45"/>
      <c r="FA247" s="45"/>
      <c r="FB247" s="45"/>
      <c r="FC247" s="45"/>
      <c r="FD247" s="45"/>
      <c r="FE247" s="45"/>
      <c r="FF247" s="45"/>
      <c r="FG247" s="45"/>
      <c r="FH247" s="45"/>
      <c r="FI247" s="45"/>
      <c r="FJ247" s="45"/>
      <c r="FK247" s="45"/>
      <c r="FL247" s="45"/>
      <c r="FM247" s="45"/>
      <c r="FN247" s="45"/>
      <c r="FO247" s="45"/>
      <c r="FP247" s="45"/>
      <c r="FQ247" s="45"/>
      <c r="FR247" s="45"/>
      <c r="FS247" s="45"/>
      <c r="FT247" s="45"/>
      <c r="FU247" s="45"/>
      <c r="FV247" s="45"/>
      <c r="FW247" s="45"/>
      <c r="FX247" s="45"/>
      <c r="FY247" s="45"/>
      <c r="FZ247" s="45"/>
      <c r="GA247" s="45"/>
      <c r="GB247" s="45"/>
      <c r="GC247" s="45"/>
    </row>
    <row r="248" spans="1:185" ht="30" x14ac:dyDescent="0.25">
      <c r="A248" s="321" t="s">
        <v>114</v>
      </c>
      <c r="B248" s="322">
        <f t="shared" ref="B248:D250" si="1">SUM(B240,B228,B216,B204,B192,B180,B166,B152,B140,B126,B114,B102,B89,B75,B63,B51,B37,B23,B8)</f>
        <v>281027</v>
      </c>
      <c r="C248" s="322">
        <f t="shared" si="1"/>
        <v>140542</v>
      </c>
      <c r="D248" s="322">
        <f t="shared" si="1"/>
        <v>145670</v>
      </c>
      <c r="E248" s="322">
        <f>D248/C248*100</f>
        <v>103.64873134009763</v>
      </c>
      <c r="F248" s="707">
        <f t="shared" ref="F248:H250" si="2">SUM(F240,F228,F216,F204,F192,F180,F166,F152,F140,F126,F114,F102,F89,F75,F63,F51,F37,F23,F8)</f>
        <v>623794.51450870372</v>
      </c>
      <c r="G248" s="707">
        <f t="shared" si="2"/>
        <v>311899</v>
      </c>
      <c r="H248" s="707">
        <f t="shared" si="2"/>
        <v>321585.22349</v>
      </c>
      <c r="I248" s="322">
        <f>H248/G248*100</f>
        <v>103.10556413774972</v>
      </c>
      <c r="J248" s="10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  <c r="AP248" s="46"/>
      <c r="AQ248" s="46"/>
      <c r="AR248" s="46"/>
      <c r="AS248" s="46"/>
      <c r="AT248" s="46"/>
      <c r="AU248" s="46"/>
      <c r="AV248" s="46"/>
      <c r="AW248" s="46"/>
      <c r="AX248" s="46"/>
      <c r="AY248" s="46"/>
      <c r="AZ248" s="46"/>
      <c r="BA248" s="46"/>
      <c r="BB248" s="46"/>
      <c r="BC248" s="46"/>
      <c r="BD248" s="46"/>
      <c r="BE248" s="46"/>
      <c r="BF248" s="46"/>
      <c r="BG248" s="46"/>
      <c r="BH248" s="46"/>
      <c r="BI248" s="46"/>
      <c r="BJ248" s="46"/>
      <c r="BK248" s="46"/>
      <c r="BL248" s="46"/>
      <c r="BM248" s="46"/>
      <c r="BN248" s="46"/>
      <c r="BO248" s="46"/>
      <c r="BP248" s="46"/>
      <c r="BQ248" s="46"/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6"/>
      <c r="CV248" s="46"/>
      <c r="CW248" s="46"/>
      <c r="CX248" s="46"/>
      <c r="CY248" s="46"/>
      <c r="CZ248" s="46"/>
      <c r="DA248" s="46"/>
      <c r="DB248" s="46"/>
      <c r="DC248" s="46"/>
      <c r="DD248" s="46"/>
      <c r="DE248" s="46"/>
      <c r="DF248" s="46"/>
      <c r="DG248" s="46"/>
      <c r="DH248" s="46"/>
      <c r="DI248" s="46"/>
      <c r="DJ248" s="46"/>
      <c r="DK248" s="46"/>
      <c r="DL248" s="46"/>
      <c r="DM248" s="46"/>
      <c r="DN248" s="46"/>
      <c r="DO248" s="46"/>
      <c r="DP248" s="46"/>
      <c r="DQ248" s="46"/>
      <c r="DR248" s="46"/>
      <c r="DS248" s="46"/>
      <c r="DT248" s="46"/>
      <c r="DU248" s="46"/>
      <c r="DV248" s="46"/>
      <c r="DW248" s="46"/>
      <c r="DX248" s="46"/>
      <c r="DY248" s="46"/>
      <c r="DZ248" s="46"/>
      <c r="EA248" s="46"/>
      <c r="EB248" s="46"/>
      <c r="EC248" s="46"/>
      <c r="ED248" s="46"/>
      <c r="EE248" s="46"/>
      <c r="EF248" s="46"/>
      <c r="EG248" s="46"/>
      <c r="EH248" s="46"/>
      <c r="EI248" s="46"/>
      <c r="EJ248" s="46"/>
      <c r="EK248" s="46"/>
      <c r="EL248" s="46"/>
      <c r="EM248" s="46"/>
      <c r="EN248" s="46"/>
      <c r="EO248" s="46"/>
      <c r="EP248" s="46"/>
      <c r="EQ248" s="46"/>
      <c r="ER248" s="46"/>
      <c r="ES248" s="46"/>
      <c r="ET248" s="46"/>
      <c r="EU248" s="46"/>
      <c r="EV248" s="46"/>
      <c r="EW248" s="46"/>
      <c r="EX248" s="46"/>
      <c r="EY248" s="46"/>
      <c r="EZ248" s="46"/>
      <c r="FA248" s="46"/>
      <c r="FB248" s="46"/>
      <c r="FC248" s="46"/>
      <c r="FD248" s="46"/>
      <c r="FE248" s="46"/>
      <c r="FF248" s="46"/>
      <c r="FG248" s="46"/>
      <c r="FH248" s="46"/>
      <c r="FI248" s="46"/>
      <c r="FJ248" s="46"/>
      <c r="FK248" s="46"/>
      <c r="FL248" s="46"/>
      <c r="FM248" s="46"/>
      <c r="FN248" s="46"/>
      <c r="FO248" s="46"/>
      <c r="FP248" s="46"/>
      <c r="FQ248" s="46"/>
      <c r="FR248" s="46"/>
      <c r="FS248" s="46"/>
      <c r="FT248" s="46"/>
      <c r="FU248" s="46"/>
      <c r="FV248" s="46"/>
      <c r="FW248" s="46"/>
      <c r="FX248" s="46"/>
      <c r="FY248" s="46"/>
      <c r="FZ248" s="46"/>
      <c r="GA248" s="46"/>
      <c r="GB248" s="46"/>
      <c r="GC248" s="46"/>
    </row>
    <row r="249" spans="1:185" ht="30" x14ac:dyDescent="0.25">
      <c r="A249" s="25" t="s">
        <v>79</v>
      </c>
      <c r="B249" s="43">
        <f t="shared" si="1"/>
        <v>211896</v>
      </c>
      <c r="C249" s="43">
        <f t="shared" si="1"/>
        <v>105957</v>
      </c>
      <c r="D249" s="43">
        <f t="shared" si="1"/>
        <v>109425</v>
      </c>
      <c r="E249" s="110">
        <f t="shared" ref="E249:E259" si="3">D249/C249*100</f>
        <v>103.27302585010901</v>
      </c>
      <c r="F249" s="708">
        <f t="shared" si="2"/>
        <v>491273.73749370378</v>
      </c>
      <c r="G249" s="708">
        <f t="shared" si="2"/>
        <v>245639</v>
      </c>
      <c r="H249" s="724">
        <f t="shared" si="2"/>
        <v>242279.07512999998</v>
      </c>
      <c r="I249" s="43">
        <f t="shared" si="0"/>
        <v>98.632169618830872</v>
      </c>
      <c r="J249" s="106"/>
      <c r="K249" s="738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  <c r="AD249" s="46"/>
      <c r="AE249" s="46"/>
      <c r="AF249" s="46"/>
      <c r="AG249" s="46"/>
      <c r="AH249" s="46"/>
      <c r="AI249" s="46"/>
      <c r="AJ249" s="46"/>
      <c r="AK249" s="46"/>
      <c r="AL249" s="46"/>
      <c r="AM249" s="46"/>
      <c r="AN249" s="46"/>
      <c r="AO249" s="46"/>
      <c r="AP249" s="46"/>
      <c r="AQ249" s="46"/>
      <c r="AR249" s="46"/>
      <c r="AS249" s="46"/>
      <c r="AT249" s="46"/>
      <c r="AU249" s="46"/>
      <c r="AV249" s="46"/>
      <c r="AW249" s="46"/>
      <c r="AX249" s="46"/>
      <c r="AY249" s="46"/>
      <c r="AZ249" s="46"/>
      <c r="BA249" s="46"/>
      <c r="BB249" s="46"/>
      <c r="BC249" s="46"/>
      <c r="BD249" s="46"/>
      <c r="BE249" s="46"/>
      <c r="BF249" s="46"/>
      <c r="BG249" s="46"/>
      <c r="BH249" s="46"/>
      <c r="BI249" s="46"/>
      <c r="BJ249" s="46"/>
      <c r="BK249" s="46"/>
      <c r="BL249" s="46"/>
      <c r="BM249" s="46"/>
      <c r="BN249" s="46"/>
      <c r="BO249" s="46"/>
      <c r="BP249" s="46"/>
      <c r="BQ249" s="46"/>
      <c r="BR249" s="46"/>
      <c r="BS249" s="46"/>
      <c r="BT249" s="46"/>
      <c r="BU249" s="46"/>
      <c r="BV249" s="46"/>
      <c r="BW249" s="46"/>
      <c r="BX249" s="46"/>
      <c r="BY249" s="46"/>
      <c r="BZ249" s="46"/>
      <c r="CA249" s="46"/>
      <c r="CB249" s="46"/>
      <c r="CC249" s="46"/>
      <c r="CD249" s="46"/>
      <c r="CE249" s="46"/>
      <c r="CF249" s="46"/>
      <c r="CG249" s="46"/>
      <c r="CH249" s="46"/>
      <c r="CI249" s="46"/>
      <c r="CJ249" s="46"/>
      <c r="CK249" s="46"/>
      <c r="CL249" s="46"/>
      <c r="CM249" s="46"/>
      <c r="CN249" s="46"/>
      <c r="CO249" s="46"/>
      <c r="CP249" s="46"/>
      <c r="CQ249" s="46"/>
      <c r="CR249" s="46"/>
      <c r="CS249" s="46"/>
      <c r="CT249" s="46"/>
      <c r="CU249" s="46"/>
      <c r="CV249" s="46"/>
      <c r="CW249" s="46"/>
      <c r="CX249" s="46"/>
      <c r="CY249" s="46"/>
      <c r="CZ249" s="46"/>
      <c r="DA249" s="46"/>
      <c r="DB249" s="46"/>
      <c r="DC249" s="46"/>
      <c r="DD249" s="46"/>
      <c r="DE249" s="46"/>
      <c r="DF249" s="46"/>
      <c r="DG249" s="46"/>
      <c r="DH249" s="46"/>
      <c r="DI249" s="46"/>
      <c r="DJ249" s="46"/>
      <c r="DK249" s="46"/>
      <c r="DL249" s="46"/>
      <c r="DM249" s="46"/>
      <c r="DN249" s="46"/>
      <c r="DO249" s="46"/>
      <c r="DP249" s="46"/>
      <c r="DQ249" s="46"/>
      <c r="DR249" s="46"/>
      <c r="DS249" s="46"/>
      <c r="DT249" s="46"/>
      <c r="DU249" s="46"/>
      <c r="DV249" s="46"/>
      <c r="DW249" s="46"/>
      <c r="DX249" s="46"/>
      <c r="DY249" s="46"/>
      <c r="DZ249" s="46"/>
      <c r="EA249" s="46"/>
      <c r="EB249" s="46"/>
      <c r="EC249" s="46"/>
      <c r="ED249" s="46"/>
      <c r="EE249" s="46"/>
      <c r="EF249" s="46"/>
      <c r="EG249" s="46"/>
      <c r="EH249" s="46"/>
      <c r="EI249" s="46"/>
      <c r="EJ249" s="46"/>
      <c r="EK249" s="46"/>
      <c r="EL249" s="46"/>
      <c r="EM249" s="46"/>
      <c r="EN249" s="46"/>
      <c r="EO249" s="46"/>
      <c r="EP249" s="46"/>
      <c r="EQ249" s="46"/>
      <c r="ER249" s="46"/>
      <c r="ES249" s="46"/>
      <c r="ET249" s="46"/>
      <c r="EU249" s="46"/>
      <c r="EV249" s="46"/>
      <c r="EW249" s="46"/>
      <c r="EX249" s="46"/>
      <c r="EY249" s="46"/>
      <c r="EZ249" s="46"/>
      <c r="FA249" s="46"/>
      <c r="FB249" s="46"/>
      <c r="FC249" s="46"/>
      <c r="FD249" s="46"/>
      <c r="FE249" s="46"/>
      <c r="FF249" s="46"/>
      <c r="FG249" s="46"/>
      <c r="FH249" s="46"/>
      <c r="FI249" s="46"/>
      <c r="FJ249" s="46"/>
      <c r="FK249" s="46"/>
      <c r="FL249" s="46"/>
      <c r="FM249" s="46"/>
      <c r="FN249" s="46"/>
      <c r="FO249" s="46"/>
      <c r="FP249" s="46"/>
      <c r="FQ249" s="46"/>
      <c r="FR249" s="46"/>
      <c r="FS249" s="46"/>
      <c r="FT249" s="46"/>
      <c r="FU249" s="46"/>
      <c r="FV249" s="46"/>
      <c r="FW249" s="46"/>
      <c r="FX249" s="46"/>
      <c r="FY249" s="46"/>
      <c r="FZ249" s="46"/>
      <c r="GA249" s="46"/>
      <c r="GB249" s="46"/>
      <c r="GC249" s="46"/>
    </row>
    <row r="250" spans="1:185" ht="30" x14ac:dyDescent="0.25">
      <c r="A250" s="25" t="s">
        <v>80</v>
      </c>
      <c r="B250" s="43">
        <f t="shared" si="1"/>
        <v>63570</v>
      </c>
      <c r="C250" s="43">
        <f t="shared" si="1"/>
        <v>31793</v>
      </c>
      <c r="D250" s="43">
        <f t="shared" si="1"/>
        <v>31395</v>
      </c>
      <c r="E250" s="110">
        <f t="shared" si="3"/>
        <v>98.748152108954798</v>
      </c>
      <c r="F250" s="708">
        <f t="shared" si="2"/>
        <v>98807.10526500002</v>
      </c>
      <c r="G250" s="708">
        <f t="shared" si="2"/>
        <v>49406</v>
      </c>
      <c r="H250" s="724">
        <f t="shared" si="2"/>
        <v>50315.306639999995</v>
      </c>
      <c r="I250" s="43">
        <f t="shared" si="0"/>
        <v>101.84047816054729</v>
      </c>
      <c r="J250" s="106"/>
      <c r="K250" s="738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  <c r="AC250" s="46"/>
      <c r="AD250" s="46"/>
      <c r="AE250" s="46"/>
      <c r="AF250" s="46"/>
      <c r="AG250" s="46"/>
      <c r="AH250" s="46"/>
      <c r="AI250" s="46"/>
      <c r="AJ250" s="46"/>
      <c r="AK250" s="46"/>
      <c r="AL250" s="46"/>
      <c r="AM250" s="46"/>
      <c r="AN250" s="46"/>
      <c r="AO250" s="46"/>
      <c r="AP250" s="46"/>
      <c r="AQ250" s="46"/>
      <c r="AR250" s="46"/>
      <c r="AS250" s="46"/>
      <c r="AT250" s="46"/>
      <c r="AU250" s="46"/>
      <c r="AV250" s="46"/>
      <c r="AW250" s="46"/>
      <c r="AX250" s="46"/>
      <c r="AY250" s="46"/>
      <c r="AZ250" s="46"/>
      <c r="BA250" s="46"/>
      <c r="BB250" s="46"/>
      <c r="BC250" s="46"/>
      <c r="BD250" s="46"/>
      <c r="BE250" s="46"/>
      <c r="BF250" s="46"/>
      <c r="BG250" s="46"/>
      <c r="BH250" s="46"/>
      <c r="BI250" s="46"/>
      <c r="BJ250" s="46"/>
      <c r="BK250" s="46"/>
      <c r="BL250" s="46"/>
      <c r="BM250" s="46"/>
      <c r="BN250" s="46"/>
      <c r="BO250" s="46"/>
      <c r="BP250" s="46"/>
      <c r="BQ250" s="46"/>
      <c r="BR250" s="46"/>
      <c r="BS250" s="46"/>
      <c r="BT250" s="46"/>
      <c r="BU250" s="46"/>
      <c r="BV250" s="46"/>
      <c r="BW250" s="46"/>
      <c r="BX250" s="46"/>
      <c r="BY250" s="46"/>
      <c r="BZ250" s="46"/>
      <c r="CA250" s="46"/>
      <c r="CB250" s="46"/>
      <c r="CC250" s="46"/>
      <c r="CD250" s="46"/>
      <c r="CE250" s="46"/>
      <c r="CF250" s="46"/>
      <c r="CG250" s="46"/>
      <c r="CH250" s="46"/>
      <c r="CI250" s="46"/>
      <c r="CJ250" s="46"/>
      <c r="CK250" s="46"/>
      <c r="CL250" s="46"/>
      <c r="CM250" s="46"/>
      <c r="CN250" s="46"/>
      <c r="CO250" s="46"/>
      <c r="CP250" s="46"/>
      <c r="CQ250" s="46"/>
      <c r="CR250" s="46"/>
      <c r="CS250" s="46"/>
      <c r="CT250" s="46"/>
      <c r="CU250" s="46"/>
      <c r="CV250" s="46"/>
      <c r="CW250" s="46"/>
      <c r="CX250" s="46"/>
      <c r="CY250" s="46"/>
      <c r="CZ250" s="46"/>
      <c r="DA250" s="46"/>
      <c r="DB250" s="46"/>
      <c r="DC250" s="46"/>
      <c r="DD250" s="46"/>
      <c r="DE250" s="46"/>
      <c r="DF250" s="46"/>
      <c r="DG250" s="46"/>
      <c r="DH250" s="46"/>
      <c r="DI250" s="46"/>
      <c r="DJ250" s="46"/>
      <c r="DK250" s="46"/>
      <c r="DL250" s="46"/>
      <c r="DM250" s="46"/>
      <c r="DN250" s="46"/>
      <c r="DO250" s="46"/>
      <c r="DP250" s="46"/>
      <c r="DQ250" s="46"/>
      <c r="DR250" s="46"/>
      <c r="DS250" s="46"/>
      <c r="DT250" s="46"/>
      <c r="DU250" s="46"/>
      <c r="DV250" s="46"/>
      <c r="DW250" s="46"/>
      <c r="DX250" s="46"/>
      <c r="DY250" s="46"/>
      <c r="DZ250" s="46"/>
      <c r="EA250" s="46"/>
      <c r="EB250" s="46"/>
      <c r="EC250" s="46"/>
      <c r="ED250" s="46"/>
      <c r="EE250" s="46"/>
      <c r="EF250" s="46"/>
      <c r="EG250" s="46"/>
      <c r="EH250" s="46"/>
      <c r="EI250" s="46"/>
      <c r="EJ250" s="46"/>
      <c r="EK250" s="46"/>
      <c r="EL250" s="46"/>
      <c r="EM250" s="46"/>
      <c r="EN250" s="46"/>
      <c r="EO250" s="46"/>
      <c r="EP250" s="46"/>
      <c r="EQ250" s="46"/>
      <c r="ER250" s="46"/>
      <c r="ES250" s="46"/>
      <c r="ET250" s="46"/>
      <c r="EU250" s="46"/>
      <c r="EV250" s="46"/>
      <c r="EW250" s="46"/>
      <c r="EX250" s="46"/>
      <c r="EY250" s="46"/>
      <c r="EZ250" s="46"/>
      <c r="FA250" s="46"/>
      <c r="FB250" s="46"/>
      <c r="FC250" s="46"/>
      <c r="FD250" s="46"/>
      <c r="FE250" s="46"/>
      <c r="FF250" s="46"/>
      <c r="FG250" s="46"/>
      <c r="FH250" s="46"/>
      <c r="FI250" s="46"/>
      <c r="FJ250" s="46"/>
      <c r="FK250" s="46"/>
      <c r="FL250" s="46"/>
      <c r="FM250" s="46"/>
      <c r="FN250" s="46"/>
      <c r="FO250" s="46"/>
      <c r="FP250" s="46"/>
      <c r="FQ250" s="46"/>
      <c r="FR250" s="46"/>
      <c r="FS250" s="46"/>
      <c r="FT250" s="46"/>
      <c r="FU250" s="46"/>
      <c r="FV250" s="46"/>
      <c r="FW250" s="46"/>
      <c r="FX250" s="46"/>
      <c r="FY250" s="46"/>
      <c r="FZ250" s="46"/>
      <c r="GA250" s="46"/>
      <c r="GB250" s="46"/>
      <c r="GC250" s="46"/>
    </row>
    <row r="251" spans="1:185" ht="45" x14ac:dyDescent="0.25">
      <c r="A251" s="25" t="s">
        <v>111</v>
      </c>
      <c r="B251" s="110">
        <f t="shared" ref="B251:D252" si="4">SUM(B231,B219,B207,B195,B183,B169,B155,B143,B129,B117,B105,B92,B78,B66,B54,B40,B26,B11)</f>
        <v>2113</v>
      </c>
      <c r="C251" s="110">
        <f t="shared" si="4"/>
        <v>1061</v>
      </c>
      <c r="D251" s="43">
        <f t="shared" si="4"/>
        <v>2080</v>
      </c>
      <c r="E251" s="110">
        <f t="shared" si="3"/>
        <v>196.04147031102735</v>
      </c>
      <c r="F251" s="708">
        <f t="shared" ref="F251:H252" si="5">SUM(F231,F219,F207,F195,F183,F169,F155,F143,F129,F117,F105,F92,F78,F66,F54,F40,F26,F11)</f>
        <v>12331.09028</v>
      </c>
      <c r="G251" s="708">
        <f t="shared" si="5"/>
        <v>6163</v>
      </c>
      <c r="H251" s="724">
        <f t="shared" si="5"/>
        <v>12128.193220000001</v>
      </c>
      <c r="I251" s="43">
        <f t="shared" si="0"/>
        <v>196.79041408405001</v>
      </c>
      <c r="J251" s="106"/>
      <c r="K251" s="738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  <c r="FA251" s="46"/>
      <c r="FB251" s="46"/>
      <c r="FC251" s="46"/>
      <c r="FD251" s="46"/>
      <c r="FE251" s="46"/>
      <c r="FF251" s="46"/>
      <c r="FG251" s="46"/>
      <c r="FH251" s="46"/>
      <c r="FI251" s="46"/>
      <c r="FJ251" s="46"/>
      <c r="FK251" s="46"/>
      <c r="FL251" s="46"/>
      <c r="FM251" s="46"/>
      <c r="FN251" s="46"/>
      <c r="FO251" s="46"/>
      <c r="FP251" s="46"/>
      <c r="FQ251" s="46"/>
      <c r="FR251" s="46"/>
      <c r="FS251" s="46"/>
      <c r="FT251" s="46"/>
      <c r="FU251" s="46"/>
      <c r="FV251" s="46"/>
      <c r="FW251" s="46"/>
      <c r="FX251" s="46"/>
      <c r="FY251" s="46"/>
      <c r="FZ251" s="46"/>
      <c r="GA251" s="46"/>
      <c r="GB251" s="46"/>
      <c r="GC251" s="46"/>
    </row>
    <row r="252" spans="1:185" ht="30" x14ac:dyDescent="0.25">
      <c r="A252" s="25" t="s">
        <v>112</v>
      </c>
      <c r="B252" s="110">
        <f t="shared" si="4"/>
        <v>3448</v>
      </c>
      <c r="C252" s="110">
        <f t="shared" si="4"/>
        <v>1731</v>
      </c>
      <c r="D252" s="43">
        <f t="shared" si="4"/>
        <v>2770</v>
      </c>
      <c r="E252" s="110">
        <f t="shared" si="3"/>
        <v>160.02310803004042</v>
      </c>
      <c r="F252" s="708">
        <f t="shared" si="5"/>
        <v>21382.581470000001</v>
      </c>
      <c r="G252" s="708">
        <f t="shared" si="5"/>
        <v>10691</v>
      </c>
      <c r="H252" s="724">
        <f t="shared" si="5"/>
        <v>16862.648499999999</v>
      </c>
      <c r="I252" s="43">
        <f t="shared" si="0"/>
        <v>157.72751379665138</v>
      </c>
      <c r="J252" s="106"/>
      <c r="K252" s="738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  <c r="FA252" s="46"/>
      <c r="FB252" s="46"/>
      <c r="FC252" s="46"/>
      <c r="FD252" s="46"/>
      <c r="FE252" s="46"/>
      <c r="FF252" s="46"/>
      <c r="FG252" s="46"/>
      <c r="FH252" s="46"/>
      <c r="FI252" s="46"/>
      <c r="FJ252" s="46"/>
      <c r="FK252" s="46"/>
      <c r="FL252" s="46"/>
      <c r="FM252" s="46"/>
      <c r="FN252" s="46"/>
      <c r="FO252" s="46"/>
      <c r="FP252" s="46"/>
      <c r="FQ252" s="46"/>
      <c r="FR252" s="46"/>
      <c r="FS252" s="46"/>
      <c r="FT252" s="46"/>
      <c r="FU252" s="46"/>
      <c r="FV252" s="46"/>
      <c r="FW252" s="46"/>
      <c r="FX252" s="46"/>
      <c r="FY252" s="46"/>
      <c r="FZ252" s="46"/>
      <c r="GA252" s="46"/>
      <c r="GB252" s="46"/>
      <c r="GC252" s="46"/>
    </row>
    <row r="253" spans="1:185" ht="30" x14ac:dyDescent="0.25">
      <c r="A253" s="564" t="s">
        <v>113</v>
      </c>
      <c r="B253" s="619">
        <f t="shared" ref="B253:D254" si="6">SUM(B243,B233,B221,B209,B197,B185,B171,B157,B145,B131,B119,B107,B94,B80,B68,B56,B42,B28,B13)</f>
        <v>369804</v>
      </c>
      <c r="C253" s="619">
        <f t="shared" si="6"/>
        <v>184910</v>
      </c>
      <c r="D253" s="619">
        <f t="shared" si="6"/>
        <v>156867</v>
      </c>
      <c r="E253" s="619">
        <f t="shared" si="3"/>
        <v>84.834243686117574</v>
      </c>
      <c r="F253" s="727">
        <f t="shared" ref="F253:H254" si="7">SUM(F243,F233,F221,F209,F197,F185,F171,F157,F145,F131,F119,F107,F94,F80,F68,F56,F42,F28,F13)</f>
        <v>586135.35628407495</v>
      </c>
      <c r="G253" s="727">
        <f t="shared" si="7"/>
        <v>293070</v>
      </c>
      <c r="H253" s="727">
        <f t="shared" si="7"/>
        <v>287180.93339000002</v>
      </c>
      <c r="I253" s="619">
        <f t="shared" si="0"/>
        <v>97.990559726345253</v>
      </c>
      <c r="J253" s="10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  <c r="FA253" s="46"/>
      <c r="FB253" s="46"/>
      <c r="FC253" s="46"/>
      <c r="FD253" s="46"/>
      <c r="FE253" s="46"/>
      <c r="FF253" s="46"/>
      <c r="FG253" s="46"/>
      <c r="FH253" s="46"/>
      <c r="FI253" s="46"/>
      <c r="FJ253" s="46"/>
      <c r="FK253" s="46"/>
      <c r="FL253" s="46"/>
      <c r="FM253" s="46"/>
      <c r="FN253" s="46"/>
      <c r="FO253" s="46"/>
      <c r="FP253" s="46"/>
      <c r="FQ253" s="46"/>
      <c r="FR253" s="46"/>
      <c r="FS253" s="46"/>
      <c r="FT253" s="46"/>
      <c r="FU253" s="46"/>
      <c r="FV253" s="46"/>
      <c r="FW253" s="46"/>
      <c r="FX253" s="46"/>
      <c r="FY253" s="46"/>
      <c r="FZ253" s="46"/>
      <c r="GA253" s="46"/>
      <c r="GB253" s="46"/>
      <c r="GC253" s="46"/>
    </row>
    <row r="254" spans="1:185" ht="30" x14ac:dyDescent="0.25">
      <c r="A254" s="25" t="s">
        <v>109</v>
      </c>
      <c r="B254" s="110">
        <f t="shared" si="6"/>
        <v>51146</v>
      </c>
      <c r="C254" s="110">
        <f t="shared" si="6"/>
        <v>25573</v>
      </c>
      <c r="D254" s="43">
        <f t="shared" si="6"/>
        <v>21509</v>
      </c>
      <c r="E254" s="110">
        <f t="shared" si="3"/>
        <v>84.108239158487464</v>
      </c>
      <c r="F254" s="708">
        <f t="shared" si="7"/>
        <v>81627.756647135946</v>
      </c>
      <c r="G254" s="708">
        <f t="shared" si="7"/>
        <v>40814</v>
      </c>
      <c r="H254" s="724">
        <f t="shared" si="7"/>
        <v>33976.237729999993</v>
      </c>
      <c r="I254" s="43">
        <f t="shared" si="0"/>
        <v>83.246527490566947</v>
      </c>
      <c r="J254" s="106"/>
      <c r="K254" s="738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46"/>
      <c r="AQ254" s="46"/>
      <c r="AR254" s="46"/>
      <c r="AS254" s="46"/>
      <c r="AT254" s="46"/>
      <c r="AU254" s="46"/>
      <c r="AV254" s="46"/>
      <c r="AW254" s="46"/>
      <c r="AX254" s="46"/>
      <c r="AY254" s="46"/>
      <c r="AZ254" s="46"/>
      <c r="BA254" s="46"/>
      <c r="BB254" s="46"/>
      <c r="BC254" s="46"/>
      <c r="BD254" s="46"/>
      <c r="BE254" s="46"/>
      <c r="BF254" s="46"/>
      <c r="BG254" s="46"/>
      <c r="BH254" s="46"/>
      <c r="BI254" s="46"/>
      <c r="BJ254" s="46"/>
      <c r="BK254" s="46"/>
      <c r="BL254" s="46"/>
      <c r="BM254" s="46"/>
      <c r="BN254" s="46"/>
      <c r="BO254" s="46"/>
      <c r="BP254" s="46"/>
      <c r="BQ254" s="46"/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6"/>
      <c r="CV254" s="46"/>
      <c r="CW254" s="46"/>
      <c r="CX254" s="46"/>
      <c r="CY254" s="46"/>
      <c r="CZ254" s="46"/>
      <c r="DA254" s="46"/>
      <c r="DB254" s="46"/>
      <c r="DC254" s="46"/>
      <c r="DD254" s="46"/>
      <c r="DE254" s="46"/>
      <c r="DF254" s="46"/>
      <c r="DG254" s="46"/>
      <c r="DH254" s="46"/>
      <c r="DI254" s="46"/>
      <c r="DJ254" s="46"/>
      <c r="DK254" s="46"/>
      <c r="DL254" s="46"/>
      <c r="DM254" s="46"/>
      <c r="DN254" s="46"/>
      <c r="DO254" s="46"/>
      <c r="DP254" s="46"/>
      <c r="DQ254" s="46"/>
      <c r="DR254" s="46"/>
      <c r="DS254" s="46"/>
      <c r="DT254" s="46"/>
      <c r="DU254" s="46"/>
      <c r="DV254" s="46"/>
      <c r="DW254" s="46"/>
      <c r="DX254" s="46"/>
      <c r="DY254" s="46"/>
      <c r="DZ254" s="46"/>
      <c r="EA254" s="46"/>
      <c r="EB254" s="46"/>
      <c r="EC254" s="46"/>
      <c r="ED254" s="46"/>
      <c r="EE254" s="46"/>
      <c r="EF254" s="46"/>
      <c r="EG254" s="46"/>
      <c r="EH254" s="46"/>
      <c r="EI254" s="46"/>
      <c r="EJ254" s="46"/>
      <c r="EK254" s="46"/>
      <c r="EL254" s="46"/>
      <c r="EM254" s="46"/>
      <c r="EN254" s="46"/>
      <c r="EO254" s="46"/>
      <c r="EP254" s="46"/>
      <c r="EQ254" s="46"/>
      <c r="ER254" s="46"/>
      <c r="ES254" s="46"/>
      <c r="ET254" s="46"/>
      <c r="EU254" s="46"/>
      <c r="EV254" s="46"/>
      <c r="EW254" s="46"/>
      <c r="EX254" s="46"/>
      <c r="EY254" s="46"/>
      <c r="EZ254" s="46"/>
      <c r="FA254" s="46"/>
      <c r="FB254" s="46"/>
      <c r="FC254" s="46"/>
      <c r="FD254" s="46"/>
      <c r="FE254" s="46"/>
      <c r="FF254" s="46"/>
      <c r="FG254" s="46"/>
      <c r="FH254" s="46"/>
      <c r="FI254" s="46"/>
      <c r="FJ254" s="46"/>
      <c r="FK254" s="46"/>
      <c r="FL254" s="46"/>
      <c r="FM254" s="46"/>
      <c r="FN254" s="46"/>
      <c r="FO254" s="46"/>
      <c r="FP254" s="46"/>
      <c r="FQ254" s="46"/>
      <c r="FR254" s="46"/>
      <c r="FS254" s="46"/>
      <c r="FT254" s="46"/>
      <c r="FU254" s="46"/>
      <c r="FV254" s="46"/>
      <c r="FW254" s="46"/>
      <c r="FX254" s="46"/>
      <c r="FY254" s="46"/>
      <c r="FZ254" s="46"/>
      <c r="GA254" s="46"/>
      <c r="GB254" s="46"/>
      <c r="GC254" s="46"/>
    </row>
    <row r="255" spans="1:185" ht="60" x14ac:dyDescent="0.25">
      <c r="A255" s="25" t="s">
        <v>81</v>
      </c>
      <c r="B255" s="110">
        <f t="shared" ref="B255:D256" si="8">SUM(B235,B223,B211,B199,B187,B173,B159,B147,B133,B121,B109,B96,B82,B70,B58,B44,B30,B15)</f>
        <v>233798</v>
      </c>
      <c r="C255" s="110">
        <f t="shared" si="8"/>
        <v>116902</v>
      </c>
      <c r="D255" s="43">
        <f t="shared" si="8"/>
        <v>97178</v>
      </c>
      <c r="E255" s="110">
        <f t="shared" si="3"/>
        <v>83.127748028262999</v>
      </c>
      <c r="F255" s="708">
        <f t="shared" ref="F255:H256" si="9">SUM(F235,F223,F211,F199,F187,F173,F159,F147,F133,F121,F109,F96,F82,F70,F58,F44,F30,F15)</f>
        <v>425221.00963693904</v>
      </c>
      <c r="G255" s="708">
        <f t="shared" si="9"/>
        <v>212612</v>
      </c>
      <c r="H255" s="724">
        <f t="shared" si="9"/>
        <v>217813.14616999999</v>
      </c>
      <c r="I255" s="43">
        <f t="shared" si="0"/>
        <v>102.44630884898311</v>
      </c>
      <c r="J255" s="106"/>
      <c r="K255" s="738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</row>
    <row r="256" spans="1:185" ht="45" x14ac:dyDescent="0.25">
      <c r="A256" s="25" t="s">
        <v>110</v>
      </c>
      <c r="B256" s="110">
        <f t="shared" si="8"/>
        <v>84860</v>
      </c>
      <c r="C256" s="110">
        <f t="shared" si="8"/>
        <v>42435</v>
      </c>
      <c r="D256" s="43">
        <f t="shared" si="8"/>
        <v>38180</v>
      </c>
      <c r="E256" s="110">
        <f t="shared" si="3"/>
        <v>89.972899728997291</v>
      </c>
      <c r="F256" s="708">
        <f t="shared" si="9"/>
        <v>79286.59</v>
      </c>
      <c r="G256" s="708">
        <f t="shared" si="9"/>
        <v>39644</v>
      </c>
      <c r="H256" s="724">
        <f t="shared" si="9"/>
        <v>35391.549490000005</v>
      </c>
      <c r="I256" s="43">
        <f t="shared" si="0"/>
        <v>89.27340704772476</v>
      </c>
      <c r="J256" s="106"/>
      <c r="K256" s="738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  <c r="FA256" s="46"/>
      <c r="FB256" s="46"/>
      <c r="FC256" s="46"/>
      <c r="FD256" s="46"/>
      <c r="FE256" s="46"/>
      <c r="FF256" s="46"/>
      <c r="FG256" s="46"/>
      <c r="FH256" s="46"/>
      <c r="FI256" s="46"/>
      <c r="FJ256" s="46"/>
      <c r="FK256" s="46"/>
      <c r="FL256" s="46"/>
      <c r="FM256" s="46"/>
      <c r="FN256" s="46"/>
      <c r="FO256" s="46"/>
      <c r="FP256" s="46"/>
      <c r="FQ256" s="46"/>
      <c r="FR256" s="46"/>
      <c r="FS256" s="46"/>
      <c r="FT256" s="46"/>
      <c r="FU256" s="46"/>
      <c r="FV256" s="46"/>
      <c r="FW256" s="46"/>
      <c r="FX256" s="46"/>
      <c r="FY256" s="46"/>
      <c r="FZ256" s="46"/>
      <c r="GA256" s="46"/>
      <c r="GB256" s="46"/>
      <c r="GC256" s="46"/>
    </row>
    <row r="257" spans="1:185" ht="30" x14ac:dyDescent="0.25">
      <c r="A257" s="692" t="s">
        <v>124</v>
      </c>
      <c r="B257" s="110">
        <f>SUM(B245,B237,B225,B213,B201,B189,B175,B161,B135,B123,B111,B98,B84,B72,B60,B46,B32,B17,B149)</f>
        <v>645826</v>
      </c>
      <c r="C257" s="110">
        <f>SUM(C245,C237,C225,C213,C201,C189,C175,C161,C135,C123,C111,C98,C84,C72,C60,C46,C32,C17,C149)</f>
        <v>322920</v>
      </c>
      <c r="D257" s="43">
        <f>SUM(D245,D237,D225,D213,D201,D189,D175,D161,D135,D123,D111,D98,D84,D72,D60,D46,D32,D17,D149)</f>
        <v>317345</v>
      </c>
      <c r="E257" s="110">
        <f t="shared" si="3"/>
        <v>98.273566208348811</v>
      </c>
      <c r="F257" s="708">
        <f>SUM(F245,F237,F225,F213,F201,F189,F175,F161,F135,F123,F111,F98,F84,F72,F60,F46,F32,F17,F149)</f>
        <v>470931.93179</v>
      </c>
      <c r="G257" s="708">
        <f>SUM(G245,G237,G225,G213,G201,G189,G175,G161,G135,G123,G111,G98,G84,G72,G60,G46,G32,G17,G149)</f>
        <v>235464</v>
      </c>
      <c r="H257" s="724">
        <f>SUM(H245,H237,H225,H213,H201,H189,H175,H161,H135,H123,H111,H98,H84,H72,H60,H46,H32,H17,H149)</f>
        <v>233361.42343</v>
      </c>
      <c r="I257" s="43">
        <f>H257/G257*100</f>
        <v>99.107049667889783</v>
      </c>
      <c r="J257" s="10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  <c r="FA257" s="46"/>
      <c r="FB257" s="46"/>
      <c r="FC257" s="46"/>
      <c r="FD257" s="46"/>
      <c r="FE257" s="46"/>
      <c r="FF257" s="46"/>
      <c r="FG257" s="46"/>
      <c r="FH257" s="46"/>
      <c r="FI257" s="46"/>
      <c r="FJ257" s="46"/>
      <c r="FK257" s="46"/>
      <c r="FL257" s="46"/>
      <c r="FM257" s="46"/>
      <c r="FN257" s="46"/>
      <c r="FO257" s="46"/>
      <c r="FP257" s="46"/>
      <c r="FQ257" s="46"/>
      <c r="FR257" s="46"/>
      <c r="FS257" s="46"/>
      <c r="FT257" s="46"/>
      <c r="FU257" s="46"/>
      <c r="FV257" s="46"/>
      <c r="FW257" s="46"/>
      <c r="FX257" s="46"/>
      <c r="FY257" s="46"/>
      <c r="FZ257" s="46"/>
      <c r="GA257" s="46"/>
      <c r="GB257" s="46"/>
      <c r="GC257" s="46"/>
    </row>
    <row r="258" spans="1:185" ht="30" x14ac:dyDescent="0.25">
      <c r="A258" s="120" t="s">
        <v>125</v>
      </c>
      <c r="B258" s="110">
        <f>SUM(B176,B162,B136,B85,B47,B33,B18)</f>
        <v>52150</v>
      </c>
      <c r="C258" s="110">
        <f>SUM(C176,C162,C136,C85,C47,C33,C18)</f>
        <v>26075</v>
      </c>
      <c r="D258" s="43">
        <f>SUM(D176,D162,D136,D85,D47,D33,D18)</f>
        <v>27766</v>
      </c>
      <c r="E258" s="110">
        <f t="shared" si="3"/>
        <v>106.48513902205177</v>
      </c>
      <c r="F258" s="708">
        <f>SUM(F176,F162,F136,F85,F47,F33,F18)</f>
        <v>0</v>
      </c>
      <c r="G258" s="708">
        <f>SUM(G176,G162,G136,G85,G47,G33,G18)</f>
        <v>0</v>
      </c>
      <c r="H258" s="724">
        <f>SUM(H176,H162,H136,H85,H47,H33,H18)</f>
        <v>20615.19083</v>
      </c>
      <c r="I258" s="43"/>
      <c r="J258" s="10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  <c r="FA258" s="46"/>
      <c r="FB258" s="46"/>
      <c r="FC258" s="46"/>
      <c r="FD258" s="46"/>
      <c r="FE258" s="46"/>
      <c r="FF258" s="46"/>
      <c r="FG258" s="46"/>
      <c r="FH258" s="46"/>
      <c r="FI258" s="46"/>
      <c r="FJ258" s="46"/>
      <c r="FK258" s="46"/>
      <c r="FL258" s="46"/>
      <c r="FM258" s="46"/>
      <c r="FN258" s="46"/>
      <c r="FO258" s="46"/>
      <c r="FP258" s="46"/>
      <c r="FQ258" s="46"/>
      <c r="FR258" s="46"/>
      <c r="FS258" s="46"/>
      <c r="FT258" s="46"/>
      <c r="FU258" s="46"/>
      <c r="FV258" s="46"/>
      <c r="FW258" s="46"/>
      <c r="FX258" s="46"/>
      <c r="FY258" s="46"/>
      <c r="FZ258" s="46"/>
      <c r="GA258" s="46"/>
      <c r="GB258" s="46"/>
      <c r="GC258" s="46"/>
    </row>
    <row r="259" spans="1:185" ht="30.75" thickBot="1" x14ac:dyDescent="0.3">
      <c r="A259" s="706" t="s">
        <v>126</v>
      </c>
      <c r="B259" s="665">
        <f>SUM(B177,B163,B137,B99,B86,B48,B34,B19)</f>
        <v>28240</v>
      </c>
      <c r="C259" s="665">
        <f>SUM(C177,C163,C137,C99,C86,C48,C34,C19)</f>
        <v>14121</v>
      </c>
      <c r="D259" s="666">
        <f>SUM(D177,D163,D137,D99,D86,D48,D34,D19)</f>
        <v>16830</v>
      </c>
      <c r="E259" s="665">
        <f t="shared" si="3"/>
        <v>119.18419375398344</v>
      </c>
      <c r="F259" s="709">
        <f>SUM(F177,F163,F137,F99,F86,F48,F34,F19)</f>
        <v>2314.8000000000002</v>
      </c>
      <c r="G259" s="709">
        <f>SUM(G177,G163,G137,G99,G86,G48,G34,G19)</f>
        <v>1157</v>
      </c>
      <c r="H259" s="725">
        <f>SUM(H177,H163,H137,H99,H86,H48,H34,H19)</f>
        <v>12801.931600000004</v>
      </c>
      <c r="I259" s="666"/>
      <c r="J259" s="106"/>
    </row>
  </sheetData>
  <autoFilter ref="A6:GC259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2017-07-27T07:31:43Z</cp:lastPrinted>
  <dcterms:created xsi:type="dcterms:W3CDTF">2005-05-23T08:07:41Z</dcterms:created>
  <dcterms:modified xsi:type="dcterms:W3CDTF">2017-07-27T07:46:51Z</dcterms:modified>
</cp:coreProperties>
</file>