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0925" windowHeight="7770"/>
  </bookViews>
  <sheets>
    <sheet name="ОЦЕНКА АПП (февраль)" sheetId="1" r:id="rId1"/>
  </sheets>
  <externalReferences>
    <externalReference r:id="rId2"/>
    <externalReference r:id="rId3"/>
  </externalReferences>
  <definedNames>
    <definedName name="_xlnm._FilterDatabase" localSheetId="0" hidden="1">'ОЦЕНКА АПП (февраль)'!$A$10:$N$10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'ОЦЕНКА АПП (февраль)'!$6:$10</definedName>
    <definedName name="_xlnm.Print_Area" localSheetId="0">'ОЦЕНКА АПП (февраль)'!$A$1:$N$59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M58" i="1" l="1"/>
  <c r="J57" i="1"/>
  <c r="K57" i="1" s="1"/>
  <c r="F57" i="1"/>
  <c r="J56" i="1"/>
  <c r="K56" i="1" s="1"/>
  <c r="A56" i="1"/>
  <c r="A57" i="1" s="1"/>
  <c r="J55" i="1"/>
  <c r="K55" i="1" s="1"/>
  <c r="J54" i="1"/>
  <c r="K54" i="1" s="1"/>
  <c r="J53" i="1"/>
  <c r="K53" i="1" s="1"/>
  <c r="J52" i="1"/>
  <c r="K52" i="1" s="1"/>
  <c r="J51" i="1"/>
  <c r="K51" i="1" s="1"/>
  <c r="J50" i="1"/>
  <c r="K50" i="1" s="1"/>
  <c r="F50" i="1"/>
  <c r="J49" i="1"/>
  <c r="K49" i="1" s="1"/>
  <c r="F49" i="1"/>
  <c r="J48" i="1"/>
  <c r="K48" i="1" s="1"/>
  <c r="F48" i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F38" i="1"/>
  <c r="J37" i="1"/>
  <c r="K37" i="1" s="1"/>
  <c r="F37" i="1"/>
  <c r="J36" i="1"/>
  <c r="K36" i="1" s="1"/>
  <c r="J35" i="1"/>
  <c r="K35" i="1" s="1"/>
  <c r="J34" i="1"/>
  <c r="K34" i="1" s="1"/>
  <c r="J33" i="1"/>
  <c r="K33" i="1" s="1"/>
  <c r="J32" i="1"/>
  <c r="K32" i="1" s="1"/>
  <c r="F32" i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F23" i="1"/>
  <c r="J22" i="1"/>
  <c r="K22" i="1" s="1"/>
  <c r="J21" i="1"/>
  <c r="K21" i="1" s="1"/>
  <c r="J20" i="1"/>
  <c r="K20" i="1" s="1"/>
  <c r="J19" i="1"/>
  <c r="K19" i="1" s="1"/>
  <c r="F19" i="1"/>
  <c r="J18" i="1"/>
  <c r="K18" i="1" s="1"/>
  <c r="J17" i="1"/>
  <c r="K17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K11" i="1" s="1"/>
  <c r="L23" i="1" l="1"/>
  <c r="N23" i="1" s="1"/>
  <c r="L19" i="1"/>
  <c r="N19" i="1" s="1"/>
  <c r="L38" i="1"/>
  <c r="N38" i="1" s="1"/>
  <c r="L37" i="1"/>
  <c r="N37" i="1" s="1"/>
  <c r="F54" i="1"/>
  <c r="L54" i="1" s="1"/>
  <c r="N54" i="1" s="1"/>
  <c r="F11" i="1"/>
  <c r="L11" i="1" s="1"/>
  <c r="N11" i="1" s="1"/>
  <c r="F24" i="1"/>
  <c r="L24" i="1" s="1"/>
  <c r="N24" i="1" s="1"/>
  <c r="F29" i="1"/>
  <c r="L29" i="1" s="1"/>
  <c r="N29" i="1" s="1"/>
  <c r="F46" i="1"/>
  <c r="L46" i="1" s="1"/>
  <c r="N46" i="1" s="1"/>
  <c r="F27" i="1"/>
  <c r="L27" i="1" s="1"/>
  <c r="N27" i="1" s="1"/>
  <c r="F31" i="1"/>
  <c r="L31" i="1" s="1"/>
  <c r="N31" i="1" s="1"/>
  <c r="F45" i="1"/>
  <c r="L45" i="1" s="1"/>
  <c r="N45" i="1" s="1"/>
  <c r="F15" i="1"/>
  <c r="L15" i="1" s="1"/>
  <c r="N15" i="1" s="1"/>
  <c r="F20" i="1"/>
  <c r="L20" i="1" s="1"/>
  <c r="N20" i="1" s="1"/>
  <c r="F30" i="1"/>
  <c r="L30" i="1" s="1"/>
  <c r="N30" i="1" s="1"/>
  <c r="F36" i="1"/>
  <c r="L36" i="1" s="1"/>
  <c r="N36" i="1" s="1"/>
  <c r="F42" i="1"/>
  <c r="L42" i="1" s="1"/>
  <c r="N42" i="1" s="1"/>
  <c r="F47" i="1"/>
  <c r="L47" i="1" s="1"/>
  <c r="N47" i="1" s="1"/>
  <c r="F52" i="1"/>
  <c r="L52" i="1" s="1"/>
  <c r="N52" i="1" s="1"/>
  <c r="F53" i="1"/>
  <c r="L53" i="1" s="1"/>
  <c r="N53" i="1" s="1"/>
  <c r="F18" i="1"/>
  <c r="L18" i="1" s="1"/>
  <c r="N18" i="1" s="1"/>
  <c r="F12" i="1"/>
  <c r="L12" i="1" s="1"/>
  <c r="N12" i="1" s="1"/>
  <c r="F17" i="1"/>
  <c r="L17" i="1" s="1"/>
  <c r="N17" i="1" s="1"/>
  <c r="F22" i="1"/>
  <c r="L22" i="1" s="1"/>
  <c r="N22" i="1" s="1"/>
  <c r="F39" i="1"/>
  <c r="L39" i="1" s="1"/>
  <c r="N39" i="1" s="1"/>
  <c r="F44" i="1"/>
  <c r="L44" i="1" s="1"/>
  <c r="N44" i="1" s="1"/>
  <c r="F55" i="1"/>
  <c r="L55" i="1" s="1"/>
  <c r="N55" i="1" s="1"/>
  <c r="F56" i="1"/>
  <c r="L56" i="1" s="1"/>
  <c r="N56" i="1" s="1"/>
  <c r="F16" i="1"/>
  <c r="L16" i="1" s="1"/>
  <c r="N16" i="1" s="1"/>
  <c r="F28" i="1"/>
  <c r="L28" i="1" s="1"/>
  <c r="N28" i="1" s="1"/>
  <c r="F35" i="1"/>
  <c r="L35" i="1" s="1"/>
  <c r="N35" i="1" s="1"/>
  <c r="F43" i="1"/>
  <c r="L43" i="1" s="1"/>
  <c r="N43" i="1" s="1"/>
  <c r="F51" i="1"/>
  <c r="L51" i="1" s="1"/>
  <c r="N51" i="1" s="1"/>
  <c r="F14" i="1"/>
  <c r="L14" i="1" s="1"/>
  <c r="N14" i="1" s="1"/>
  <c r="F25" i="1"/>
  <c r="L25" i="1" s="1"/>
  <c r="N25" i="1" s="1"/>
  <c r="F26" i="1"/>
  <c r="L26" i="1" s="1"/>
  <c r="N26" i="1" s="1"/>
  <c r="F33" i="1"/>
  <c r="L33" i="1" s="1"/>
  <c r="N33" i="1" s="1"/>
  <c r="F34" i="1"/>
  <c r="L34" i="1" s="1"/>
  <c r="N34" i="1" s="1"/>
  <c r="F40" i="1"/>
  <c r="L40" i="1" s="1"/>
  <c r="N40" i="1" s="1"/>
  <c r="F41" i="1"/>
  <c r="L41" i="1" s="1"/>
  <c r="N41" i="1" s="1"/>
  <c r="L48" i="1"/>
  <c r="N48" i="1" s="1"/>
  <c r="L32" i="1"/>
  <c r="N32" i="1" s="1"/>
  <c r="F13" i="1"/>
  <c r="L13" i="1" s="1"/>
  <c r="N13" i="1" s="1"/>
  <c r="F21" i="1"/>
  <c r="L21" i="1" s="1"/>
  <c r="N21" i="1" s="1"/>
  <c r="L49" i="1"/>
  <c r="N49" i="1" s="1"/>
  <c r="L50" i="1"/>
  <c r="N50" i="1" s="1"/>
  <c r="L57" i="1"/>
  <c r="N57" i="1" s="1"/>
  <c r="N58" i="1" l="1"/>
</calcChain>
</file>

<file path=xl/sharedStrings.xml><?xml version="1.0" encoding="utf-8"?>
<sst xmlns="http://schemas.openxmlformats.org/spreadsheetml/2006/main" count="72" uniqueCount="72">
  <si>
    <t>Расчет  стимулирующей части финансового обеспечения амбулаторно-поликлинической помощи по подушевому нормативу финансирования 
за февраль 2017 года.</t>
  </si>
  <si>
    <t>№ п.п.</t>
  </si>
  <si>
    <t xml:space="preserve">№ в едином реестре МО </t>
  </si>
  <si>
    <t>Наименование МО</t>
  </si>
  <si>
    <t>Доля от суммы стимулирующей части финансирования по подушевому нормативу (%)</t>
  </si>
  <si>
    <t>Стимулирующая часть финансового обеспечения</t>
  </si>
  <si>
    <t>1 показатель</t>
  </si>
  <si>
    <t>2 показатель</t>
  </si>
  <si>
    <t xml:space="preserve"> Размер стимулирующей выплаты, %                            </t>
  </si>
  <si>
    <t xml:space="preserve">Сумма план, тыс.руб. </t>
  </si>
  <si>
    <t>Сумма факт, тыс.руб.</t>
  </si>
  <si>
    <t>Число случаев госпитализации в КС  на 1 прикрепившегося</t>
  </si>
  <si>
    <t xml:space="preserve">Выполнение планового задания по обращению по заболеванию  (%) </t>
  </si>
  <si>
    <t xml:space="preserve">Значение показателя за январь 2016 год
</t>
  </si>
  <si>
    <t xml:space="preserve">Значение показателя за январь 2017 год
</t>
  </si>
  <si>
    <t>Размер стимулирующей  части финансирования ,%</t>
  </si>
  <si>
    <t>план год</t>
  </si>
  <si>
    <t>план 1 мес.</t>
  </si>
  <si>
    <t>факт 1 мес.</t>
  </si>
  <si>
    <t>Значение показателя по итогам
 1 мес.</t>
  </si>
  <si>
    <t>Размер стимулирующей  части финансирования,%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</si>
  <si>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</si>
  <si>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</si>
  <si>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</si>
  <si>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</si>
  <si>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</si>
  <si>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</si>
  <si>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</si>
  <si>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</si>
  <si>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</si>
  <si>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</si>
  <si>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</si>
  <si>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</si>
  <si>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</si>
  <si>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</si>
  <si>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</si>
  <si>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</si>
  <si>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</si>
  <si>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 xml:space="preserve">Хабаровская больница ФГБУЗ "ДВОМЦ ФМБА" </t>
  </si>
  <si>
    <t xml:space="preserve">ГБОУ ВПО "ДВГМУ" МЗиСР РФ </t>
  </si>
  <si>
    <t>НУЗ "Отделенческая поликлиника на ст. Хабаровск-1"</t>
  </si>
  <si>
    <t>НУЗ "Дорожная клиническая больница"</t>
  </si>
  <si>
    <t>КГБУЗ "Князе-Волконская РБ"</t>
  </si>
  <si>
    <t>КГБУЗ "Хабаровская РБ"</t>
  </si>
  <si>
    <t>КГБУЗ "Бикинская ЦРБ"</t>
  </si>
  <si>
    <t>КГБУЗ "Вяземская районная больница"</t>
  </si>
  <si>
    <t xml:space="preserve">КГБУЗ "Районная больница района им. Лазо" 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</si>
  <si>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</si>
  <si>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</si>
  <si>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</si>
  <si>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</si>
  <si>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</si>
  <si>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</si>
  <si>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</si>
  <si>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</si>
  <si>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</si>
  <si>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</si>
  <si>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</si>
  <si>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</si>
  <si>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</si>
  <si>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</si>
  <si>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</si>
  <si>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</si>
  <si>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"Солнечная районная больница"</t>
  </si>
  <si>
    <t xml:space="preserve">КГБУЗ "Ульчская районная больница" 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</si>
  <si>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</si>
  <si>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</si>
  <si>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</si>
  <si>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</si>
  <si>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Приложение 6</t>
  </si>
  <si>
    <t xml:space="preserve">к Решению Комиссии </t>
  </si>
  <si>
    <t>по разработке ТП ОМС от 28.02.2017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</si>
</sst>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_-* #,##0.0_р_._-;\-* #,##0.0_р_._-;_-* &quot;-&quot;??_р_._-;_-@_-"/>
    <numFmt numFmtId="167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3" fillId="0" borderId="0" xfId="2" applyFont="1" applyFill="1" applyAlignment="1">
      <alignment horizontal="center" wrapText="1"/>
    </xf>
    <xf numFmtId="165" fontId="2" fillId="0" borderId="30" xfId="2" applyNumberFormat="1" applyFont="1" applyFill="1" applyBorder="1" applyAlignment="1">
      <alignment horizontal="center" wrapText="1"/>
    </xf>
    <xf numFmtId="1" fontId="4" fillId="0" borderId="31" xfId="2" applyNumberFormat="1" applyFont="1" applyFill="1" applyBorder="1" applyAlignment="1">
      <alignment horizontal="center" wrapText="1"/>
    </xf>
    <xf numFmtId="3" fontId="2" fillId="0" borderId="32" xfId="2" applyNumberFormat="1" applyFont="1" applyFill="1" applyBorder="1" applyAlignment="1">
      <alignment horizontal="center" wrapText="1"/>
    </xf>
    <xf numFmtId="3" fontId="2" fillId="0" borderId="33" xfId="2" applyNumberFormat="1" applyFont="1" applyFill="1" applyBorder="1" applyAlignment="1">
      <alignment horizontal="center" wrapText="1"/>
    </xf>
    <xf numFmtId="166" fontId="2" fillId="0" borderId="33" xfId="1" applyNumberFormat="1" applyFont="1" applyFill="1" applyBorder="1" applyAlignment="1">
      <alignment wrapText="1"/>
    </xf>
    <xf numFmtId="1" fontId="4" fillId="0" borderId="34" xfId="2" applyNumberFormat="1" applyFont="1" applyFill="1" applyBorder="1" applyAlignment="1">
      <alignment horizontal="center" wrapText="1"/>
    </xf>
    <xf numFmtId="1" fontId="4" fillId="0" borderId="35" xfId="2" applyNumberFormat="1" applyFont="1" applyFill="1" applyBorder="1" applyAlignment="1">
      <alignment horizontal="center" wrapText="1"/>
    </xf>
    <xf numFmtId="164" fontId="2" fillId="0" borderId="33" xfId="1" applyFont="1" applyFill="1" applyBorder="1" applyAlignment="1">
      <alignment horizontal="center" wrapText="1"/>
    </xf>
    <xf numFmtId="164" fontId="4" fillId="0" borderId="31" xfId="1" applyFont="1" applyFill="1" applyBorder="1" applyAlignment="1">
      <alignment horizontal="center" wrapText="1"/>
    </xf>
    <xf numFmtId="3" fontId="2" fillId="0" borderId="36" xfId="2" applyNumberFormat="1" applyFont="1" applyFill="1" applyBorder="1" applyAlignment="1">
      <alignment horizontal="center" wrapText="1"/>
    </xf>
    <xf numFmtId="164" fontId="4" fillId="0" borderId="37" xfId="1" applyFont="1" applyFill="1" applyBorder="1" applyAlignment="1">
      <alignment horizontal="center" wrapText="1"/>
    </xf>
    <xf numFmtId="3" fontId="2" fillId="2" borderId="33" xfId="2" applyNumberFormat="1" applyFont="1" applyFill="1" applyBorder="1" applyAlignment="1">
      <alignment horizontal="center" wrapText="1"/>
    </xf>
    <xf numFmtId="166" fontId="2" fillId="2" borderId="33" xfId="1" applyNumberFormat="1" applyFont="1" applyFill="1" applyBorder="1" applyAlignment="1">
      <alignment wrapText="1"/>
    </xf>
    <xf numFmtId="1" fontId="4" fillId="2" borderId="34" xfId="2" applyNumberFormat="1" applyFont="1" applyFill="1" applyBorder="1" applyAlignment="1">
      <alignment horizontal="center" wrapText="1"/>
    </xf>
    <xf numFmtId="1" fontId="4" fillId="2" borderId="35" xfId="2" applyNumberFormat="1" applyFont="1" applyFill="1" applyBorder="1" applyAlignment="1">
      <alignment horizontal="center" wrapText="1"/>
    </xf>
    <xf numFmtId="164" fontId="2" fillId="2" borderId="33" xfId="1" applyFont="1" applyFill="1" applyBorder="1" applyAlignment="1">
      <alignment horizontal="center" wrapText="1"/>
    </xf>
    <xf numFmtId="164" fontId="4" fillId="2" borderId="37" xfId="1" applyFont="1" applyFill="1" applyBorder="1" applyAlignment="1">
      <alignment horizontal="center" wrapText="1"/>
    </xf>
    <xf numFmtId="3" fontId="2" fillId="2" borderId="32" xfId="2" applyNumberFormat="1" applyFont="1" applyFill="1" applyBorder="1" applyAlignment="1">
      <alignment horizontal="center" wrapText="1"/>
    </xf>
    <xf numFmtId="3" fontId="2" fillId="2" borderId="36" xfId="2" applyNumberFormat="1" applyFont="1" applyFill="1" applyBorder="1" applyAlignment="1">
      <alignment horizontal="center" wrapText="1"/>
    </xf>
    <xf numFmtId="3" fontId="2" fillId="0" borderId="40" xfId="2" applyNumberFormat="1" applyFont="1" applyFill="1" applyBorder="1" applyAlignment="1">
      <alignment horizontal="center" wrapText="1"/>
    </xf>
    <xf numFmtId="164" fontId="4" fillId="0" borderId="41" xfId="1" applyFont="1" applyFill="1" applyBorder="1" applyAlignment="1">
      <alignment horizontal="center" wrapText="1"/>
    </xf>
    <xf numFmtId="165" fontId="2" fillId="0" borderId="26" xfId="2" applyNumberFormat="1" applyFont="1" applyFill="1" applyBorder="1" applyAlignment="1">
      <alignment horizontal="center" wrapText="1"/>
    </xf>
    <xf numFmtId="2" fontId="4" fillId="0" borderId="26" xfId="2" applyNumberFormat="1" applyFont="1" applyFill="1" applyBorder="1" applyAlignment="1">
      <alignment horizontal="center" wrapText="1"/>
    </xf>
    <xf numFmtId="1" fontId="4" fillId="0" borderId="26" xfId="2" applyNumberFormat="1" applyFont="1" applyFill="1" applyBorder="1" applyAlignment="1">
      <alignment horizontal="center" wrapText="1"/>
    </xf>
    <xf numFmtId="166" fontId="4" fillId="0" borderId="26" xfId="1" applyNumberFormat="1" applyFont="1" applyFill="1" applyBorder="1" applyAlignment="1">
      <alignment wrapText="1"/>
    </xf>
    <xf numFmtId="0" fontId="4" fillId="0" borderId="9" xfId="2" applyFont="1" applyFill="1" applyBorder="1" applyAlignment="1">
      <alignment horizontal="center" wrapText="1"/>
    </xf>
    <xf numFmtId="167" fontId="4" fillId="0" borderId="27" xfId="2" applyNumberFormat="1" applyFont="1" applyFill="1" applyBorder="1" applyAlignment="1">
      <alignment horizontal="center" wrapText="1"/>
    </xf>
    <xf numFmtId="164" fontId="4" fillId="0" borderId="9" xfId="1" applyFont="1" applyFill="1" applyBorder="1" applyAlignment="1">
      <alignment wrapText="1"/>
    </xf>
    <xf numFmtId="164" fontId="4" fillId="0" borderId="28" xfId="1" applyFont="1" applyFill="1" applyBorder="1" applyAlignment="1">
      <alignment wrapText="1"/>
    </xf>
    <xf numFmtId="0" fontId="4" fillId="0" borderId="0" xfId="2" applyFont="1" applyFill="1" applyAlignment="1">
      <alignment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18" xfId="2" applyFont="1" applyFill="1" applyBorder="1" applyAlignment="1">
      <alignment horizontal="center" vertical="center" wrapText="1"/>
    </xf>
    <xf numFmtId="0" fontId="8" fillId="0" borderId="17" xfId="2" applyFont="1" applyFill="1" applyBorder="1" applyAlignment="1">
      <alignment horizontal="center" vertical="center" wrapText="1"/>
    </xf>
    <xf numFmtId="0" fontId="8" fillId="0" borderId="19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3" fillId="0" borderId="23" xfId="2" applyFont="1" applyFill="1" applyBorder="1" applyAlignment="1">
      <alignment wrapText="1"/>
    </xf>
    <xf numFmtId="0" fontId="3" fillId="0" borderId="24" xfId="2" applyFont="1" applyFill="1" applyBorder="1" applyAlignment="1">
      <alignment wrapText="1"/>
    </xf>
    <xf numFmtId="0" fontId="3" fillId="0" borderId="18" xfId="2" applyFont="1" applyFill="1" applyBorder="1" applyAlignment="1">
      <alignment horizontal="center" wrapText="1"/>
    </xf>
    <xf numFmtId="0" fontId="3" fillId="0" borderId="25" xfId="2" applyFont="1" applyFill="1" applyBorder="1" applyAlignment="1">
      <alignment horizontal="center" wrapText="1"/>
    </xf>
    <xf numFmtId="0" fontId="3" fillId="0" borderId="26" xfId="2" applyFont="1" applyFill="1" applyBorder="1" applyAlignment="1">
      <alignment horizontal="center" wrapText="1"/>
    </xf>
    <xf numFmtId="0" fontId="3" fillId="0" borderId="9" xfId="2" applyFont="1" applyFill="1" applyBorder="1" applyAlignment="1">
      <alignment horizontal="center" wrapText="1"/>
    </xf>
    <xf numFmtId="0" fontId="3" fillId="0" borderId="27" xfId="2" applyFont="1" applyFill="1" applyBorder="1" applyAlignment="1">
      <alignment horizontal="center" wrapText="1"/>
    </xf>
    <xf numFmtId="0" fontId="3" fillId="0" borderId="28" xfId="2" applyFont="1" applyFill="1" applyBorder="1" applyAlignment="1">
      <alignment horizontal="center" wrapText="1"/>
    </xf>
    <xf numFmtId="0" fontId="2" fillId="0" borderId="23" xfId="2" applyFont="1" applyFill="1" applyBorder="1" applyAlignment="1">
      <alignment horizontal="center" vertical="center" wrapText="1"/>
    </xf>
    <xf numFmtId="49" fontId="2" fillId="0" borderId="29" xfId="2" applyNumberFormat="1" applyFont="1" applyFill="1" applyBorder="1" applyAlignment="1">
      <alignment horizontal="center" vertical="center" wrapText="1"/>
    </xf>
    <xf numFmtId="0" fontId="2" fillId="0" borderId="14" xfId="2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wrapText="1"/>
    </xf>
    <xf numFmtId="0" fontId="3" fillId="0" borderId="14" xfId="2" applyFont="1" applyFill="1" applyBorder="1" applyAlignment="1">
      <alignment vertical="center" wrapText="1"/>
    </xf>
    <xf numFmtId="0" fontId="2" fillId="0" borderId="29" xfId="2" applyNumberFormat="1" applyFont="1" applyFill="1" applyBorder="1" applyAlignment="1">
      <alignment horizontal="center" vertical="center" wrapText="1"/>
    </xf>
    <xf numFmtId="0" fontId="3" fillId="2" borderId="14" xfId="2" applyFont="1" applyFill="1" applyBorder="1" applyAlignment="1">
      <alignment wrapText="1"/>
    </xf>
    <xf numFmtId="0" fontId="2" fillId="0" borderId="24" xfId="2" applyNumberFormat="1" applyFont="1" applyFill="1" applyBorder="1" applyAlignment="1">
      <alignment horizontal="center" vertical="center" wrapText="1"/>
    </xf>
    <xf numFmtId="0" fontId="2" fillId="0" borderId="29" xfId="2" applyFont="1" applyFill="1" applyBorder="1" applyAlignment="1">
      <alignment horizontal="center" vertical="center" wrapText="1"/>
    </xf>
    <xf numFmtId="0" fontId="2" fillId="0" borderId="38" xfId="2" applyFont="1" applyFill="1" applyBorder="1" applyAlignment="1">
      <alignment horizontal="center" vertical="center" wrapText="1"/>
    </xf>
    <xf numFmtId="0" fontId="2" fillId="0" borderId="39" xfId="2" applyFont="1" applyFill="1" applyBorder="1" applyAlignment="1">
      <alignment horizontal="center" vertical="center" wrapText="1"/>
    </xf>
    <xf numFmtId="0" fontId="3" fillId="0" borderId="21" xfId="2" applyFont="1" applyFill="1" applyBorder="1" applyAlignment="1">
      <alignment wrapText="1"/>
    </xf>
    <xf numFmtId="0" fontId="4" fillId="0" borderId="27" xfId="2" applyFont="1" applyFill="1" applyBorder="1" applyAlignment="1">
      <alignment horizontal="center" vertical="center" wrapText="1"/>
    </xf>
    <xf numFmtId="0" fontId="4" fillId="0" borderId="26" xfId="2" applyFont="1" applyFill="1" applyBorder="1" applyAlignment="1">
      <alignment horizontal="center" vertical="center" wrapText="1"/>
    </xf>
    <xf numFmtId="0" fontId="8" fillId="0" borderId="26" xfId="2" applyFont="1" applyFill="1" applyBorder="1" applyAlignment="1">
      <alignment wrapText="1"/>
    </xf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4" fillId="0" borderId="6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0" xfId="2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16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17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16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wrapText="1"/>
    </xf>
  </cellXfs>
  <cellStyles count="45">
    <cellStyle name="Excel Built-in Normal" xfId="4"/>
    <cellStyle name="Обычный" xfId="0" builtinId="0"/>
    <cellStyle name="Обычный 2" xfId="5"/>
    <cellStyle name="Обычный 2 2" xfId="6"/>
    <cellStyle name="Обычный 3" xfId="7"/>
    <cellStyle name="Обычный 3 2" xfId="8"/>
    <cellStyle name="Обычный 3 3" xfId="2"/>
    <cellStyle name="Обычный 4" xfId="9"/>
    <cellStyle name="Обычный Лена" xfId="10"/>
    <cellStyle name="Процентный 2" xfId="11"/>
    <cellStyle name="Финансовый" xfId="1" builtinId="3"/>
    <cellStyle name="Финансовый 10" xfId="12"/>
    <cellStyle name="Финансовый 11" xfId="13"/>
    <cellStyle name="Финансовый 12" xfId="14"/>
    <cellStyle name="Финансовый 13" xfId="15"/>
    <cellStyle name="Финансовый 14" xfId="16"/>
    <cellStyle name="Финансовый 15" xfId="17"/>
    <cellStyle name="Финансовый 16" xfId="18"/>
    <cellStyle name="Финансовый 17" xfId="19"/>
    <cellStyle name="Финансовый 18" xfId="20"/>
    <cellStyle name="Финансовый 19" xfId="21"/>
    <cellStyle name="Финансовый 2" xfId="22"/>
    <cellStyle name="Финансовый 2 2" xfId="23"/>
    <cellStyle name="Финансовый 20" xfId="24"/>
    <cellStyle name="Финансовый 21" xfId="25"/>
    <cellStyle name="Финансовый 22" xfId="26"/>
    <cellStyle name="Финансовый 23" xfId="27"/>
    <cellStyle name="Финансовый 24" xfId="28"/>
    <cellStyle name="Финансовый 25" xfId="29"/>
    <cellStyle name="Финансовый 26" xfId="30"/>
    <cellStyle name="Финансовый 27" xfId="31"/>
    <cellStyle name="Финансовый 28" xfId="32"/>
    <cellStyle name="Финансовый 29" xfId="33"/>
    <cellStyle name="Финансовый 3" xfId="34"/>
    <cellStyle name="Финансовый 3 2" xfId="3"/>
    <cellStyle name="Финансовый 30" xfId="35"/>
    <cellStyle name="Финансовый 31" xfId="36"/>
    <cellStyle name="Финансовый 32" xfId="37"/>
    <cellStyle name="Финансовый 33" xfId="38"/>
    <cellStyle name="Финансовый 4" xfId="39"/>
    <cellStyle name="Финансовый 5" xfId="40"/>
    <cellStyle name="Финансовый 6" xfId="41"/>
    <cellStyle name="Финансовый 7" xfId="42"/>
    <cellStyle name="Финансовый 8" xfId="43"/>
    <cellStyle name="Финансовый 9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60"/>
  <sheetViews>
    <sheetView tabSelected="1" showWhiteSpace="0" zoomScale="79" zoomScaleNormal="79" zoomScaleSheetLayoutView="85" workbookViewId="0">
      <selection activeCell="L17" sqref="L17"/>
    </sheetView>
  </sheetViews>
  <sheetFormatPr defaultColWidth="9.140625" defaultRowHeight="15.75" x14ac:dyDescent="0.25"/>
  <cols>
    <col min="1" max="1" width="4.7109375" style="63" customWidth="1"/>
    <col min="2" max="2" width="8.85546875" style="63" hidden="1" customWidth="1"/>
    <col min="3" max="3" width="59.7109375" style="64" customWidth="1"/>
    <col min="4" max="4" width="14.7109375" style="63" customWidth="1"/>
    <col min="5" max="5" width="14.42578125" style="63" customWidth="1"/>
    <col min="6" max="6" width="16.7109375" style="63" customWidth="1"/>
    <col min="7" max="7" width="14" style="63" hidden="1" customWidth="1"/>
    <col min="8" max="8" width="12.28515625" style="63" customWidth="1"/>
    <col min="9" max="9" width="11.85546875" style="63" customWidth="1"/>
    <col min="10" max="10" width="12.7109375" style="65" customWidth="1"/>
    <col min="11" max="11" width="17.42578125" style="63" customWidth="1"/>
    <col min="12" max="12" width="15.7109375" style="63" customWidth="1"/>
    <col min="13" max="13" width="13.85546875" style="63" customWidth="1"/>
    <col min="14" max="14" width="14.7109375" style="63" customWidth="1"/>
    <col min="15" max="16384" width="9.140625" style="63"/>
  </cols>
  <sheetData>
    <row r="1" spans="1:14" x14ac:dyDescent="0.25">
      <c r="L1" s="66" t="s">
        <v>69</v>
      </c>
      <c r="M1" s="66"/>
      <c r="N1" s="66"/>
    </row>
    <row r="2" spans="1:14" x14ac:dyDescent="0.25">
      <c r="L2" s="97" t="s">
        <v>70</v>
      </c>
      <c r="M2" s="97"/>
      <c r="N2" s="97"/>
    </row>
    <row r="3" spans="1:14" x14ac:dyDescent="0.25">
      <c r="L3" s="66" t="s">
        <v>71</v>
      </c>
      <c r="M3" s="66"/>
      <c r="N3" s="66"/>
    </row>
    <row r="4" spans="1:14" ht="37.15" customHeight="1" x14ac:dyDescent="0.25">
      <c r="A4" s="1"/>
      <c r="B4" s="1"/>
      <c r="C4" s="83" t="s">
        <v>0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</row>
    <row r="5" spans="1:14" ht="16.5" thickBot="1" x14ac:dyDescent="0.3">
      <c r="A5" s="1"/>
      <c r="B5" s="1"/>
      <c r="C5" s="2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s="3" customFormat="1" ht="35.25" customHeight="1" thickBot="1" x14ac:dyDescent="0.3">
      <c r="A6" s="84" t="s">
        <v>1</v>
      </c>
      <c r="B6" s="87" t="s">
        <v>2</v>
      </c>
      <c r="C6" s="90" t="s">
        <v>3</v>
      </c>
      <c r="D6" s="93" t="s">
        <v>4</v>
      </c>
      <c r="E6" s="93"/>
      <c r="F6" s="93"/>
      <c r="G6" s="93"/>
      <c r="H6" s="93"/>
      <c r="I6" s="93"/>
      <c r="J6" s="93"/>
      <c r="K6" s="93"/>
      <c r="L6" s="94" t="s">
        <v>5</v>
      </c>
      <c r="M6" s="93"/>
      <c r="N6" s="95"/>
    </row>
    <row r="7" spans="1:14" s="3" customFormat="1" ht="18.75" customHeight="1" thickBot="1" x14ac:dyDescent="0.3">
      <c r="A7" s="85"/>
      <c r="B7" s="88"/>
      <c r="C7" s="91"/>
      <c r="D7" s="67" t="s">
        <v>6</v>
      </c>
      <c r="E7" s="68"/>
      <c r="F7" s="69"/>
      <c r="G7" s="70" t="s">
        <v>7</v>
      </c>
      <c r="H7" s="68"/>
      <c r="I7" s="68"/>
      <c r="J7" s="68"/>
      <c r="K7" s="69"/>
      <c r="L7" s="71" t="s">
        <v>8</v>
      </c>
      <c r="M7" s="74" t="s">
        <v>9</v>
      </c>
      <c r="N7" s="77" t="s">
        <v>10</v>
      </c>
    </row>
    <row r="8" spans="1:14" s="4" customFormat="1" ht="33" customHeight="1" thickBot="1" x14ac:dyDescent="0.3">
      <c r="A8" s="85"/>
      <c r="B8" s="88"/>
      <c r="C8" s="91"/>
      <c r="D8" s="80" t="s">
        <v>11</v>
      </c>
      <c r="E8" s="81"/>
      <c r="F8" s="82"/>
      <c r="G8" s="81" t="s">
        <v>12</v>
      </c>
      <c r="H8" s="81"/>
      <c r="I8" s="81"/>
      <c r="J8" s="81"/>
      <c r="K8" s="82"/>
      <c r="L8" s="72"/>
      <c r="M8" s="75"/>
      <c r="N8" s="78"/>
    </row>
    <row r="9" spans="1:14" s="4" customFormat="1" ht="72" customHeight="1" thickBot="1" x14ac:dyDescent="0.3">
      <c r="A9" s="86"/>
      <c r="B9" s="89"/>
      <c r="C9" s="92"/>
      <c r="D9" s="35" t="s">
        <v>13</v>
      </c>
      <c r="E9" s="35" t="s">
        <v>14</v>
      </c>
      <c r="F9" s="36" t="s">
        <v>15</v>
      </c>
      <c r="G9" s="37" t="s">
        <v>16</v>
      </c>
      <c r="H9" s="36" t="s">
        <v>17</v>
      </c>
      <c r="I9" s="36" t="s">
        <v>18</v>
      </c>
      <c r="J9" s="38" t="s">
        <v>19</v>
      </c>
      <c r="K9" s="39" t="s">
        <v>20</v>
      </c>
      <c r="L9" s="73"/>
      <c r="M9" s="76"/>
      <c r="N9" s="79"/>
    </row>
    <row r="10" spans="1:14" s="2" customFormat="1" ht="18.75" customHeight="1" thickBot="1" x14ac:dyDescent="0.3">
      <c r="A10" s="40">
        <v>1</v>
      </c>
      <c r="B10" s="41"/>
      <c r="C10" s="42">
        <v>2</v>
      </c>
      <c r="D10" s="43">
        <v>3</v>
      </c>
      <c r="E10" s="43">
        <v>4</v>
      </c>
      <c r="F10" s="44">
        <v>5</v>
      </c>
      <c r="G10" s="44">
        <v>9</v>
      </c>
      <c r="H10" s="44">
        <v>6</v>
      </c>
      <c r="I10" s="44">
        <v>7</v>
      </c>
      <c r="J10" s="44">
        <v>8</v>
      </c>
      <c r="K10" s="45">
        <v>9</v>
      </c>
      <c r="L10" s="46">
        <v>10</v>
      </c>
      <c r="M10" s="44">
        <v>11</v>
      </c>
      <c r="N10" s="47">
        <v>12</v>
      </c>
    </row>
    <row r="11" spans="1:14" ht="27" customHeight="1" x14ac:dyDescent="0.25">
      <c r="A11" s="48">
        <v>1</v>
      </c>
      <c r="B11" s="49">
        <v>270019</v>
      </c>
      <c r="C11" s="40" t="s">
        <v>21</v>
      </c>
      <c r="D11" s="5">
        <v>7.0000000000000001E-3</v>
      </c>
      <c r="E11" s="5">
        <v>7.0000000000000001E-3</v>
      </c>
      <c r="F11" s="6">
        <f>IF(E11&lt;=D11,30,0)</f>
        <v>30</v>
      </c>
      <c r="G11" s="7">
        <v>68195</v>
      </c>
      <c r="H11" s="8">
        <v>5683</v>
      </c>
      <c r="I11" s="8">
        <v>4990</v>
      </c>
      <c r="J11" s="9">
        <f>I11/H11*100</f>
        <v>87.805736406827378</v>
      </c>
      <c r="K11" s="10">
        <f>IF(J11&gt;=98,70,IF(J11&gt;=80,35,0))</f>
        <v>35</v>
      </c>
      <c r="L11" s="11">
        <f t="shared" ref="L11:L34" si="0">F11++K11</f>
        <v>65</v>
      </c>
      <c r="M11" s="12">
        <v>334.85</v>
      </c>
      <c r="N11" s="13">
        <f>ROUND(M11*L11/100,2)</f>
        <v>217.65</v>
      </c>
    </row>
    <row r="12" spans="1:14" ht="28.5" customHeight="1" x14ac:dyDescent="0.25">
      <c r="A12" s="50">
        <v>2</v>
      </c>
      <c r="B12" s="49">
        <v>270020</v>
      </c>
      <c r="C12" s="51" t="s">
        <v>22</v>
      </c>
      <c r="D12" s="5">
        <v>8.0000000000000002E-3</v>
      </c>
      <c r="E12" s="5">
        <v>8.9999999999999993E-3</v>
      </c>
      <c r="F12" s="6">
        <f t="shared" ref="F12:F57" si="1">IF(E12&lt;=D12,30,0)</f>
        <v>0</v>
      </c>
      <c r="G12" s="14">
        <v>45000</v>
      </c>
      <c r="H12" s="8">
        <v>3750</v>
      </c>
      <c r="I12" s="8">
        <v>3735</v>
      </c>
      <c r="J12" s="9">
        <f t="shared" ref="J12:J57" si="2">I12/H12*100</f>
        <v>99.6</v>
      </c>
      <c r="K12" s="10">
        <f t="shared" ref="K12:K57" si="3">IF(J12&gt;=98,70,IF(J12&gt;=80,35,0))</f>
        <v>70</v>
      </c>
      <c r="L12" s="11">
        <f t="shared" si="0"/>
        <v>70</v>
      </c>
      <c r="M12" s="12">
        <v>160.26</v>
      </c>
      <c r="N12" s="15">
        <f>ROUND(M12*L12/100,2)</f>
        <v>112.18</v>
      </c>
    </row>
    <row r="13" spans="1:14" ht="22.5" customHeight="1" x14ac:dyDescent="0.25">
      <c r="A13" s="50">
        <v>3</v>
      </c>
      <c r="B13" s="49">
        <v>270021</v>
      </c>
      <c r="C13" s="51" t="s">
        <v>23</v>
      </c>
      <c r="D13" s="5">
        <v>8.0000000000000002E-3</v>
      </c>
      <c r="E13" s="5">
        <v>8.0000000000000002E-3</v>
      </c>
      <c r="F13" s="6">
        <f t="shared" si="1"/>
        <v>30</v>
      </c>
      <c r="G13" s="14">
        <v>68961</v>
      </c>
      <c r="H13" s="8">
        <v>5747</v>
      </c>
      <c r="I13" s="8">
        <v>5661</v>
      </c>
      <c r="J13" s="9">
        <f t="shared" si="2"/>
        <v>98.503567078475726</v>
      </c>
      <c r="K13" s="10">
        <f t="shared" si="3"/>
        <v>70</v>
      </c>
      <c r="L13" s="11">
        <f t="shared" si="0"/>
        <v>100</v>
      </c>
      <c r="M13" s="12">
        <v>246.78</v>
      </c>
      <c r="N13" s="15">
        <f>ROUND(M13*L13/100,2)</f>
        <v>246.78</v>
      </c>
    </row>
    <row r="14" spans="1:14" ht="22.5" customHeight="1" x14ac:dyDescent="0.25">
      <c r="A14" s="50">
        <v>4</v>
      </c>
      <c r="B14" s="49">
        <v>270022</v>
      </c>
      <c r="C14" s="51" t="s">
        <v>24</v>
      </c>
      <c r="D14" s="5">
        <v>7.0000000000000001E-3</v>
      </c>
      <c r="E14" s="5">
        <v>8.0000000000000002E-3</v>
      </c>
      <c r="F14" s="6">
        <f t="shared" si="1"/>
        <v>0</v>
      </c>
      <c r="G14" s="14">
        <v>63000</v>
      </c>
      <c r="H14" s="8">
        <v>5250</v>
      </c>
      <c r="I14" s="8">
        <v>4698</v>
      </c>
      <c r="J14" s="9">
        <f t="shared" si="2"/>
        <v>89.485714285714295</v>
      </c>
      <c r="K14" s="10">
        <f t="shared" si="3"/>
        <v>35</v>
      </c>
      <c r="L14" s="11">
        <f t="shared" si="0"/>
        <v>35</v>
      </c>
      <c r="M14" s="12">
        <v>341.78</v>
      </c>
      <c r="N14" s="15">
        <f t="shared" ref="N14:N57" si="4">ROUND(M14*L14/100,2)</f>
        <v>119.62</v>
      </c>
    </row>
    <row r="15" spans="1:14" ht="22.5" customHeight="1" x14ac:dyDescent="0.25">
      <c r="A15" s="50">
        <v>5</v>
      </c>
      <c r="B15" s="49">
        <v>270023</v>
      </c>
      <c r="C15" s="51" t="s">
        <v>25</v>
      </c>
      <c r="D15" s="5">
        <v>8.0000000000000002E-3</v>
      </c>
      <c r="E15" s="5">
        <v>7.0000000000000001E-3</v>
      </c>
      <c r="F15" s="6">
        <f t="shared" si="1"/>
        <v>30</v>
      </c>
      <c r="G15" s="14">
        <v>44000</v>
      </c>
      <c r="H15" s="8">
        <v>3667</v>
      </c>
      <c r="I15" s="16">
        <v>3719</v>
      </c>
      <c r="J15" s="17">
        <f t="shared" si="2"/>
        <v>101.41805290428142</v>
      </c>
      <c r="K15" s="18">
        <f t="shared" si="3"/>
        <v>70</v>
      </c>
      <c r="L15" s="19">
        <f t="shared" si="0"/>
        <v>100</v>
      </c>
      <c r="M15" s="20">
        <v>234.24</v>
      </c>
      <c r="N15" s="21">
        <f t="shared" si="4"/>
        <v>234.24</v>
      </c>
    </row>
    <row r="16" spans="1:14" ht="22.5" customHeight="1" x14ac:dyDescent="0.25">
      <c r="A16" s="50">
        <v>6</v>
      </c>
      <c r="B16" s="49">
        <v>270024</v>
      </c>
      <c r="C16" s="51" t="s">
        <v>26</v>
      </c>
      <c r="D16" s="5">
        <v>8.0000000000000002E-3</v>
      </c>
      <c r="E16" s="5">
        <v>8.0000000000000002E-3</v>
      </c>
      <c r="F16" s="6">
        <f t="shared" si="1"/>
        <v>30</v>
      </c>
      <c r="G16" s="14">
        <v>205659</v>
      </c>
      <c r="H16" s="8">
        <v>17138</v>
      </c>
      <c r="I16" s="8">
        <v>14466</v>
      </c>
      <c r="J16" s="9">
        <f t="shared" si="2"/>
        <v>84.408915859493533</v>
      </c>
      <c r="K16" s="10">
        <f t="shared" si="3"/>
        <v>35</v>
      </c>
      <c r="L16" s="11">
        <f t="shared" si="0"/>
        <v>65</v>
      </c>
      <c r="M16" s="12">
        <v>707.29</v>
      </c>
      <c r="N16" s="15">
        <f t="shared" si="4"/>
        <v>459.74</v>
      </c>
    </row>
    <row r="17" spans="1:14" ht="22.5" customHeight="1" x14ac:dyDescent="0.25">
      <c r="A17" s="50">
        <v>7</v>
      </c>
      <c r="B17" s="49">
        <v>270025</v>
      </c>
      <c r="C17" s="51" t="s">
        <v>27</v>
      </c>
      <c r="D17" s="5">
        <v>7.0000000000000001E-3</v>
      </c>
      <c r="E17" s="5">
        <v>8.0000000000000002E-3</v>
      </c>
      <c r="F17" s="6">
        <f t="shared" si="1"/>
        <v>0</v>
      </c>
      <c r="G17" s="14">
        <v>48500</v>
      </c>
      <c r="H17" s="8">
        <v>4042</v>
      </c>
      <c r="I17" s="8">
        <v>3906</v>
      </c>
      <c r="J17" s="9">
        <f t="shared" si="2"/>
        <v>96.63532904502722</v>
      </c>
      <c r="K17" s="10">
        <f t="shared" si="3"/>
        <v>35</v>
      </c>
      <c r="L17" s="11">
        <f t="shared" si="0"/>
        <v>35</v>
      </c>
      <c r="M17" s="12">
        <v>213.35</v>
      </c>
      <c r="N17" s="15">
        <f t="shared" si="4"/>
        <v>74.67</v>
      </c>
    </row>
    <row r="18" spans="1:14" ht="22.5" customHeight="1" x14ac:dyDescent="0.25">
      <c r="A18" s="50">
        <v>8</v>
      </c>
      <c r="B18" s="49">
        <v>270026</v>
      </c>
      <c r="C18" s="51" t="s">
        <v>28</v>
      </c>
      <c r="D18" s="5">
        <v>8.0000000000000002E-3</v>
      </c>
      <c r="E18" s="5">
        <v>7.0000000000000001E-3</v>
      </c>
      <c r="F18" s="6">
        <f t="shared" si="1"/>
        <v>30</v>
      </c>
      <c r="G18" s="14">
        <v>49000</v>
      </c>
      <c r="H18" s="8">
        <v>4083</v>
      </c>
      <c r="I18" s="8">
        <v>3168</v>
      </c>
      <c r="J18" s="9">
        <f t="shared" si="2"/>
        <v>77.590007347538574</v>
      </c>
      <c r="K18" s="10">
        <f t="shared" si="3"/>
        <v>0</v>
      </c>
      <c r="L18" s="11">
        <f t="shared" si="0"/>
        <v>30</v>
      </c>
      <c r="M18" s="12">
        <v>244.73</v>
      </c>
      <c r="N18" s="15">
        <f t="shared" si="4"/>
        <v>73.42</v>
      </c>
    </row>
    <row r="19" spans="1:14" ht="22.5" customHeight="1" x14ac:dyDescent="0.25">
      <c r="A19" s="50">
        <v>9</v>
      </c>
      <c r="B19" s="49">
        <v>270035</v>
      </c>
      <c r="C19" s="52" t="s">
        <v>29</v>
      </c>
      <c r="D19" s="5">
        <v>8.0000000000000002E-3</v>
      </c>
      <c r="E19" s="5">
        <v>7.0000000000000001E-3</v>
      </c>
      <c r="F19" s="6">
        <f t="shared" si="1"/>
        <v>30</v>
      </c>
      <c r="G19" s="14">
        <v>59000</v>
      </c>
      <c r="H19" s="8">
        <v>4917</v>
      </c>
      <c r="I19" s="8">
        <v>5245</v>
      </c>
      <c r="J19" s="9">
        <f t="shared" si="2"/>
        <v>106.67073418751272</v>
      </c>
      <c r="K19" s="10">
        <f t="shared" si="3"/>
        <v>70</v>
      </c>
      <c r="L19" s="11">
        <f t="shared" si="0"/>
        <v>100</v>
      </c>
      <c r="M19" s="12">
        <v>291.60000000000002</v>
      </c>
      <c r="N19" s="15">
        <f t="shared" si="4"/>
        <v>291.60000000000002</v>
      </c>
    </row>
    <row r="20" spans="1:14" ht="39" customHeight="1" x14ac:dyDescent="0.25">
      <c r="A20" s="50">
        <v>10</v>
      </c>
      <c r="B20" s="49">
        <v>270036</v>
      </c>
      <c r="C20" s="51" t="s">
        <v>30</v>
      </c>
      <c r="D20" s="5">
        <v>8.9999999999999993E-3</v>
      </c>
      <c r="E20" s="5">
        <v>0.01</v>
      </c>
      <c r="F20" s="6">
        <f t="shared" si="1"/>
        <v>0</v>
      </c>
      <c r="G20" s="14">
        <v>76125</v>
      </c>
      <c r="H20" s="8">
        <v>6344</v>
      </c>
      <c r="I20" s="8">
        <v>6337</v>
      </c>
      <c r="J20" s="9">
        <f t="shared" si="2"/>
        <v>99.889659520807058</v>
      </c>
      <c r="K20" s="10">
        <f t="shared" si="3"/>
        <v>70</v>
      </c>
      <c r="L20" s="11">
        <f t="shared" si="0"/>
        <v>70</v>
      </c>
      <c r="M20" s="12">
        <v>192.13</v>
      </c>
      <c r="N20" s="15">
        <f t="shared" si="4"/>
        <v>134.49</v>
      </c>
    </row>
    <row r="21" spans="1:14" ht="24.75" customHeight="1" x14ac:dyDescent="0.25">
      <c r="A21" s="50">
        <v>11</v>
      </c>
      <c r="B21" s="49">
        <v>270037</v>
      </c>
      <c r="C21" s="51" t="s">
        <v>31</v>
      </c>
      <c r="D21" s="5">
        <v>8.9999999999999993E-3</v>
      </c>
      <c r="E21" s="5">
        <v>8.9999999999999993E-3</v>
      </c>
      <c r="F21" s="6">
        <f t="shared" si="1"/>
        <v>30</v>
      </c>
      <c r="G21" s="14">
        <v>55000</v>
      </c>
      <c r="H21" s="8">
        <v>4583</v>
      </c>
      <c r="I21" s="8">
        <v>4771</v>
      </c>
      <c r="J21" s="9">
        <f t="shared" si="2"/>
        <v>104.10211651756491</v>
      </c>
      <c r="K21" s="10">
        <f t="shared" si="3"/>
        <v>70</v>
      </c>
      <c r="L21" s="11">
        <f t="shared" si="0"/>
        <v>100</v>
      </c>
      <c r="M21" s="12">
        <v>202.53</v>
      </c>
      <c r="N21" s="15">
        <f t="shared" si="4"/>
        <v>202.53</v>
      </c>
    </row>
    <row r="22" spans="1:14" ht="25.5" customHeight="1" x14ac:dyDescent="0.25">
      <c r="A22" s="50">
        <v>12</v>
      </c>
      <c r="B22" s="49">
        <v>270038</v>
      </c>
      <c r="C22" s="51" t="s">
        <v>32</v>
      </c>
      <c r="D22" s="5">
        <v>0.01</v>
      </c>
      <c r="E22" s="5">
        <v>8.9999999999999993E-3</v>
      </c>
      <c r="F22" s="6">
        <f t="shared" si="1"/>
        <v>30</v>
      </c>
      <c r="G22" s="14">
        <v>45000</v>
      </c>
      <c r="H22" s="8">
        <v>3750</v>
      </c>
      <c r="I22" s="8">
        <v>4223</v>
      </c>
      <c r="J22" s="9">
        <f t="shared" si="2"/>
        <v>112.61333333333334</v>
      </c>
      <c r="K22" s="10">
        <f t="shared" si="3"/>
        <v>70</v>
      </c>
      <c r="L22" s="11">
        <f t="shared" si="0"/>
        <v>100</v>
      </c>
      <c r="M22" s="12">
        <v>191.42</v>
      </c>
      <c r="N22" s="15">
        <f t="shared" si="4"/>
        <v>191.42</v>
      </c>
    </row>
    <row r="23" spans="1:14" ht="24" customHeight="1" x14ac:dyDescent="0.25">
      <c r="A23" s="50">
        <v>13</v>
      </c>
      <c r="B23" s="49">
        <v>270017</v>
      </c>
      <c r="C23" s="51" t="s">
        <v>33</v>
      </c>
      <c r="D23" s="5">
        <v>8.9999999999999993E-3</v>
      </c>
      <c r="E23" s="5">
        <v>8.0000000000000002E-3</v>
      </c>
      <c r="F23" s="6">
        <f t="shared" si="1"/>
        <v>30</v>
      </c>
      <c r="G23" s="14">
        <v>68996</v>
      </c>
      <c r="H23" s="8">
        <v>5750</v>
      </c>
      <c r="I23" s="8">
        <v>4876</v>
      </c>
      <c r="J23" s="9">
        <f t="shared" si="2"/>
        <v>84.8</v>
      </c>
      <c r="K23" s="10">
        <f t="shared" si="3"/>
        <v>35</v>
      </c>
      <c r="L23" s="11">
        <f t="shared" si="0"/>
        <v>65</v>
      </c>
      <c r="M23" s="12">
        <v>365.14</v>
      </c>
      <c r="N23" s="15">
        <f t="shared" si="4"/>
        <v>237.34</v>
      </c>
    </row>
    <row r="24" spans="1:14" ht="31.15" customHeight="1" x14ac:dyDescent="0.25">
      <c r="A24" s="50">
        <v>14</v>
      </c>
      <c r="B24" s="53">
        <v>270040</v>
      </c>
      <c r="C24" s="51" t="s">
        <v>34</v>
      </c>
      <c r="D24" s="5">
        <v>8.9999999999999993E-3</v>
      </c>
      <c r="E24" s="5">
        <v>1.0999999999999999E-2</v>
      </c>
      <c r="F24" s="6">
        <f t="shared" si="1"/>
        <v>0</v>
      </c>
      <c r="G24" s="14">
        <v>30265</v>
      </c>
      <c r="H24" s="8">
        <v>2522</v>
      </c>
      <c r="I24" s="8">
        <v>2117</v>
      </c>
      <c r="J24" s="9">
        <f t="shared" si="2"/>
        <v>83.941316415543227</v>
      </c>
      <c r="K24" s="10">
        <f t="shared" si="3"/>
        <v>35</v>
      </c>
      <c r="L24" s="11">
        <f t="shared" si="0"/>
        <v>35</v>
      </c>
      <c r="M24" s="12">
        <v>184</v>
      </c>
      <c r="N24" s="15">
        <f t="shared" si="4"/>
        <v>64.400000000000006</v>
      </c>
    </row>
    <row r="25" spans="1:14" ht="18.600000000000001" customHeight="1" x14ac:dyDescent="0.25">
      <c r="A25" s="50">
        <v>15</v>
      </c>
      <c r="B25" s="49">
        <v>270041</v>
      </c>
      <c r="C25" s="51" t="s">
        <v>35</v>
      </c>
      <c r="D25" s="5">
        <v>8.9999999999999993E-3</v>
      </c>
      <c r="E25" s="5">
        <v>0.01</v>
      </c>
      <c r="F25" s="6">
        <f t="shared" si="1"/>
        <v>0</v>
      </c>
      <c r="G25" s="14">
        <v>63125</v>
      </c>
      <c r="H25" s="8">
        <v>5260</v>
      </c>
      <c r="I25" s="8">
        <v>4823</v>
      </c>
      <c r="J25" s="9">
        <f t="shared" si="2"/>
        <v>91.692015209125472</v>
      </c>
      <c r="K25" s="10">
        <f t="shared" si="3"/>
        <v>35</v>
      </c>
      <c r="L25" s="11">
        <f t="shared" si="0"/>
        <v>35</v>
      </c>
      <c r="M25" s="12">
        <v>338.2</v>
      </c>
      <c r="N25" s="15">
        <f t="shared" si="4"/>
        <v>118.37</v>
      </c>
    </row>
    <row r="26" spans="1:14" ht="21.6" customHeight="1" x14ac:dyDescent="0.25">
      <c r="A26" s="50">
        <v>16</v>
      </c>
      <c r="B26" s="49">
        <v>270044</v>
      </c>
      <c r="C26" s="51" t="s">
        <v>36</v>
      </c>
      <c r="D26" s="5">
        <v>5.0000000000000001E-3</v>
      </c>
      <c r="E26" s="5">
        <v>4.0000000000000001E-3</v>
      </c>
      <c r="F26" s="6">
        <f t="shared" si="1"/>
        <v>30</v>
      </c>
      <c r="G26" s="14">
        <v>5000</v>
      </c>
      <c r="H26" s="8">
        <v>417</v>
      </c>
      <c r="I26" s="8">
        <v>200</v>
      </c>
      <c r="J26" s="9">
        <f t="shared" si="2"/>
        <v>47.961630695443645</v>
      </c>
      <c r="K26" s="10">
        <f t="shared" si="3"/>
        <v>0</v>
      </c>
      <c r="L26" s="11">
        <f t="shared" si="0"/>
        <v>30</v>
      </c>
      <c r="M26" s="12">
        <v>22.53</v>
      </c>
      <c r="N26" s="15">
        <f t="shared" si="4"/>
        <v>6.76</v>
      </c>
    </row>
    <row r="27" spans="1:14" ht="23.45" customHeight="1" x14ac:dyDescent="0.25">
      <c r="A27" s="50">
        <v>17</v>
      </c>
      <c r="B27" s="49">
        <v>270123</v>
      </c>
      <c r="C27" s="51" t="s">
        <v>37</v>
      </c>
      <c r="D27" s="5">
        <v>1.2E-2</v>
      </c>
      <c r="E27" s="5">
        <v>6.0000000000000001E-3</v>
      </c>
      <c r="F27" s="6">
        <f t="shared" si="1"/>
        <v>30</v>
      </c>
      <c r="G27" s="14">
        <v>12000</v>
      </c>
      <c r="H27" s="8">
        <v>1000</v>
      </c>
      <c r="I27" s="8">
        <v>668</v>
      </c>
      <c r="J27" s="9">
        <f t="shared" si="2"/>
        <v>66.8</v>
      </c>
      <c r="K27" s="10">
        <f t="shared" si="3"/>
        <v>0</v>
      </c>
      <c r="L27" s="11">
        <f t="shared" si="0"/>
        <v>30</v>
      </c>
      <c r="M27" s="12">
        <v>25.03</v>
      </c>
      <c r="N27" s="15">
        <f t="shared" si="4"/>
        <v>7.51</v>
      </c>
    </row>
    <row r="28" spans="1:14" ht="23.45" customHeight="1" x14ac:dyDescent="0.25">
      <c r="A28" s="50">
        <v>18</v>
      </c>
      <c r="B28" s="49">
        <v>270043</v>
      </c>
      <c r="C28" s="51" t="s">
        <v>38</v>
      </c>
      <c r="D28" s="5">
        <v>6.0000000000000001E-3</v>
      </c>
      <c r="E28" s="5">
        <v>5.0000000000000001E-3</v>
      </c>
      <c r="F28" s="6">
        <f t="shared" si="1"/>
        <v>30</v>
      </c>
      <c r="G28" s="14">
        <v>7216</v>
      </c>
      <c r="H28" s="8">
        <v>601</v>
      </c>
      <c r="I28" s="8">
        <v>368</v>
      </c>
      <c r="J28" s="9">
        <f t="shared" si="2"/>
        <v>61.23128119800333</v>
      </c>
      <c r="K28" s="10">
        <f t="shared" si="3"/>
        <v>0</v>
      </c>
      <c r="L28" s="11">
        <f t="shared" si="0"/>
        <v>30</v>
      </c>
      <c r="M28" s="12">
        <v>10.11</v>
      </c>
      <c r="N28" s="15">
        <f t="shared" si="4"/>
        <v>3.03</v>
      </c>
    </row>
    <row r="29" spans="1:14" ht="18.600000000000001" customHeight="1" x14ac:dyDescent="0.25">
      <c r="A29" s="50">
        <v>19</v>
      </c>
      <c r="B29" s="53">
        <v>270108</v>
      </c>
      <c r="C29" s="51" t="s">
        <v>39</v>
      </c>
      <c r="D29" s="5">
        <v>5.0000000000000001E-3</v>
      </c>
      <c r="E29" s="5">
        <v>3.0000000000000001E-3</v>
      </c>
      <c r="F29" s="6">
        <f t="shared" si="1"/>
        <v>30</v>
      </c>
      <c r="G29" s="14">
        <v>8419</v>
      </c>
      <c r="H29" s="8">
        <v>702</v>
      </c>
      <c r="I29" s="8">
        <v>204</v>
      </c>
      <c r="J29" s="9">
        <f t="shared" si="2"/>
        <v>29.059829059829063</v>
      </c>
      <c r="K29" s="10">
        <f t="shared" si="3"/>
        <v>0</v>
      </c>
      <c r="L29" s="11">
        <f t="shared" si="0"/>
        <v>30</v>
      </c>
      <c r="M29" s="12">
        <v>17.100000000000001</v>
      </c>
      <c r="N29" s="15">
        <f t="shared" si="4"/>
        <v>5.13</v>
      </c>
    </row>
    <row r="30" spans="1:14" ht="23.45" customHeight="1" x14ac:dyDescent="0.25">
      <c r="A30" s="50">
        <v>20</v>
      </c>
      <c r="B30" s="49">
        <v>270045</v>
      </c>
      <c r="C30" s="54" t="s">
        <v>40</v>
      </c>
      <c r="D30" s="5">
        <v>7.0000000000000001E-3</v>
      </c>
      <c r="E30" s="5">
        <v>0.01</v>
      </c>
      <c r="F30" s="6">
        <f t="shared" si="1"/>
        <v>0</v>
      </c>
      <c r="G30" s="14">
        <v>69753</v>
      </c>
      <c r="H30" s="8">
        <v>5813</v>
      </c>
      <c r="I30" s="8">
        <v>3617</v>
      </c>
      <c r="J30" s="9">
        <f t="shared" si="2"/>
        <v>62.222604507139167</v>
      </c>
      <c r="K30" s="10">
        <f t="shared" si="3"/>
        <v>0</v>
      </c>
      <c r="L30" s="11">
        <f t="shared" si="0"/>
        <v>0</v>
      </c>
      <c r="M30" s="12">
        <v>127.57</v>
      </c>
      <c r="N30" s="15">
        <f t="shared" si="4"/>
        <v>0</v>
      </c>
    </row>
    <row r="31" spans="1:14" ht="22.5" customHeight="1" x14ac:dyDescent="0.25">
      <c r="A31" s="50">
        <v>21</v>
      </c>
      <c r="B31" s="49">
        <v>270042</v>
      </c>
      <c r="C31" s="51" t="s">
        <v>41</v>
      </c>
      <c r="D31" s="5">
        <v>6.0000000000000001E-3</v>
      </c>
      <c r="E31" s="5">
        <v>1.2E-2</v>
      </c>
      <c r="F31" s="6">
        <f t="shared" si="1"/>
        <v>0</v>
      </c>
      <c r="G31" s="14">
        <v>5500</v>
      </c>
      <c r="H31" s="8">
        <v>458</v>
      </c>
      <c r="I31" s="8">
        <v>130</v>
      </c>
      <c r="J31" s="9">
        <f t="shared" si="2"/>
        <v>28.384279475982531</v>
      </c>
      <c r="K31" s="10">
        <f t="shared" si="3"/>
        <v>0</v>
      </c>
      <c r="L31" s="11">
        <f t="shared" si="0"/>
        <v>0</v>
      </c>
      <c r="M31" s="12">
        <v>8.11</v>
      </c>
      <c r="N31" s="15">
        <f t="shared" si="4"/>
        <v>0</v>
      </c>
    </row>
    <row r="32" spans="1:14" ht="22.5" customHeight="1" x14ac:dyDescent="0.25">
      <c r="A32" s="50">
        <v>22</v>
      </c>
      <c r="B32" s="49">
        <v>270098</v>
      </c>
      <c r="C32" s="51" t="s">
        <v>42</v>
      </c>
      <c r="D32" s="5">
        <v>1.2999999999999999E-2</v>
      </c>
      <c r="E32" s="5">
        <v>1.2E-2</v>
      </c>
      <c r="F32" s="6">
        <f t="shared" si="1"/>
        <v>30</v>
      </c>
      <c r="G32" s="14">
        <v>35000</v>
      </c>
      <c r="H32" s="8">
        <v>2917</v>
      </c>
      <c r="I32" s="8">
        <v>2769</v>
      </c>
      <c r="J32" s="9">
        <f t="shared" si="2"/>
        <v>94.926294137812818</v>
      </c>
      <c r="K32" s="10">
        <f t="shared" si="3"/>
        <v>35</v>
      </c>
      <c r="L32" s="11">
        <f t="shared" si="0"/>
        <v>65</v>
      </c>
      <c r="M32" s="12">
        <v>116.27</v>
      </c>
      <c r="N32" s="15">
        <f t="shared" si="4"/>
        <v>75.58</v>
      </c>
    </row>
    <row r="33" spans="1:14" ht="22.5" customHeight="1" x14ac:dyDescent="0.25">
      <c r="A33" s="50">
        <v>23</v>
      </c>
      <c r="B33" s="49">
        <v>270134</v>
      </c>
      <c r="C33" s="51" t="s">
        <v>43</v>
      </c>
      <c r="D33" s="5">
        <v>1.0999999999999999E-2</v>
      </c>
      <c r="E33" s="5">
        <v>0.01</v>
      </c>
      <c r="F33" s="6">
        <f t="shared" si="1"/>
        <v>30</v>
      </c>
      <c r="G33" s="14">
        <v>100000</v>
      </c>
      <c r="H33" s="8">
        <v>8333</v>
      </c>
      <c r="I33" s="16">
        <v>7142</v>
      </c>
      <c r="J33" s="17">
        <f t="shared" si="2"/>
        <v>85.707428297131884</v>
      </c>
      <c r="K33" s="18">
        <f t="shared" si="3"/>
        <v>35</v>
      </c>
      <c r="L33" s="19">
        <f t="shared" si="0"/>
        <v>65</v>
      </c>
      <c r="M33" s="20">
        <v>434.77</v>
      </c>
      <c r="N33" s="21">
        <f t="shared" si="4"/>
        <v>282.60000000000002</v>
      </c>
    </row>
    <row r="34" spans="1:14" ht="19.149999999999999" customHeight="1" x14ac:dyDescent="0.25">
      <c r="A34" s="50">
        <v>24</v>
      </c>
      <c r="B34" s="49">
        <v>270155</v>
      </c>
      <c r="C34" s="51" t="s">
        <v>44</v>
      </c>
      <c r="D34" s="5">
        <v>1.2E-2</v>
      </c>
      <c r="E34" s="5">
        <v>1.4E-2</v>
      </c>
      <c r="F34" s="6">
        <f t="shared" si="1"/>
        <v>0</v>
      </c>
      <c r="G34" s="14">
        <v>30000</v>
      </c>
      <c r="H34" s="8">
        <v>2500</v>
      </c>
      <c r="I34" s="8">
        <v>1783</v>
      </c>
      <c r="J34" s="9">
        <f t="shared" si="2"/>
        <v>71.319999999999993</v>
      </c>
      <c r="K34" s="10">
        <f t="shared" si="3"/>
        <v>0</v>
      </c>
      <c r="L34" s="11">
        <f t="shared" si="0"/>
        <v>0</v>
      </c>
      <c r="M34" s="12">
        <v>222.34</v>
      </c>
      <c r="N34" s="15">
        <f t="shared" si="4"/>
        <v>0</v>
      </c>
    </row>
    <row r="35" spans="1:14" ht="27" customHeight="1" x14ac:dyDescent="0.25">
      <c r="A35" s="48">
        <v>25</v>
      </c>
      <c r="B35" s="55">
        <v>270168</v>
      </c>
      <c r="C35" s="40" t="s">
        <v>45</v>
      </c>
      <c r="D35" s="5">
        <v>8.9999999999999993E-3</v>
      </c>
      <c r="E35" s="5">
        <v>8.9999999999999993E-3</v>
      </c>
      <c r="F35" s="6">
        <f t="shared" si="1"/>
        <v>30</v>
      </c>
      <c r="G35" s="22">
        <v>36600</v>
      </c>
      <c r="H35" s="8">
        <v>3050</v>
      </c>
      <c r="I35" s="8">
        <v>2365</v>
      </c>
      <c r="J35" s="9">
        <f t="shared" si="2"/>
        <v>77.540983606557376</v>
      </c>
      <c r="K35" s="10">
        <f t="shared" si="3"/>
        <v>0</v>
      </c>
      <c r="L35" s="11">
        <f t="shared" ref="L35:L57" si="5">F35++K35</f>
        <v>30</v>
      </c>
      <c r="M35" s="12">
        <v>344.65</v>
      </c>
      <c r="N35" s="13">
        <f t="shared" si="4"/>
        <v>103.4</v>
      </c>
    </row>
    <row r="36" spans="1:14" ht="27" customHeight="1" x14ac:dyDescent="0.25">
      <c r="A36" s="50">
        <v>26</v>
      </c>
      <c r="B36" s="53">
        <v>270169</v>
      </c>
      <c r="C36" s="51" t="s">
        <v>46</v>
      </c>
      <c r="D36" s="5">
        <v>8.9999999999999993E-3</v>
      </c>
      <c r="E36" s="5">
        <v>1.0999999999999999E-2</v>
      </c>
      <c r="F36" s="6">
        <f t="shared" si="1"/>
        <v>0</v>
      </c>
      <c r="G36" s="23">
        <v>88000</v>
      </c>
      <c r="H36" s="8">
        <v>7333</v>
      </c>
      <c r="I36" s="16">
        <v>6223</v>
      </c>
      <c r="J36" s="17">
        <f t="shared" si="2"/>
        <v>84.86294831583254</v>
      </c>
      <c r="K36" s="18">
        <f t="shared" si="3"/>
        <v>35</v>
      </c>
      <c r="L36" s="19">
        <f t="shared" si="5"/>
        <v>35</v>
      </c>
      <c r="M36" s="20">
        <v>762.34</v>
      </c>
      <c r="N36" s="21">
        <f t="shared" si="4"/>
        <v>266.82</v>
      </c>
    </row>
    <row r="37" spans="1:14" ht="25.15" customHeight="1" x14ac:dyDescent="0.25">
      <c r="A37" s="50">
        <v>27</v>
      </c>
      <c r="B37" s="49">
        <v>270087</v>
      </c>
      <c r="C37" s="51" t="s">
        <v>47</v>
      </c>
      <c r="D37" s="5">
        <v>0.01</v>
      </c>
      <c r="E37" s="5">
        <v>1.2E-2</v>
      </c>
      <c r="F37" s="6">
        <f t="shared" si="1"/>
        <v>0</v>
      </c>
      <c r="G37" s="14">
        <v>28592</v>
      </c>
      <c r="H37" s="8">
        <v>2383</v>
      </c>
      <c r="I37" s="8">
        <v>1716</v>
      </c>
      <c r="J37" s="9">
        <f t="shared" si="2"/>
        <v>72.010071338648757</v>
      </c>
      <c r="K37" s="10">
        <f t="shared" si="3"/>
        <v>0</v>
      </c>
      <c r="L37" s="11">
        <f t="shared" si="5"/>
        <v>0</v>
      </c>
      <c r="M37" s="12">
        <v>215.69</v>
      </c>
      <c r="N37" s="15">
        <f t="shared" si="4"/>
        <v>0</v>
      </c>
    </row>
    <row r="38" spans="1:14" ht="26.45" customHeight="1" x14ac:dyDescent="0.25">
      <c r="A38" s="50">
        <v>28</v>
      </c>
      <c r="B38" s="53">
        <v>270050</v>
      </c>
      <c r="C38" s="51" t="s">
        <v>48</v>
      </c>
      <c r="D38" s="5">
        <v>0.01</v>
      </c>
      <c r="E38" s="5">
        <v>1.2E-2</v>
      </c>
      <c r="F38" s="6">
        <f t="shared" si="1"/>
        <v>0</v>
      </c>
      <c r="G38" s="14">
        <v>80117</v>
      </c>
      <c r="H38" s="8">
        <v>6676</v>
      </c>
      <c r="I38" s="8">
        <v>7096</v>
      </c>
      <c r="J38" s="9">
        <f t="shared" si="2"/>
        <v>106.29119233073696</v>
      </c>
      <c r="K38" s="10">
        <f t="shared" si="3"/>
        <v>70</v>
      </c>
      <c r="L38" s="11">
        <f t="shared" si="5"/>
        <v>70</v>
      </c>
      <c r="M38" s="12">
        <v>492.28</v>
      </c>
      <c r="N38" s="15">
        <f t="shared" si="4"/>
        <v>344.6</v>
      </c>
    </row>
    <row r="39" spans="1:14" ht="27" customHeight="1" x14ac:dyDescent="0.25">
      <c r="A39" s="50">
        <v>29</v>
      </c>
      <c r="B39" s="53">
        <v>270051</v>
      </c>
      <c r="C39" s="51" t="s">
        <v>49</v>
      </c>
      <c r="D39" s="5">
        <v>8.9999999999999993E-3</v>
      </c>
      <c r="E39" s="5">
        <v>1.0999999999999999E-2</v>
      </c>
      <c r="F39" s="6">
        <f t="shared" si="1"/>
        <v>0</v>
      </c>
      <c r="G39" s="14">
        <v>53000</v>
      </c>
      <c r="H39" s="8">
        <v>4417</v>
      </c>
      <c r="I39" s="8">
        <v>4102</v>
      </c>
      <c r="J39" s="9">
        <f t="shared" si="2"/>
        <v>92.868462757527737</v>
      </c>
      <c r="K39" s="10">
        <f t="shared" si="3"/>
        <v>35</v>
      </c>
      <c r="L39" s="11">
        <f t="shared" si="5"/>
        <v>35</v>
      </c>
      <c r="M39" s="12">
        <v>203.22</v>
      </c>
      <c r="N39" s="15">
        <f t="shared" si="4"/>
        <v>71.13</v>
      </c>
    </row>
    <row r="40" spans="1:14" ht="26.45" customHeight="1" x14ac:dyDescent="0.25">
      <c r="A40" s="50">
        <v>30</v>
      </c>
      <c r="B40" s="53">
        <v>270052</v>
      </c>
      <c r="C40" s="51" t="s">
        <v>50</v>
      </c>
      <c r="D40" s="5">
        <v>1.0999999999999999E-2</v>
      </c>
      <c r="E40" s="5">
        <v>1.0999999999999999E-2</v>
      </c>
      <c r="F40" s="6">
        <f t="shared" si="1"/>
        <v>30</v>
      </c>
      <c r="G40" s="14">
        <v>27000</v>
      </c>
      <c r="H40" s="8">
        <v>2250</v>
      </c>
      <c r="I40" s="8">
        <v>1323</v>
      </c>
      <c r="J40" s="9">
        <f t="shared" si="2"/>
        <v>58.8</v>
      </c>
      <c r="K40" s="10">
        <f t="shared" si="3"/>
        <v>0</v>
      </c>
      <c r="L40" s="11">
        <f t="shared" si="5"/>
        <v>30</v>
      </c>
      <c r="M40" s="12">
        <v>162.26</v>
      </c>
      <c r="N40" s="15">
        <f t="shared" si="4"/>
        <v>48.68</v>
      </c>
    </row>
    <row r="41" spans="1:14" ht="26.45" customHeight="1" x14ac:dyDescent="0.25">
      <c r="A41" s="50">
        <v>31</v>
      </c>
      <c r="B41" s="53">
        <v>270053</v>
      </c>
      <c r="C41" s="51" t="s">
        <v>51</v>
      </c>
      <c r="D41" s="5">
        <v>8.9999999999999993E-3</v>
      </c>
      <c r="E41" s="5">
        <v>8.9999999999999993E-3</v>
      </c>
      <c r="F41" s="6">
        <f t="shared" si="1"/>
        <v>30</v>
      </c>
      <c r="G41" s="14">
        <v>103500</v>
      </c>
      <c r="H41" s="8">
        <v>8625</v>
      </c>
      <c r="I41" s="8">
        <v>7258</v>
      </c>
      <c r="J41" s="9">
        <f t="shared" si="2"/>
        <v>84.150724637681165</v>
      </c>
      <c r="K41" s="10">
        <f t="shared" si="3"/>
        <v>35</v>
      </c>
      <c r="L41" s="11">
        <f t="shared" si="5"/>
        <v>65</v>
      </c>
      <c r="M41" s="12">
        <v>376.39</v>
      </c>
      <c r="N41" s="15">
        <f t="shared" si="4"/>
        <v>244.65</v>
      </c>
    </row>
    <row r="42" spans="1:14" ht="29.45" customHeight="1" x14ac:dyDescent="0.25">
      <c r="A42" s="50">
        <v>32</v>
      </c>
      <c r="B42" s="53">
        <v>270047</v>
      </c>
      <c r="C42" s="51" t="s">
        <v>52</v>
      </c>
      <c r="D42" s="5">
        <v>0.01</v>
      </c>
      <c r="E42" s="5">
        <v>8.9999999999999993E-3</v>
      </c>
      <c r="F42" s="6">
        <f t="shared" si="1"/>
        <v>30</v>
      </c>
      <c r="G42" s="14">
        <v>25000</v>
      </c>
      <c r="H42" s="8">
        <v>2083</v>
      </c>
      <c r="I42" s="8">
        <v>1623</v>
      </c>
      <c r="J42" s="9">
        <f t="shared" si="2"/>
        <v>77.916466634661546</v>
      </c>
      <c r="K42" s="10">
        <f t="shared" si="3"/>
        <v>0</v>
      </c>
      <c r="L42" s="11">
        <f t="shared" si="5"/>
        <v>30</v>
      </c>
      <c r="M42" s="12">
        <v>174.99</v>
      </c>
      <c r="N42" s="15">
        <f t="shared" si="4"/>
        <v>52.5</v>
      </c>
    </row>
    <row r="43" spans="1:14" ht="27.6" customHeight="1" x14ac:dyDescent="0.25">
      <c r="A43" s="50">
        <v>33</v>
      </c>
      <c r="B43" s="53">
        <v>270056</v>
      </c>
      <c r="C43" s="51" t="s">
        <v>53</v>
      </c>
      <c r="D43" s="5">
        <v>1.0999999999999999E-2</v>
      </c>
      <c r="E43" s="5">
        <v>1.4E-2</v>
      </c>
      <c r="F43" s="6">
        <f t="shared" si="1"/>
        <v>0</v>
      </c>
      <c r="G43" s="14">
        <v>85200</v>
      </c>
      <c r="H43" s="8">
        <v>7100</v>
      </c>
      <c r="I43" s="8">
        <v>5527</v>
      </c>
      <c r="J43" s="9">
        <f t="shared" si="2"/>
        <v>77.845070422535215</v>
      </c>
      <c r="K43" s="10">
        <f t="shared" si="3"/>
        <v>0</v>
      </c>
      <c r="L43" s="11">
        <f t="shared" si="5"/>
        <v>0</v>
      </c>
      <c r="M43" s="12">
        <v>566.11</v>
      </c>
      <c r="N43" s="15">
        <f t="shared" si="4"/>
        <v>0</v>
      </c>
    </row>
    <row r="44" spans="1:14" ht="24" customHeight="1" x14ac:dyDescent="0.25">
      <c r="A44" s="50">
        <v>34</v>
      </c>
      <c r="B44" s="53">
        <v>270057</v>
      </c>
      <c r="C44" s="51" t="s">
        <v>54</v>
      </c>
      <c r="D44" s="5">
        <v>8.9999999999999993E-3</v>
      </c>
      <c r="E44" s="5">
        <v>1.0999999999999999E-2</v>
      </c>
      <c r="F44" s="6">
        <f t="shared" si="1"/>
        <v>0</v>
      </c>
      <c r="G44" s="14">
        <v>27313</v>
      </c>
      <c r="H44" s="8">
        <v>2276</v>
      </c>
      <c r="I44" s="8">
        <v>1197</v>
      </c>
      <c r="J44" s="9">
        <f t="shared" si="2"/>
        <v>52.59226713532513</v>
      </c>
      <c r="K44" s="10">
        <f t="shared" si="3"/>
        <v>0</v>
      </c>
      <c r="L44" s="11">
        <f t="shared" si="5"/>
        <v>0</v>
      </c>
      <c r="M44" s="12">
        <v>131.36000000000001</v>
      </c>
      <c r="N44" s="15">
        <f t="shared" si="4"/>
        <v>0</v>
      </c>
    </row>
    <row r="45" spans="1:14" ht="25.9" customHeight="1" x14ac:dyDescent="0.25">
      <c r="A45" s="50">
        <v>35</v>
      </c>
      <c r="B45" s="53">
        <v>270060</v>
      </c>
      <c r="C45" s="51" t="s">
        <v>55</v>
      </c>
      <c r="D45" s="5">
        <v>8.0000000000000002E-3</v>
      </c>
      <c r="E45" s="5">
        <v>8.9999999999999993E-3</v>
      </c>
      <c r="F45" s="6">
        <f t="shared" si="1"/>
        <v>0</v>
      </c>
      <c r="G45" s="14">
        <v>10500</v>
      </c>
      <c r="H45" s="8">
        <v>875</v>
      </c>
      <c r="I45" s="16">
        <v>757</v>
      </c>
      <c r="J45" s="17">
        <f t="shared" si="2"/>
        <v>86.514285714285705</v>
      </c>
      <c r="K45" s="18">
        <f t="shared" si="3"/>
        <v>35</v>
      </c>
      <c r="L45" s="19">
        <f t="shared" si="5"/>
        <v>35</v>
      </c>
      <c r="M45" s="20">
        <v>48.38</v>
      </c>
      <c r="N45" s="21">
        <f t="shared" si="4"/>
        <v>16.93</v>
      </c>
    </row>
    <row r="46" spans="1:14" ht="27.6" customHeight="1" x14ac:dyDescent="0.25">
      <c r="A46" s="50">
        <v>36</v>
      </c>
      <c r="B46" s="53">
        <v>270146</v>
      </c>
      <c r="C46" s="51" t="s">
        <v>56</v>
      </c>
      <c r="D46" s="5">
        <v>1.2999999999999999E-2</v>
      </c>
      <c r="E46" s="5">
        <v>1.4E-2</v>
      </c>
      <c r="F46" s="6">
        <f t="shared" si="1"/>
        <v>0</v>
      </c>
      <c r="G46" s="14">
        <v>50200</v>
      </c>
      <c r="H46" s="8">
        <v>4183</v>
      </c>
      <c r="I46" s="16">
        <v>4268</v>
      </c>
      <c r="J46" s="17">
        <f t="shared" si="2"/>
        <v>102.03203442505379</v>
      </c>
      <c r="K46" s="18">
        <f t="shared" si="3"/>
        <v>70</v>
      </c>
      <c r="L46" s="19">
        <f t="shared" si="5"/>
        <v>70</v>
      </c>
      <c r="M46" s="20">
        <v>523.41</v>
      </c>
      <c r="N46" s="21">
        <f t="shared" si="4"/>
        <v>366.39</v>
      </c>
    </row>
    <row r="47" spans="1:14" ht="27" customHeight="1" x14ac:dyDescent="0.25">
      <c r="A47" s="50">
        <v>37</v>
      </c>
      <c r="B47" s="56">
        <v>270147</v>
      </c>
      <c r="C47" s="51" t="s">
        <v>57</v>
      </c>
      <c r="D47" s="5">
        <v>0.01</v>
      </c>
      <c r="E47" s="5">
        <v>1.2E-2</v>
      </c>
      <c r="F47" s="6">
        <f t="shared" si="1"/>
        <v>0</v>
      </c>
      <c r="G47" s="14">
        <v>100000</v>
      </c>
      <c r="H47" s="8">
        <v>8333</v>
      </c>
      <c r="I47" s="8">
        <v>5648</v>
      </c>
      <c r="J47" s="9">
        <f t="shared" si="2"/>
        <v>67.778711148445936</v>
      </c>
      <c r="K47" s="10">
        <f t="shared" si="3"/>
        <v>0</v>
      </c>
      <c r="L47" s="11">
        <f t="shared" si="5"/>
        <v>0</v>
      </c>
      <c r="M47" s="12">
        <v>721.99</v>
      </c>
      <c r="N47" s="15">
        <f t="shared" si="4"/>
        <v>0</v>
      </c>
    </row>
    <row r="48" spans="1:14" ht="29.45" customHeight="1" x14ac:dyDescent="0.25">
      <c r="A48" s="50">
        <v>38</v>
      </c>
      <c r="B48" s="56">
        <v>270068</v>
      </c>
      <c r="C48" s="51" t="s">
        <v>58</v>
      </c>
      <c r="D48" s="5">
        <v>1.0999999999999999E-2</v>
      </c>
      <c r="E48" s="5">
        <v>1.0999999999999999E-2</v>
      </c>
      <c r="F48" s="6">
        <f t="shared" si="1"/>
        <v>30</v>
      </c>
      <c r="G48" s="14">
        <v>36844</v>
      </c>
      <c r="H48" s="8">
        <v>3070</v>
      </c>
      <c r="I48" s="8">
        <v>2733</v>
      </c>
      <c r="J48" s="9">
        <f t="shared" si="2"/>
        <v>89.022801302931597</v>
      </c>
      <c r="K48" s="10">
        <f t="shared" si="3"/>
        <v>35</v>
      </c>
      <c r="L48" s="11">
        <f t="shared" si="5"/>
        <v>65</v>
      </c>
      <c r="M48" s="12">
        <v>345.28</v>
      </c>
      <c r="N48" s="15">
        <f t="shared" si="4"/>
        <v>224.43</v>
      </c>
    </row>
    <row r="49" spans="1:14" ht="21.6" customHeight="1" x14ac:dyDescent="0.25">
      <c r="A49" s="50">
        <v>39</v>
      </c>
      <c r="B49" s="56">
        <v>270069</v>
      </c>
      <c r="C49" s="51" t="s">
        <v>59</v>
      </c>
      <c r="D49" s="5">
        <v>1.2E-2</v>
      </c>
      <c r="E49" s="5">
        <v>1.4999999999999999E-2</v>
      </c>
      <c r="F49" s="6">
        <f t="shared" si="1"/>
        <v>0</v>
      </c>
      <c r="G49" s="14">
        <v>8500</v>
      </c>
      <c r="H49" s="8">
        <v>708</v>
      </c>
      <c r="I49" s="8">
        <v>369</v>
      </c>
      <c r="J49" s="9">
        <f t="shared" si="2"/>
        <v>52.118644067796616</v>
      </c>
      <c r="K49" s="10">
        <f t="shared" si="3"/>
        <v>0</v>
      </c>
      <c r="L49" s="11">
        <f t="shared" si="5"/>
        <v>0</v>
      </c>
      <c r="M49" s="12">
        <v>57.2</v>
      </c>
      <c r="N49" s="15">
        <f t="shared" si="4"/>
        <v>0</v>
      </c>
    </row>
    <row r="50" spans="1:14" ht="25.9" customHeight="1" x14ac:dyDescent="0.25">
      <c r="A50" s="50">
        <v>40</v>
      </c>
      <c r="B50" s="53">
        <v>270091</v>
      </c>
      <c r="C50" s="51" t="s">
        <v>60</v>
      </c>
      <c r="D50" s="5">
        <v>8.0000000000000002E-3</v>
      </c>
      <c r="E50" s="5">
        <v>1.0999999999999999E-2</v>
      </c>
      <c r="F50" s="6">
        <f t="shared" si="1"/>
        <v>0</v>
      </c>
      <c r="G50" s="14">
        <v>98649</v>
      </c>
      <c r="H50" s="8">
        <v>8221</v>
      </c>
      <c r="I50" s="8">
        <v>6525</v>
      </c>
      <c r="J50" s="9">
        <f t="shared" si="2"/>
        <v>79.369906337428546</v>
      </c>
      <c r="K50" s="10">
        <f t="shared" si="3"/>
        <v>0</v>
      </c>
      <c r="L50" s="11">
        <f t="shared" si="5"/>
        <v>0</v>
      </c>
      <c r="M50" s="12">
        <v>537.29999999999995</v>
      </c>
      <c r="N50" s="15">
        <f t="shared" si="4"/>
        <v>0</v>
      </c>
    </row>
    <row r="51" spans="1:14" ht="27.6" customHeight="1" x14ac:dyDescent="0.25">
      <c r="A51" s="50">
        <v>41</v>
      </c>
      <c r="B51" s="56">
        <v>270156</v>
      </c>
      <c r="C51" s="51" t="s">
        <v>61</v>
      </c>
      <c r="D51" s="5">
        <v>1.0999999999999999E-2</v>
      </c>
      <c r="E51" s="5">
        <v>1.2E-2</v>
      </c>
      <c r="F51" s="6">
        <f t="shared" si="1"/>
        <v>0</v>
      </c>
      <c r="G51" s="14">
        <v>30500</v>
      </c>
      <c r="H51" s="8">
        <v>2542</v>
      </c>
      <c r="I51" s="16">
        <v>2120</v>
      </c>
      <c r="J51" s="17">
        <f t="shared" si="2"/>
        <v>83.39889850511409</v>
      </c>
      <c r="K51" s="18">
        <f t="shared" si="3"/>
        <v>35</v>
      </c>
      <c r="L51" s="19">
        <f t="shared" si="5"/>
        <v>35</v>
      </c>
      <c r="M51" s="20">
        <v>285.91000000000003</v>
      </c>
      <c r="N51" s="21">
        <f t="shared" si="4"/>
        <v>100.07</v>
      </c>
    </row>
    <row r="52" spans="1:14" ht="26.45" customHeight="1" x14ac:dyDescent="0.25">
      <c r="A52" s="50">
        <v>42</v>
      </c>
      <c r="B52" s="56">
        <v>270088</v>
      </c>
      <c r="C52" s="51" t="s">
        <v>62</v>
      </c>
      <c r="D52" s="5">
        <v>0.01</v>
      </c>
      <c r="E52" s="5">
        <v>1.2E-2</v>
      </c>
      <c r="F52" s="6">
        <f t="shared" si="1"/>
        <v>0</v>
      </c>
      <c r="G52" s="14">
        <v>38000</v>
      </c>
      <c r="H52" s="8">
        <v>3167</v>
      </c>
      <c r="I52" s="8">
        <v>2074</v>
      </c>
      <c r="J52" s="9">
        <f t="shared" si="2"/>
        <v>65.487843384906853</v>
      </c>
      <c r="K52" s="10">
        <f t="shared" si="3"/>
        <v>0</v>
      </c>
      <c r="L52" s="11">
        <f t="shared" si="5"/>
        <v>0</v>
      </c>
      <c r="M52" s="12">
        <v>698.5</v>
      </c>
      <c r="N52" s="15">
        <f t="shared" si="4"/>
        <v>0</v>
      </c>
    </row>
    <row r="53" spans="1:14" ht="25.15" customHeight="1" x14ac:dyDescent="0.25">
      <c r="A53" s="50">
        <v>43</v>
      </c>
      <c r="B53" s="56">
        <v>270170</v>
      </c>
      <c r="C53" s="51" t="s">
        <v>63</v>
      </c>
      <c r="D53" s="5">
        <v>8.9999999999999993E-3</v>
      </c>
      <c r="E53" s="5">
        <v>1.2E-2</v>
      </c>
      <c r="F53" s="6">
        <f t="shared" si="1"/>
        <v>0</v>
      </c>
      <c r="G53" s="23">
        <v>38000</v>
      </c>
      <c r="H53" s="8">
        <v>3167</v>
      </c>
      <c r="I53" s="8">
        <v>2771</v>
      </c>
      <c r="J53" s="9">
        <f t="shared" si="2"/>
        <v>87.496053047047681</v>
      </c>
      <c r="K53" s="10">
        <f t="shared" si="3"/>
        <v>35</v>
      </c>
      <c r="L53" s="11">
        <f t="shared" si="5"/>
        <v>35</v>
      </c>
      <c r="M53" s="12">
        <v>522.02</v>
      </c>
      <c r="N53" s="15">
        <f t="shared" si="4"/>
        <v>182.71</v>
      </c>
    </row>
    <row r="54" spans="1:14" ht="26.45" customHeight="1" x14ac:dyDescent="0.25">
      <c r="A54" s="50">
        <v>44</v>
      </c>
      <c r="B54" s="56">
        <v>270171</v>
      </c>
      <c r="C54" s="51" t="s">
        <v>64</v>
      </c>
      <c r="D54" s="5">
        <v>0.01</v>
      </c>
      <c r="E54" s="5">
        <v>1.0999999999999999E-2</v>
      </c>
      <c r="F54" s="6">
        <f t="shared" si="1"/>
        <v>0</v>
      </c>
      <c r="G54" s="23">
        <v>37000</v>
      </c>
      <c r="H54" s="8">
        <v>3083</v>
      </c>
      <c r="I54" s="8">
        <v>1733</v>
      </c>
      <c r="J54" s="9">
        <f t="shared" si="2"/>
        <v>56.211482322413232</v>
      </c>
      <c r="K54" s="10">
        <f t="shared" si="3"/>
        <v>0</v>
      </c>
      <c r="L54" s="11">
        <f t="shared" si="5"/>
        <v>0</v>
      </c>
      <c r="M54" s="12">
        <v>390</v>
      </c>
      <c r="N54" s="15">
        <f t="shared" si="4"/>
        <v>0</v>
      </c>
    </row>
    <row r="55" spans="1:14" ht="28.15" customHeight="1" x14ac:dyDescent="0.25">
      <c r="A55" s="50">
        <v>45</v>
      </c>
      <c r="B55" s="56">
        <v>270095</v>
      </c>
      <c r="C55" s="51" t="s">
        <v>65</v>
      </c>
      <c r="D55" s="5">
        <v>1.4E-2</v>
      </c>
      <c r="E55" s="5">
        <v>1.2999999999999999E-2</v>
      </c>
      <c r="F55" s="6">
        <f t="shared" si="1"/>
        <v>30</v>
      </c>
      <c r="G55" s="14">
        <v>4000</v>
      </c>
      <c r="H55" s="8">
        <v>333</v>
      </c>
      <c r="I55" s="8">
        <v>149</v>
      </c>
      <c r="J55" s="9">
        <f t="shared" si="2"/>
        <v>44.74474474474475</v>
      </c>
      <c r="K55" s="10">
        <f t="shared" si="3"/>
        <v>0</v>
      </c>
      <c r="L55" s="11">
        <f t="shared" si="5"/>
        <v>30</v>
      </c>
      <c r="M55" s="12">
        <v>124.68</v>
      </c>
      <c r="N55" s="15">
        <f t="shared" si="4"/>
        <v>37.4</v>
      </c>
    </row>
    <row r="56" spans="1:14" ht="29.45" customHeight="1" x14ac:dyDescent="0.25">
      <c r="A56" s="50">
        <f t="shared" ref="A56:A57" si="6">A55+1</f>
        <v>46</v>
      </c>
      <c r="B56" s="56">
        <v>270065</v>
      </c>
      <c r="C56" s="51" t="s">
        <v>66</v>
      </c>
      <c r="D56" s="5">
        <v>2.3E-2</v>
      </c>
      <c r="E56" s="5">
        <v>2.5000000000000001E-2</v>
      </c>
      <c r="F56" s="6">
        <f t="shared" si="1"/>
        <v>0</v>
      </c>
      <c r="G56" s="14">
        <v>6500</v>
      </c>
      <c r="H56" s="8">
        <v>542</v>
      </c>
      <c r="I56" s="8">
        <v>373</v>
      </c>
      <c r="J56" s="9">
        <f t="shared" si="2"/>
        <v>68.819188191881921</v>
      </c>
      <c r="K56" s="10">
        <f t="shared" si="3"/>
        <v>0</v>
      </c>
      <c r="L56" s="11">
        <f t="shared" si="5"/>
        <v>0</v>
      </c>
      <c r="M56" s="12">
        <v>142.63</v>
      </c>
      <c r="N56" s="15">
        <f t="shared" si="4"/>
        <v>0</v>
      </c>
    </row>
    <row r="57" spans="1:14" ht="25.9" customHeight="1" thickBot="1" x14ac:dyDescent="0.3">
      <c r="A57" s="57">
        <f t="shared" si="6"/>
        <v>47</v>
      </c>
      <c r="B57" s="58">
        <v>270089</v>
      </c>
      <c r="C57" s="59" t="s">
        <v>67</v>
      </c>
      <c r="D57" s="5">
        <v>1.4999999999999999E-2</v>
      </c>
      <c r="E57" s="5">
        <v>0.02</v>
      </c>
      <c r="F57" s="6">
        <f t="shared" si="1"/>
        <v>0</v>
      </c>
      <c r="G57" s="24">
        <v>18500</v>
      </c>
      <c r="H57" s="8">
        <v>1542</v>
      </c>
      <c r="I57" s="8">
        <v>1229</v>
      </c>
      <c r="J57" s="9">
        <f t="shared" si="2"/>
        <v>79.701686121919593</v>
      </c>
      <c r="K57" s="10">
        <f t="shared" si="3"/>
        <v>0</v>
      </c>
      <c r="L57" s="11">
        <f t="shared" si="5"/>
        <v>0</v>
      </c>
      <c r="M57" s="12">
        <v>338.88</v>
      </c>
      <c r="N57" s="25">
        <f t="shared" si="4"/>
        <v>0</v>
      </c>
    </row>
    <row r="58" spans="1:14" s="34" customFormat="1" ht="24" customHeight="1" thickBot="1" x14ac:dyDescent="0.3">
      <c r="A58" s="60"/>
      <c r="B58" s="61"/>
      <c r="C58" s="62" t="s">
        <v>68</v>
      </c>
      <c r="D58" s="26"/>
      <c r="E58" s="26"/>
      <c r="F58" s="27"/>
      <c r="G58" s="28"/>
      <c r="H58" s="28"/>
      <c r="I58" s="28"/>
      <c r="J58" s="29"/>
      <c r="K58" s="30"/>
      <c r="L58" s="31"/>
      <c r="M58" s="32">
        <f>SUM(M11:M57)</f>
        <v>13397.599999999999</v>
      </c>
      <c r="N58" s="33">
        <f>N11+N12+N13+N14+N15+N16+N17+N18+N19+N20+N21+N22+N23+N24+N25+N26+N27+N28+N29+N30+N31+N32+N33+N34+N35+N36+N37+N38+N39+N40+N41+N42+N43+N44+N45+N46+N47+N48+N49+N50+N51+N52+N53+N54++N55+N56+N57</f>
        <v>5218.7700000000013</v>
      </c>
    </row>
    <row r="59" spans="1:14" ht="10.5" hidden="1" customHeight="1" x14ac:dyDescent="0.25">
      <c r="A59" s="1"/>
      <c r="B59" s="1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</row>
    <row r="60" spans="1:14" ht="11.25" customHeight="1" x14ac:dyDescent="0.25"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</row>
  </sheetData>
  <autoFilter ref="A10:N10"/>
  <mergeCells count="18">
    <mergeCell ref="C59:N59"/>
    <mergeCell ref="C60:N60"/>
    <mergeCell ref="L3:N3"/>
    <mergeCell ref="A6:A9"/>
    <mergeCell ref="B6:B9"/>
    <mergeCell ref="C6:C9"/>
    <mergeCell ref="D6:K6"/>
    <mergeCell ref="L6:N6"/>
    <mergeCell ref="L1:N1"/>
    <mergeCell ref="L2:N2"/>
    <mergeCell ref="D7:F7"/>
    <mergeCell ref="G7:K7"/>
    <mergeCell ref="L7:L9"/>
    <mergeCell ref="M7:M9"/>
    <mergeCell ref="N7:N9"/>
    <mergeCell ref="D8:F8"/>
    <mergeCell ref="G8:K8"/>
    <mergeCell ref="C4:N4"/>
  </mergeCells>
  <pageMargins left="0.43307086614173229" right="0.19685039370078741" top="0.31496062992125984" bottom="0.19685039370078741" header="0.15748031496062992" footer="0.11811023622047245"/>
  <pageSetup paperSize="9" scale="62" orientation="landscape" r:id="rId1"/>
  <headerFooter differentFirst="1">
    <oddHeader>&amp;C&amp;P</oddHeader>
    <oddFooter>&amp;C&amp;P</oddFooter>
  </headerFooter>
  <rowBreaks count="1" manualBreakCount="1">
    <brk id="3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АПП (февраль)</vt:lpstr>
      <vt:lpstr>'ОЦЕНКА АПП (февраль)'!Заголовки_для_печати</vt:lpstr>
      <vt:lpstr>'ОЦЕНКА АПП (февраль)'!Область_печати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2017-03-16T06:38:31Z</cp:lastPrinted>
  <dcterms:created xsi:type="dcterms:W3CDTF">2017-03-15T23:26:18Z</dcterms:created>
  <dcterms:modified xsi:type="dcterms:W3CDTF">2017-03-16T07:00:45Z</dcterms:modified>
</cp:coreProperties>
</file>