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50" windowHeight="10275"/>
  </bookViews>
  <sheets>
    <sheet name="Решение 6" sheetId="1" r:id="rId1"/>
  </sheets>
  <externalReferences>
    <externalReference r:id="rId2"/>
    <externalReference r:id="rId3"/>
  </externalReferences>
  <definedNames>
    <definedName name="_xlnm._FilterDatabase" localSheetId="0" hidden="1">'Решение 6'!$A$6:$U$125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6'!$C:$C,'Решение 6'!$5:$6</definedName>
    <definedName name="_xlnm.Print_Area" localSheetId="0">'Решение 6'!$A$1:$T$125</definedName>
  </definedNames>
  <calcPr calcId="145621"/>
</workbook>
</file>

<file path=xl/calcChain.xml><?xml version="1.0" encoding="utf-8"?>
<calcChain xmlns="http://schemas.openxmlformats.org/spreadsheetml/2006/main">
  <c r="G7" i="1" l="1"/>
  <c r="S125" i="1" l="1"/>
  <c r="R125" i="1"/>
  <c r="P125" i="1"/>
  <c r="J125" i="1"/>
  <c r="I125" i="1"/>
  <c r="H125" i="1"/>
  <c r="F125" i="1"/>
  <c r="M124" i="1"/>
  <c r="G124" i="1"/>
  <c r="M123" i="1"/>
  <c r="G123" i="1"/>
  <c r="D123" i="1"/>
  <c r="M122" i="1"/>
  <c r="G122" i="1"/>
  <c r="D122" i="1"/>
  <c r="T122" i="1" s="1"/>
  <c r="Q121" i="1"/>
  <c r="T121" i="1" s="1"/>
  <c r="M121" i="1"/>
  <c r="G121" i="1"/>
  <c r="D121" i="1"/>
  <c r="Q120" i="1"/>
  <c r="T120" i="1" s="1"/>
  <c r="M120" i="1"/>
  <c r="G120" i="1"/>
  <c r="D120" i="1"/>
  <c r="Q119" i="1"/>
  <c r="M119" i="1"/>
  <c r="G119" i="1"/>
  <c r="T119" i="1" s="1"/>
  <c r="D119" i="1"/>
  <c r="Q118" i="1"/>
  <c r="M118" i="1"/>
  <c r="G118" i="1"/>
  <c r="D118" i="1"/>
  <c r="T118" i="1" s="1"/>
  <c r="Q117" i="1"/>
  <c r="T117" i="1" s="1"/>
  <c r="M117" i="1"/>
  <c r="G117" i="1"/>
  <c r="D117" i="1"/>
  <c r="Q116" i="1"/>
  <c r="M116" i="1"/>
  <c r="G116" i="1"/>
  <c r="D116" i="1"/>
  <c r="M115" i="1"/>
  <c r="G115" i="1"/>
  <c r="D115" i="1"/>
  <c r="T115" i="1" s="1"/>
  <c r="Q114" i="1"/>
  <c r="T114" i="1" s="1"/>
  <c r="M114" i="1"/>
  <c r="G114" i="1"/>
  <c r="D114" i="1"/>
  <c r="Q113" i="1"/>
  <c r="T113" i="1" s="1"/>
  <c r="M113" i="1"/>
  <c r="G113" i="1"/>
  <c r="D113" i="1"/>
  <c r="M112" i="1"/>
  <c r="G112" i="1"/>
  <c r="D112" i="1"/>
  <c r="T112" i="1" s="1"/>
  <c r="Q111" i="1"/>
  <c r="T111" i="1" s="1"/>
  <c r="M111" i="1"/>
  <c r="G111" i="1"/>
  <c r="D111" i="1"/>
  <c r="M110" i="1"/>
  <c r="G110" i="1"/>
  <c r="D110" i="1"/>
  <c r="Q109" i="1"/>
  <c r="M109" i="1"/>
  <c r="G109" i="1"/>
  <c r="D109" i="1"/>
  <c r="T109" i="1" s="1"/>
  <c r="M108" i="1"/>
  <c r="T108" i="1" s="1"/>
  <c r="G108" i="1"/>
  <c r="D108" i="1"/>
  <c r="Q107" i="1"/>
  <c r="M107" i="1"/>
  <c r="G107" i="1"/>
  <c r="T107" i="1" s="1"/>
  <c r="D107" i="1"/>
  <c r="Q106" i="1"/>
  <c r="M106" i="1"/>
  <c r="G106" i="1"/>
  <c r="D106" i="1"/>
  <c r="T106" i="1" s="1"/>
  <c r="Q105" i="1"/>
  <c r="T105" i="1" s="1"/>
  <c r="M105" i="1"/>
  <c r="G105" i="1"/>
  <c r="D105" i="1"/>
  <c r="Q104" i="1"/>
  <c r="M104" i="1"/>
  <c r="G104" i="1"/>
  <c r="D104" i="1"/>
  <c r="Q103" i="1"/>
  <c r="M103" i="1"/>
  <c r="G103" i="1"/>
  <c r="T103" i="1" s="1"/>
  <c r="D103" i="1"/>
  <c r="Q102" i="1"/>
  <c r="M102" i="1"/>
  <c r="G102" i="1"/>
  <c r="D102" i="1"/>
  <c r="T102" i="1" s="1"/>
  <c r="Q101" i="1"/>
  <c r="M101" i="1"/>
  <c r="G101" i="1"/>
  <c r="D101" i="1"/>
  <c r="Q100" i="1"/>
  <c r="M100" i="1"/>
  <c r="G100" i="1"/>
  <c r="D100" i="1"/>
  <c r="M99" i="1"/>
  <c r="G99" i="1"/>
  <c r="D99" i="1"/>
  <c r="T99" i="1" s="1"/>
  <c r="M98" i="1"/>
  <c r="T98" i="1" s="1"/>
  <c r="G98" i="1"/>
  <c r="D98" i="1"/>
  <c r="Q97" i="1"/>
  <c r="M97" i="1"/>
  <c r="G97" i="1"/>
  <c r="T97" i="1" s="1"/>
  <c r="D97" i="1"/>
  <c r="T96" i="1"/>
  <c r="M96" i="1"/>
  <c r="G96" i="1"/>
  <c r="D96" i="1"/>
  <c r="M95" i="1"/>
  <c r="G95" i="1"/>
  <c r="D95" i="1"/>
  <c r="T94" i="1"/>
  <c r="M94" i="1"/>
  <c r="G94" i="1"/>
  <c r="D94" i="1"/>
  <c r="M93" i="1"/>
  <c r="G93" i="1"/>
  <c r="D93" i="1"/>
  <c r="T92" i="1"/>
  <c r="M92" i="1"/>
  <c r="G92" i="1"/>
  <c r="D92" i="1"/>
  <c r="M91" i="1"/>
  <c r="G91" i="1"/>
  <c r="D91" i="1"/>
  <c r="T90" i="1"/>
  <c r="M90" i="1"/>
  <c r="G90" i="1"/>
  <c r="D90" i="1"/>
  <c r="M89" i="1"/>
  <c r="L89" i="1"/>
  <c r="G89" i="1" s="1"/>
  <c r="E89" i="1"/>
  <c r="D89" i="1"/>
  <c r="M88" i="1"/>
  <c r="T88" i="1" s="1"/>
  <c r="G88" i="1"/>
  <c r="D88" i="1"/>
  <c r="T87" i="1"/>
  <c r="M87" i="1"/>
  <c r="G87" i="1"/>
  <c r="D87" i="1"/>
  <c r="M86" i="1"/>
  <c r="T86" i="1" s="1"/>
  <c r="G86" i="1"/>
  <c r="E86" i="1"/>
  <c r="D86" i="1" s="1"/>
  <c r="M85" i="1"/>
  <c r="G85" i="1"/>
  <c r="D85" i="1"/>
  <c r="T85" i="1" s="1"/>
  <c r="M84" i="1"/>
  <c r="T84" i="1" s="1"/>
  <c r="G84" i="1"/>
  <c r="D84" i="1"/>
  <c r="M83" i="1"/>
  <c r="K83" i="1"/>
  <c r="G83" i="1"/>
  <c r="T83" i="1" s="1"/>
  <c r="D83" i="1"/>
  <c r="M82" i="1"/>
  <c r="G82" i="1"/>
  <c r="E82" i="1"/>
  <c r="D82" i="1" s="1"/>
  <c r="T82" i="1" s="1"/>
  <c r="T81" i="1"/>
  <c r="M81" i="1"/>
  <c r="G81" i="1"/>
  <c r="D81" i="1"/>
  <c r="M80" i="1"/>
  <c r="G80" i="1"/>
  <c r="D80" i="1"/>
  <c r="T79" i="1"/>
  <c r="M79" i="1"/>
  <c r="G79" i="1"/>
  <c r="D79" i="1"/>
  <c r="M78" i="1"/>
  <c r="G78" i="1"/>
  <c r="D78" i="1"/>
  <c r="T77" i="1"/>
  <c r="M77" i="1"/>
  <c r="G77" i="1"/>
  <c r="D77" i="1"/>
  <c r="M76" i="1"/>
  <c r="G76" i="1"/>
  <c r="D76" i="1"/>
  <c r="T75" i="1"/>
  <c r="M75" i="1"/>
  <c r="G75" i="1"/>
  <c r="D75" i="1"/>
  <c r="M74" i="1"/>
  <c r="G74" i="1"/>
  <c r="T74" i="1" s="1"/>
  <c r="D74" i="1"/>
  <c r="T73" i="1"/>
  <c r="M73" i="1"/>
  <c r="G73" i="1"/>
  <c r="D73" i="1"/>
  <c r="M72" i="1"/>
  <c r="G72" i="1"/>
  <c r="T72" i="1" s="1"/>
  <c r="D72" i="1"/>
  <c r="T71" i="1"/>
  <c r="M71" i="1"/>
  <c r="G71" i="1"/>
  <c r="D71" i="1"/>
  <c r="M70" i="1"/>
  <c r="G70" i="1"/>
  <c r="T70" i="1" s="1"/>
  <c r="D70" i="1"/>
  <c r="T69" i="1"/>
  <c r="M69" i="1"/>
  <c r="G69" i="1"/>
  <c r="D69" i="1"/>
  <c r="M68" i="1"/>
  <c r="G68" i="1"/>
  <c r="T68" i="1" s="1"/>
  <c r="D68" i="1"/>
  <c r="T67" i="1"/>
  <c r="M67" i="1"/>
  <c r="G67" i="1"/>
  <c r="D67" i="1"/>
  <c r="M66" i="1"/>
  <c r="G66" i="1"/>
  <c r="T66" i="1" s="1"/>
  <c r="D66" i="1"/>
  <c r="T65" i="1"/>
  <c r="M65" i="1"/>
  <c r="G65" i="1"/>
  <c r="D65" i="1"/>
  <c r="M64" i="1"/>
  <c r="G64" i="1"/>
  <c r="T64" i="1" s="1"/>
  <c r="D64" i="1"/>
  <c r="T63" i="1"/>
  <c r="M63" i="1"/>
  <c r="G63" i="1"/>
  <c r="D63" i="1"/>
  <c r="M62" i="1"/>
  <c r="G62" i="1"/>
  <c r="T62" i="1" s="1"/>
  <c r="D62" i="1"/>
  <c r="T61" i="1"/>
  <c r="M61" i="1"/>
  <c r="G61" i="1"/>
  <c r="D61" i="1"/>
  <c r="M60" i="1"/>
  <c r="G60" i="1"/>
  <c r="T60" i="1" s="1"/>
  <c r="D60" i="1"/>
  <c r="T59" i="1"/>
  <c r="M59" i="1"/>
  <c r="G59" i="1"/>
  <c r="D59" i="1"/>
  <c r="M58" i="1"/>
  <c r="G58" i="1"/>
  <c r="T58" i="1" s="1"/>
  <c r="D58" i="1"/>
  <c r="T57" i="1"/>
  <c r="M57" i="1"/>
  <c r="G57" i="1"/>
  <c r="D57" i="1"/>
  <c r="M56" i="1"/>
  <c r="G56" i="1"/>
  <c r="T56" i="1" s="1"/>
  <c r="D56" i="1"/>
  <c r="T55" i="1"/>
  <c r="M55" i="1"/>
  <c r="G55" i="1"/>
  <c r="D55" i="1"/>
  <c r="Q54" i="1"/>
  <c r="M54" i="1"/>
  <c r="T54" i="1" s="1"/>
  <c r="G54" i="1"/>
  <c r="D54" i="1"/>
  <c r="M53" i="1"/>
  <c r="G53" i="1"/>
  <c r="D53" i="1"/>
  <c r="T53" i="1" s="1"/>
  <c r="M52" i="1"/>
  <c r="T52" i="1" s="1"/>
  <c r="G52" i="1"/>
  <c r="D52" i="1"/>
  <c r="M51" i="1"/>
  <c r="G51" i="1"/>
  <c r="D51" i="1"/>
  <c r="T51" i="1" s="1"/>
  <c r="M50" i="1"/>
  <c r="G50" i="1"/>
  <c r="D50" i="1"/>
  <c r="M49" i="1"/>
  <c r="G49" i="1"/>
  <c r="D49" i="1"/>
  <c r="T49" i="1" s="1"/>
  <c r="M48" i="1"/>
  <c r="T48" i="1" s="1"/>
  <c r="G48" i="1"/>
  <c r="D48" i="1"/>
  <c r="T47" i="1"/>
  <c r="M47" i="1"/>
  <c r="G47" i="1"/>
  <c r="D47" i="1"/>
  <c r="M46" i="1"/>
  <c r="G46" i="1"/>
  <c r="D46" i="1"/>
  <c r="M45" i="1"/>
  <c r="G45" i="1"/>
  <c r="D45" i="1"/>
  <c r="T45" i="1" s="1"/>
  <c r="M44" i="1"/>
  <c r="T44" i="1" s="1"/>
  <c r="G44" i="1"/>
  <c r="D44" i="1"/>
  <c r="T43" i="1"/>
  <c r="M43" i="1"/>
  <c r="G43" i="1"/>
  <c r="D43" i="1"/>
  <c r="M42" i="1"/>
  <c r="G42" i="1"/>
  <c r="D42" i="1"/>
  <c r="O41" i="1"/>
  <c r="O125" i="1" s="1"/>
  <c r="G41" i="1"/>
  <c r="D41" i="1"/>
  <c r="M40" i="1"/>
  <c r="T40" i="1" s="1"/>
  <c r="G40" i="1"/>
  <c r="D40" i="1"/>
  <c r="M39" i="1"/>
  <c r="G39" i="1"/>
  <c r="D39" i="1"/>
  <c r="T38" i="1"/>
  <c r="M38" i="1"/>
  <c r="G38" i="1"/>
  <c r="D38" i="1"/>
  <c r="M37" i="1"/>
  <c r="G37" i="1"/>
  <c r="D37" i="1"/>
  <c r="M36" i="1"/>
  <c r="T36" i="1" s="1"/>
  <c r="G36" i="1"/>
  <c r="D36" i="1"/>
  <c r="M35" i="1"/>
  <c r="G35" i="1"/>
  <c r="T35" i="1" s="1"/>
  <c r="D35" i="1"/>
  <c r="T34" i="1"/>
  <c r="M34" i="1"/>
  <c r="G34" i="1"/>
  <c r="D34" i="1"/>
  <c r="M33" i="1"/>
  <c r="G33" i="1"/>
  <c r="D33" i="1"/>
  <c r="M32" i="1"/>
  <c r="T32" i="1" s="1"/>
  <c r="G32" i="1"/>
  <c r="D32" i="1"/>
  <c r="M31" i="1"/>
  <c r="G31" i="1"/>
  <c r="T31" i="1" s="1"/>
  <c r="D31" i="1"/>
  <c r="M30" i="1"/>
  <c r="T30" i="1" s="1"/>
  <c r="G30" i="1"/>
  <c r="D30" i="1"/>
  <c r="M29" i="1"/>
  <c r="G29" i="1"/>
  <c r="T29" i="1" s="1"/>
  <c r="D29" i="1"/>
  <c r="M28" i="1"/>
  <c r="G28" i="1"/>
  <c r="E28" i="1"/>
  <c r="E125" i="1" s="1"/>
  <c r="M27" i="1"/>
  <c r="G27" i="1"/>
  <c r="T27" i="1" s="1"/>
  <c r="D27" i="1"/>
  <c r="T26" i="1"/>
  <c r="M26" i="1"/>
  <c r="G26" i="1"/>
  <c r="D26" i="1"/>
  <c r="M25" i="1"/>
  <c r="G25" i="1"/>
  <c r="T25" i="1" s="1"/>
  <c r="D25" i="1"/>
  <c r="M24" i="1"/>
  <c r="T24" i="1" s="1"/>
  <c r="G24" i="1"/>
  <c r="D24" i="1"/>
  <c r="M23" i="1"/>
  <c r="T23" i="1" s="1"/>
  <c r="G23" i="1"/>
  <c r="D23" i="1"/>
  <c r="M22" i="1"/>
  <c r="T22" i="1" s="1"/>
  <c r="G22" i="1"/>
  <c r="D22" i="1"/>
  <c r="M21" i="1"/>
  <c r="T21" i="1" s="1"/>
  <c r="G21" i="1"/>
  <c r="D21" i="1"/>
  <c r="M20" i="1"/>
  <c r="T20" i="1" s="1"/>
  <c r="G20" i="1"/>
  <c r="D20" i="1"/>
  <c r="M19" i="1"/>
  <c r="T19" i="1" s="1"/>
  <c r="G19" i="1"/>
  <c r="D19" i="1"/>
  <c r="M18" i="1"/>
  <c r="T18" i="1" s="1"/>
  <c r="G18" i="1"/>
  <c r="D18" i="1"/>
  <c r="M17" i="1"/>
  <c r="T17" i="1" s="1"/>
  <c r="G17" i="1"/>
  <c r="D17" i="1"/>
  <c r="M16" i="1"/>
  <c r="T16" i="1" s="1"/>
  <c r="G16" i="1"/>
  <c r="D16" i="1"/>
  <c r="M15" i="1"/>
  <c r="T15" i="1" s="1"/>
  <c r="G15" i="1"/>
  <c r="D15" i="1"/>
  <c r="M14" i="1"/>
  <c r="T14" i="1" s="1"/>
  <c r="G14" i="1"/>
  <c r="D14" i="1"/>
  <c r="M13" i="1"/>
  <c r="T13" i="1" s="1"/>
  <c r="G13" i="1"/>
  <c r="D13" i="1"/>
  <c r="M12" i="1"/>
  <c r="T12" i="1" s="1"/>
  <c r="G12" i="1"/>
  <c r="D12" i="1"/>
  <c r="M11" i="1"/>
  <c r="T11" i="1" s="1"/>
  <c r="G11" i="1"/>
  <c r="D11" i="1"/>
  <c r="M10" i="1"/>
  <c r="T10" i="1" s="1"/>
  <c r="K10" i="1"/>
  <c r="G10" i="1"/>
  <c r="D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M9" i="1"/>
  <c r="K9" i="1"/>
  <c r="G9" i="1" s="1"/>
  <c r="T9" i="1" s="1"/>
  <c r="D9" i="1"/>
  <c r="A9" i="1"/>
  <c r="M8" i="1"/>
  <c r="T8" i="1" s="1"/>
  <c r="G8" i="1"/>
  <c r="D8" i="1"/>
  <c r="A8" i="1"/>
  <c r="N7" i="1"/>
  <c r="N125" i="1" s="1"/>
  <c r="L7" i="1"/>
  <c r="L125" i="1" s="1"/>
  <c r="K7" i="1"/>
  <c r="D7" i="1"/>
  <c r="T124" i="1" l="1"/>
  <c r="T123" i="1"/>
  <c r="T28" i="1"/>
  <c r="T100" i="1"/>
  <c r="M7" i="1"/>
  <c r="T37" i="1"/>
  <c r="T42" i="1"/>
  <c r="T50" i="1"/>
  <c r="T76" i="1"/>
  <c r="T78" i="1"/>
  <c r="T80" i="1"/>
  <c r="T101" i="1"/>
  <c r="Q125" i="1"/>
  <c r="T110" i="1"/>
  <c r="G125" i="1"/>
  <c r="K125" i="1"/>
  <c r="D28" i="1"/>
  <c r="D125" i="1" s="1"/>
  <c r="T33" i="1"/>
  <c r="T39" i="1"/>
  <c r="T46" i="1"/>
  <c r="T89" i="1"/>
  <c r="T91" i="1"/>
  <c r="T93" i="1"/>
  <c r="T95" i="1"/>
  <c r="T104" i="1"/>
  <c r="T116" i="1"/>
  <c r="M41" i="1"/>
  <c r="T41" i="1" s="1"/>
  <c r="M125" i="1" l="1"/>
  <c r="T7" i="1"/>
  <c r="T125" i="1" l="1"/>
</calcChain>
</file>

<file path=xl/comments1.xml><?xml version="1.0" encoding="utf-8"?>
<comments xmlns="http://schemas.openxmlformats.org/spreadsheetml/2006/main">
  <authors>
    <author>Максименко Ирина Николаевна</author>
  </authors>
  <commentList>
    <comment ref="C89" authorId="0">
      <text>
        <r>
          <rPr>
            <b/>
            <sz val="9"/>
            <color indexed="81"/>
            <rFont val="Tahoma"/>
            <family val="2"/>
            <charset val="204"/>
          </rPr>
          <t>Максименко Ирина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Присоединение к ГБ 2 с мая 2016
</t>
        </r>
      </text>
    </comment>
  </commentList>
</comments>
</file>

<file path=xl/sharedStrings.xml><?xml version="1.0" encoding="utf-8"?>
<sst xmlns="http://schemas.openxmlformats.org/spreadsheetml/2006/main" count="235" uniqueCount="232">
  <si>
    <t>Плановая стоимость медицинской помощи за счет средств обязательного медицинского страхования для медицинских организаций на 2016 год</t>
  </si>
  <si>
    <t xml:space="preserve"> руб.</t>
  </si>
  <si>
    <t>№ п/п</t>
  </si>
  <si>
    <t>Наименование медицинской организации</t>
  </si>
  <si>
    <t>Круглосуточный стационар</t>
  </si>
  <si>
    <t>Стационар дневного пребывания</t>
  </si>
  <si>
    <t>Диализ</t>
  </si>
  <si>
    <t>СМП</t>
  </si>
  <si>
    <t xml:space="preserve">Итого по МО </t>
  </si>
  <si>
    <t>ВСЕГО</t>
  </si>
  <si>
    <t>КС по КСГ/КПГ</t>
  </si>
  <si>
    <t>ВМП , оплачиваемые по нормативам финансовых затрат</t>
  </si>
  <si>
    <t>подушевое финансирование на 2016 год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</si>
  <si>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</si>
  <si>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</si>
  <si>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</si>
  <si>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</si>
  <si>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</si>
  <si>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</si>
  <si>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</si>
  <si>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0352001</t>
  </si>
  <si>
    <t>КГБУЗ "Краевая клиническая больница № 1" им. проф. С.И. Сергеева МЗХК</t>
  </si>
  <si>
    <t>0310001</t>
  </si>
  <si>
    <t>КГБУЗ "Краевая клиническая больница № 2" МЗХК</t>
  </si>
  <si>
    <t>0252002</t>
  </si>
  <si>
    <t>КГБУЗ "Перинатальный центр" МЗ ХК</t>
  </si>
  <si>
    <t>0252001</t>
  </si>
  <si>
    <t>КГБУЗ "Детская краевая клиническая больница" имени А.К. Пиотровича МЗХК</t>
  </si>
  <si>
    <t>0351001</t>
  </si>
  <si>
    <t>КГБУЗ "Краевой клинический центр онкологии" МЗХК</t>
  </si>
  <si>
    <t>0301001</t>
  </si>
  <si>
    <t xml:space="preserve">КГБУЗ "Консультативно-диагностический центр МЗХК "Вивея" </t>
  </si>
  <si>
    <t>0301003</t>
  </si>
  <si>
    <t>КГБУЗ "Клинический центр восстановительной медицины и реабилитации" МЗХК</t>
  </si>
  <si>
    <t>0307003</t>
  </si>
  <si>
    <t>КГБОУ ДПО "ИПКСЗ" МЗХК</t>
  </si>
  <si>
    <t>0307002</t>
  </si>
  <si>
    <t>КГБУЗ "Стоматологическая поликлиника "Регион" МЗХК</t>
  </si>
  <si>
    <t>0352002</t>
  </si>
  <si>
    <t>КГБУЗ "Центр по профилактике по борьбе со СПИД и инфекционными заболеваниями" МЗ ХК</t>
  </si>
  <si>
    <t>0351002</t>
  </si>
  <si>
    <t xml:space="preserve">КГБУЗ "Краевой кожно-венерологический диспансер" МЗ ХК </t>
  </si>
  <si>
    <t>0353001</t>
  </si>
  <si>
    <t>ФГАУ "МНТК "Микрохирургия глаза" им.акад.С.Н.Федорова МЗ РФ</t>
  </si>
  <si>
    <t>5155001</t>
  </si>
  <si>
    <t>ФГКУ "301 Военный клинический госпиталь" Минобороны РФ</t>
  </si>
  <si>
    <t>0352005</t>
  </si>
  <si>
    <t>ФГБУ "Федеральный центр сердечно-сосудистой хирургии" Минздрава России (г. Хабаровск)</t>
  </si>
  <si>
    <t>0152001</t>
  </si>
  <si>
    <t>ОАО "Санаторий УССУРИ"</t>
  </si>
  <si>
    <t>0352006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</si>
  <si>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</si>
  <si>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0352007</t>
  </si>
  <si>
    <t>Хабаровский филиал ФГБУ "НКЦ оториноларингологии ФМБА"</t>
  </si>
  <si>
    <t xml:space="preserve">ООО "Б.Браун Авитум Руссланд Клиникс" </t>
  </si>
  <si>
    <t>ИТОГО</t>
  </si>
  <si>
    <t>2141002</t>
  </si>
  <si>
    <t>КГБУЗ "Городская больница № 2" им. Матвеева Д.Н. МЗХК</t>
  </si>
  <si>
    <t>2141010</t>
  </si>
  <si>
    <t>КГБУЗ "Городская клиническая больница № 10" МЗХК</t>
  </si>
  <si>
    <t>2144011</t>
  </si>
  <si>
    <t>КГБУЗ "Городская клиническая больница № 11" МЗХК</t>
  </si>
  <si>
    <t>2241001</t>
  </si>
  <si>
    <t>КГБУЗ "Детская городская клиническая больница имени В.М.Истомина" МЗХК</t>
  </si>
  <si>
    <t>2241009</t>
  </si>
  <si>
    <t>КГБУЗ "Детская городская клиническая больница № 9"</t>
  </si>
  <si>
    <t>2148001</t>
  </si>
  <si>
    <t>КГБУЗ "Родильный дом № 1" МЗХК</t>
  </si>
  <si>
    <t>2148002</t>
  </si>
  <si>
    <t>КГБУЗ "Родильный дом № 2" МЗХК</t>
  </si>
  <si>
    <t>2148004</t>
  </si>
  <si>
    <t>КГБУЗ "Родильный дом № 4" МЗХК</t>
  </si>
  <si>
    <t>2101003</t>
  </si>
  <si>
    <t>КГБУЗ "Городская клиническая поликлиника № 3" МЗХК</t>
  </si>
  <si>
    <t>2141005</t>
  </si>
  <si>
    <t>КГБУЗ "Городская поликлиника № 5" МЗХК</t>
  </si>
  <si>
    <t>2101006</t>
  </si>
  <si>
    <t>КГБУЗ "Клинико-диагностический центр" МЗХК</t>
  </si>
  <si>
    <t>2101007</t>
  </si>
  <si>
    <t>КГБУЗ "Городская поликлиника № 7" МЗХК</t>
  </si>
  <si>
    <t>2101008</t>
  </si>
  <si>
    <t>КГБУЗ "Городская поликлиника № 8" МЗХК</t>
  </si>
  <si>
    <t>2101011</t>
  </si>
  <si>
    <t>КГБУЗ "Городская поликлиника № 11" МЗХК</t>
  </si>
  <si>
    <t>2101015</t>
  </si>
  <si>
    <t>КГБУЗ "Городская поликлиника № 15" МЗХК</t>
  </si>
  <si>
    <t>2101016</t>
  </si>
  <si>
    <t>КГБУЗ "Городская поликлиника № 16" МЗХК</t>
  </si>
  <si>
    <t>2107018</t>
  </si>
  <si>
    <t>КГБУЗ "Стоматологическая поликлиника № 18" МЗХК</t>
  </si>
  <si>
    <t>2107019</t>
  </si>
  <si>
    <t>КГБУЗ "Стоматологическая поликлиника № 19" МЗХК</t>
  </si>
  <si>
    <t>2107802</t>
  </si>
  <si>
    <t>КГБУЗ "Стоматологическая поликлиника № 25 "Ден-Тал-Из" МЗХК</t>
  </si>
  <si>
    <t>2201001</t>
  </si>
  <si>
    <t>КГБУЗ "Детская городская  поликлиника № 1" МЗХК</t>
  </si>
  <si>
    <t>2201003</t>
  </si>
  <si>
    <t>КГБУЗ "Детская городская клиническая поликлиника № 3" МЗХК</t>
  </si>
  <si>
    <t>2201017</t>
  </si>
  <si>
    <t>КГБУЗ "Детская городская поликлиника № 17" МЗХК</t>
  </si>
  <si>
    <t>2207022</t>
  </si>
  <si>
    <t>КГБУЗ "Детская стоматологическая поликлиника № 22" МЗХК</t>
  </si>
  <si>
    <t>2201024</t>
  </si>
  <si>
    <t>КГБУЗ "Детская городская поликлиника № 24" МЗХК</t>
  </si>
  <si>
    <t>4346001</t>
  </si>
  <si>
    <t>НУЗ "Дорожная клиническая больница на ст.Хабаровск-1 ОАО "Российские железные дороги"</t>
  </si>
  <si>
    <t>6341001</t>
  </si>
  <si>
    <t>Хабаровская больница ФГБУЗ "Дальневосточный окружной медицинский центр ФМБА"</t>
  </si>
  <si>
    <t>4147001</t>
  </si>
  <si>
    <t>НУЗ "Отделенческая поликлиника на ст. Хабаровск-1 ОАО "РЖД"</t>
  </si>
  <si>
    <t>8156001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</si>
  <si>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</si>
  <si>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</si>
  <si>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</si>
  <si>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2101017</t>
  </si>
  <si>
    <t>ООО "Медицинский центр ДК"</t>
  </si>
  <si>
    <t>2304002</t>
  </si>
  <si>
    <t>ООО "Профи"</t>
  </si>
  <si>
    <t>2304005</t>
  </si>
  <si>
    <t>ООО "Щеглова В.Ф."</t>
  </si>
  <si>
    <t>2107803</t>
  </si>
  <si>
    <t>ГБОУ ВПО "ДВГМУ" МЗ РФ</t>
  </si>
  <si>
    <t>2101001</t>
  </si>
  <si>
    <t>ООО "Медицинский центр "Здравица ДВ"</t>
  </si>
  <si>
    <t>2223001</t>
  </si>
  <si>
    <t>КГБУЗ "Детский клинический центр медицинской реабилитации "Амурский " МЗХК</t>
  </si>
  <si>
    <t>ООО "МРТ-Эксперт Хабаровск"</t>
  </si>
  <si>
    <t>ООО "Ланта"</t>
  </si>
  <si>
    <t>ООО  НУЗ "Медицинский центр"</t>
  </si>
  <si>
    <t>ООО "Виролаб"</t>
  </si>
  <si>
    <t>ООО "ГЦПиКН "Медицинский центр Клиник-А"</t>
  </si>
  <si>
    <t>ООО "Хабаровский диагностический центр"</t>
  </si>
  <si>
    <t>2107176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</si>
  <si>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</si>
  <si>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</si>
  <si>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</si>
  <si>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</si>
  <si>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</si>
  <si>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</si>
  <si>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"Клиника современных технологий"</t>
  </si>
  <si>
    <t>ООО "Клиника современных технологий-ДВ"</t>
  </si>
  <si>
    <t>ООО "Стомэнергетик"</t>
  </si>
  <si>
    <t xml:space="preserve">ООО "МУ "Медгрупп ДВ" </t>
  </si>
  <si>
    <t>ООО "МУ "Империя здоровья"</t>
  </si>
  <si>
    <t xml:space="preserve">ООО "Дент-Арт-Восток" </t>
  </si>
  <si>
    <t>2101195</t>
  </si>
  <si>
    <t>ООО "Институт инновационных медико-эстетических технологий "Биарриц"</t>
  </si>
  <si>
    <t>ООО "Медико-эстетический центр "Биарриц"</t>
  </si>
  <si>
    <t>3141002</t>
  </si>
  <si>
    <t>КГБУЗ "Городская больница № 2" МЗХК</t>
  </si>
  <si>
    <t>3141003</t>
  </si>
  <si>
    <t>КГБУЗ "Городская больница № 3" МЗХК</t>
  </si>
  <si>
    <t>3141004</t>
  </si>
  <si>
    <t>КГБУЗ "Городская больница № 4" МЗХК</t>
  </si>
  <si>
    <t>3141007</t>
  </si>
  <si>
    <t>КГБУЗ "Городская больница № 7" МЗХК</t>
  </si>
  <si>
    <t>3148002</t>
  </si>
  <si>
    <t>КГБУЗ "Родильный дом № 3" МЗХК</t>
  </si>
  <si>
    <t>3151001</t>
  </si>
  <si>
    <t xml:space="preserve">КГБУЗ "Онкологический диспансер" МЗХК (г. Комсомольск-на-Амуре) </t>
  </si>
  <si>
    <t>3241001</t>
  </si>
  <si>
    <t xml:space="preserve">КГБУЗ "Детская городская больница" МЗХК </t>
  </si>
  <si>
    <t>3241002</t>
  </si>
  <si>
    <t xml:space="preserve"> КГБУЗ "Инфекционная больница г. Комсомольска-на-Амуре" МЗХК   </t>
  </si>
  <si>
    <t>0306001</t>
  </si>
  <si>
    <t>КГБУЗ "Территориальный консультативно-диагностический центр" МЗ ХК</t>
  </si>
  <si>
    <t>3101009</t>
  </si>
  <si>
    <t xml:space="preserve">КГБУЗ "Городская поликлиника № 9" МЗХК </t>
  </si>
  <si>
    <t>3107001</t>
  </si>
  <si>
    <t>КГБУЗ "Стоматологическая поликлиника № 1" МЗХК</t>
  </si>
  <si>
    <t>3107002</t>
  </si>
  <si>
    <t xml:space="preserve">КГБУЗ "Стоматологическая поликлиника № 2" МЗХК </t>
  </si>
  <si>
    <t>3207001</t>
  </si>
  <si>
    <t xml:space="preserve">КГБУЗ "Детская стоматологическая поликлиника № 1" МЗХК </t>
  </si>
  <si>
    <t>4346004</t>
  </si>
  <si>
    <t xml:space="preserve"> НУЗ "Отделенческая больница на ст. Комсомольск-на-Амуре ОАО "РЖД"</t>
  </si>
  <si>
    <t>3131001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</si>
  <si>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</si>
  <si>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</si>
  <si>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</si>
  <si>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</si>
  <si>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1343005</t>
  </si>
  <si>
    <t>КГБУЗ "Князе-Волконская районная больница" МЗХК</t>
  </si>
  <si>
    <t>1340004</t>
  </si>
  <si>
    <t>КГБУЗ "Хабаровская районная больница"МЗХК</t>
  </si>
  <si>
    <t>1343001</t>
  </si>
  <si>
    <t>КГБУЗ "Бикинская ЦРБ"</t>
  </si>
  <si>
    <t>1343002</t>
  </si>
  <si>
    <t>КГБУЗ "Вяземская РБ"</t>
  </si>
  <si>
    <t>1343303</t>
  </si>
  <si>
    <t xml:space="preserve">КГБУЗ " Районная больница района имени Лазо" МЗХК </t>
  </si>
  <si>
    <t>1340011</t>
  </si>
  <si>
    <t>КГБУЗ "Троицкая ЦРБ"</t>
  </si>
  <si>
    <t>1340013</t>
  </si>
  <si>
    <t>КГБУЗ "ЦРБ Комсомольского района"</t>
  </si>
  <si>
    <t>1340014</t>
  </si>
  <si>
    <t>КГБУЗ "Амурская ЦРБ"</t>
  </si>
  <si>
    <t>1307014</t>
  </si>
  <si>
    <t xml:space="preserve">КГАУЗ "Амурская стоматологическая поликлиника" МЗХК </t>
  </si>
  <si>
    <t>1340006</t>
  </si>
  <si>
    <t>КГБУЗ "Ванинская ЦРБ"</t>
  </si>
  <si>
    <t>6349008</t>
  </si>
  <si>
    <t>Ванинская больница ФГУ "ДВОМЦ ФМБА"</t>
  </si>
  <si>
    <t>1340007</t>
  </si>
  <si>
    <t>КГБУЗ "РБ Советско-Гаванского района"</t>
  </si>
  <si>
    <t>1304001</t>
  </si>
  <si>
    <t>ИП Сазонова</t>
  </si>
  <si>
    <t>1343008</t>
  </si>
  <si>
    <t>КГБУЗ "ЦРБ Верхнебуреинского района"</t>
  </si>
  <si>
    <t>1340010</t>
  </si>
  <si>
    <t>КГБУЗ "ЦРБ Николаевского района"</t>
  </si>
  <si>
    <t>0352004</t>
  </si>
  <si>
    <t>КГБУЗ "Специализированная больница восстановительного лечения "Анненские Воды" МЗ ХК</t>
  </si>
  <si>
    <t>1343004</t>
  </si>
  <si>
    <t xml:space="preserve">КГБУЗ "Солнечная районная больница" МЗХК </t>
  </si>
  <si>
    <t>1343171</t>
  </si>
  <si>
    <t>КГБУЗ "Ульчская районная больница " МЗХК</t>
  </si>
  <si>
    <t>1340002</t>
  </si>
  <si>
    <t>КГБУЗ "ЦРБ района им. П. Осипенко"</t>
  </si>
  <si>
    <t>1340003</t>
  </si>
  <si>
    <t>КГБУЗ "ЦРБ Тугуро-Чумиканского района"</t>
  </si>
  <si>
    <t>1340001</t>
  </si>
  <si>
    <t>КГБУЗ "Аяно-Майская ЦРБ"</t>
  </si>
  <si>
    <t>1340012</t>
  </si>
  <si>
    <t>КГБУЗ "Охотская ЦРБ"</t>
  </si>
  <si>
    <t>2106184</t>
  </si>
  <si>
    <t>ООО "ЭКО-центр"</t>
  </si>
  <si>
    <t>2306196</t>
  </si>
  <si>
    <t>ФГАОУ ВПО "Дальневосточный федеральный университет"</t>
  </si>
  <si>
    <t>Итого</t>
  </si>
  <si>
    <t>Приложение №  8  к Решению Комиссии по разработке ТП ОМС от 29.06.2016 № 6</t>
  </si>
  <si>
    <t>АПП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</si>
</sst>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2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9" fillId="0" borderId="0"/>
    <xf numFmtId="164" fontId="2" fillId="0" borderId="0" applyFont="0" applyFill="0" applyBorder="0" applyAlignment="0" applyProtection="0"/>
    <xf numFmtId="0" fontId="1" fillId="0" borderId="0"/>
    <xf numFmtId="0" fontId="18" fillId="0" borderId="0"/>
    <xf numFmtId="0" fontId="19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2" applyFont="1" applyFill="1" applyAlignment="1">
      <alignment wrapText="1"/>
    </xf>
    <xf numFmtId="49" fontId="4" fillId="0" borderId="0" xfId="2" applyNumberFormat="1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5" fillId="0" borderId="0" xfId="2" applyFont="1" applyFill="1" applyAlignment="1">
      <alignment wrapText="1"/>
    </xf>
    <xf numFmtId="0" fontId="6" fillId="0" borderId="0" xfId="2" applyFont="1" applyFill="1"/>
    <xf numFmtId="49" fontId="4" fillId="0" borderId="0" xfId="2" applyNumberFormat="1" applyFont="1" applyFill="1"/>
    <xf numFmtId="0" fontId="6" fillId="0" borderId="0" xfId="2" applyFont="1" applyFill="1" applyAlignment="1">
      <alignment wrapText="1"/>
    </xf>
    <xf numFmtId="0" fontId="8" fillId="0" borderId="0" xfId="2" applyFont="1" applyFill="1"/>
    <xf numFmtId="0" fontId="6" fillId="0" borderId="0" xfId="2" applyFont="1" applyFill="1" applyAlignment="1">
      <alignment horizontal="center"/>
    </xf>
    <xf numFmtId="49" fontId="10" fillId="0" borderId="2" xfId="3" applyNumberFormat="1" applyFont="1" applyFill="1" applyBorder="1" applyAlignment="1">
      <alignment horizontal="center" wrapText="1"/>
    </xf>
    <xf numFmtId="0" fontId="8" fillId="0" borderId="3" xfId="3" applyFont="1" applyFill="1" applyBorder="1" applyAlignment="1">
      <alignment horizontal="center" wrapText="1"/>
    </xf>
    <xf numFmtId="49" fontId="10" fillId="0" borderId="6" xfId="3" applyNumberFormat="1" applyFont="1" applyFill="1" applyBorder="1" applyAlignment="1">
      <alignment horizontal="center" wrapText="1"/>
    </xf>
    <xf numFmtId="0" fontId="8" fillId="0" borderId="1" xfId="3" applyFont="1" applyFill="1" applyBorder="1" applyAlignment="1">
      <alignment horizontal="center" wrapText="1"/>
    </xf>
    <xf numFmtId="0" fontId="8" fillId="0" borderId="2" xfId="3" applyFont="1" applyFill="1" applyBorder="1" applyAlignment="1">
      <alignment wrapText="1"/>
    </xf>
    <xf numFmtId="0" fontId="6" fillId="0" borderId="1" xfId="2" applyFont="1" applyFill="1" applyBorder="1" applyAlignment="1">
      <alignment horizontal="center"/>
    </xf>
    <xf numFmtId="49" fontId="4" fillId="0" borderId="1" xfId="2" applyNumberFormat="1" applyFont="1" applyFill="1" applyBorder="1"/>
    <xf numFmtId="0" fontId="8" fillId="0" borderId="1" xfId="3" applyFont="1" applyFill="1" applyBorder="1" applyAlignment="1">
      <alignment wrapText="1"/>
    </xf>
    <xf numFmtId="164" fontId="6" fillId="0" borderId="1" xfId="1" applyNumberFormat="1" applyFont="1" applyFill="1" applyBorder="1"/>
    <xf numFmtId="164" fontId="8" fillId="0" borderId="1" xfId="1" applyNumberFormat="1" applyFont="1" applyFill="1" applyBorder="1"/>
    <xf numFmtId="164" fontId="12" fillId="0" borderId="1" xfId="1" applyNumberFormat="1" applyFont="1" applyFill="1" applyBorder="1"/>
    <xf numFmtId="164" fontId="6" fillId="0" borderId="0" xfId="2" applyNumberFormat="1" applyFont="1" applyFill="1"/>
    <xf numFmtId="0" fontId="8" fillId="0" borderId="1" xfId="2" applyFont="1" applyFill="1" applyBorder="1" applyAlignment="1">
      <alignment horizontal="center"/>
    </xf>
    <xf numFmtId="49" fontId="10" fillId="0" borderId="1" xfId="2" applyNumberFormat="1" applyFont="1" applyFill="1" applyBorder="1"/>
    <xf numFmtId="164" fontId="6" fillId="2" borderId="1" xfId="1" applyNumberFormat="1" applyFont="1" applyFill="1" applyBorder="1"/>
    <xf numFmtId="164" fontId="8" fillId="2" borderId="1" xfId="1" applyNumberFormat="1" applyFont="1" applyFill="1" applyBorder="1"/>
    <xf numFmtId="0" fontId="8" fillId="0" borderId="1" xfId="3" applyFont="1" applyFill="1" applyBorder="1" applyAlignment="1">
      <alignment horizontal="left" wrapText="1"/>
    </xf>
    <xf numFmtId="164" fontId="5" fillId="2" borderId="1" xfId="1" applyNumberFormat="1" applyFont="1" applyFill="1" applyBorder="1"/>
    <xf numFmtId="0" fontId="8" fillId="0" borderId="1" xfId="3" applyFont="1" applyFill="1" applyBorder="1" applyAlignment="1">
      <alignment vertical="justify" wrapText="1"/>
    </xf>
    <xf numFmtId="164" fontId="8" fillId="2" borderId="1" xfId="4" applyNumberFormat="1" applyFont="1" applyFill="1" applyBorder="1"/>
    <xf numFmtId="0" fontId="8" fillId="0" borderId="1" xfId="2" applyFont="1" applyFill="1" applyBorder="1" applyAlignment="1">
      <alignment horizontal="left" wrapText="1"/>
    </xf>
    <xf numFmtId="164" fontId="13" fillId="2" borderId="1" xfId="1" applyNumberFormat="1" applyFont="1" applyFill="1" applyBorder="1"/>
    <xf numFmtId="164" fontId="3" fillId="0" borderId="1" xfId="1" applyNumberFormat="1" applyFont="1" applyFill="1" applyBorder="1"/>
    <xf numFmtId="0" fontId="6" fillId="0" borderId="1" xfId="2" applyFont="1" applyFill="1" applyBorder="1"/>
    <xf numFmtId="0" fontId="12" fillId="0" borderId="1" xfId="2" applyFont="1" applyFill="1" applyBorder="1"/>
    <xf numFmtId="49" fontId="14" fillId="0" borderId="1" xfId="2" applyNumberFormat="1" applyFont="1" applyFill="1" applyBorder="1"/>
    <xf numFmtId="0" fontId="12" fillId="0" borderId="1" xfId="2" applyFont="1" applyFill="1" applyBorder="1" applyAlignment="1">
      <alignment wrapText="1"/>
    </xf>
    <xf numFmtId="164" fontId="11" fillId="0" borderId="1" xfId="1" applyNumberFormat="1" applyFont="1" applyFill="1" applyBorder="1"/>
    <xf numFmtId="164" fontId="12" fillId="0" borderId="1" xfId="2" applyNumberFormat="1" applyFont="1" applyFill="1" applyBorder="1"/>
    <xf numFmtId="0" fontId="12" fillId="0" borderId="0" xfId="2" applyFont="1" applyFill="1"/>
    <xf numFmtId="0" fontId="3" fillId="0" borderId="0" xfId="2" applyFont="1" applyFill="1"/>
    <xf numFmtId="164" fontId="3" fillId="0" borderId="0" xfId="2" applyNumberFormat="1" applyFont="1" applyFill="1"/>
    <xf numFmtId="3" fontId="6" fillId="0" borderId="0" xfId="2" applyNumberFormat="1" applyFont="1" applyFill="1"/>
    <xf numFmtId="3" fontId="4" fillId="0" borderId="0" xfId="2" applyNumberFormat="1" applyFont="1" applyFill="1"/>
    <xf numFmtId="3" fontId="6" fillId="0" borderId="0" xfId="2" applyNumberFormat="1" applyFont="1" applyFill="1" applyAlignment="1">
      <alignment wrapText="1"/>
    </xf>
    <xf numFmtId="3" fontId="8" fillId="0" borderId="0" xfId="2" applyNumberFormat="1" applyFont="1" applyFill="1"/>
    <xf numFmtId="165" fontId="6" fillId="0" borderId="0" xfId="2" applyNumberFormat="1" applyFont="1" applyFill="1"/>
    <xf numFmtId="0" fontId="15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horizontal="center" wrapText="1"/>
    </xf>
    <xf numFmtId="0" fontId="7" fillId="0" borderId="0" xfId="2" applyFont="1" applyFill="1" applyAlignment="1">
      <alignment horizontal="center" wrapText="1"/>
    </xf>
    <xf numFmtId="0" fontId="8" fillId="0" borderId="1" xfId="3" applyFont="1" applyFill="1" applyBorder="1" applyAlignment="1">
      <alignment horizont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wrapText="1"/>
    </xf>
    <xf numFmtId="0" fontId="8" fillId="0" borderId="4" xfId="3" applyFont="1" applyFill="1" applyBorder="1" applyAlignment="1">
      <alignment horizontal="center" wrapText="1"/>
    </xf>
    <xf numFmtId="0" fontId="8" fillId="0" borderId="5" xfId="3" applyFont="1" applyFill="1" applyBorder="1" applyAlignment="1">
      <alignment horizontal="center" wrapText="1"/>
    </xf>
    <xf numFmtId="0" fontId="11" fillId="0" borderId="1" xfId="3" applyFont="1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U132"/>
  <sheetViews>
    <sheetView tabSelected="1" zoomScaleNormal="100" zoomScaleSheetLayoutView="90" workbookViewId="0">
      <pane xSplit="3" ySplit="6" topLeftCell="D114" activePane="bottomRight" state="frozen"/>
      <selection pane="topRight" activeCell="C1" sqref="C1"/>
      <selection pane="bottomLeft" activeCell="A5" sqref="A5"/>
      <selection pane="bottomRight" activeCell="A123" sqref="A123:XFD125"/>
    </sheetView>
  </sheetViews>
  <sheetFormatPr defaultColWidth="8.25" defaultRowHeight="15" x14ac:dyDescent="0.25"/>
  <cols>
    <col min="1" max="1" width="4.125" style="5" customWidth="1"/>
    <col min="2" max="2" width="6" style="6" hidden="1" customWidth="1"/>
    <col min="3" max="3" width="29.25" style="7" customWidth="1"/>
    <col min="4" max="4" width="17.75" style="5" customWidth="1"/>
    <col min="5" max="5" width="18" style="5" hidden="1" customWidth="1"/>
    <col min="6" max="6" width="15.875" style="5" hidden="1" customWidth="1"/>
    <col min="7" max="7" width="17.75" style="5" customWidth="1"/>
    <col min="8" max="8" width="18.75" style="5" hidden="1" customWidth="1"/>
    <col min="9" max="9" width="17.875" style="5" hidden="1" customWidth="1"/>
    <col min="10" max="10" width="16.5" style="5" hidden="1" customWidth="1"/>
    <col min="11" max="11" width="18" style="5" hidden="1" customWidth="1"/>
    <col min="12" max="12" width="16.875" style="5" hidden="1" customWidth="1"/>
    <col min="13" max="13" width="17.625" style="5" customWidth="1"/>
    <col min="14" max="14" width="16.25" style="5" hidden="1" customWidth="1"/>
    <col min="15" max="15" width="18.125" style="5" hidden="1" customWidth="1"/>
    <col min="16" max="16" width="16.625" style="8" customWidth="1"/>
    <col min="17" max="17" width="17.5" style="5" customWidth="1"/>
    <col min="18" max="18" width="17.5" style="5" hidden="1" customWidth="1"/>
    <col min="19" max="19" width="17.25" style="5" hidden="1" customWidth="1"/>
    <col min="20" max="20" width="18.75" style="5" customWidth="1"/>
    <col min="21" max="21" width="17.75" style="5" customWidth="1"/>
    <col min="22" max="16384" width="8.25" style="5"/>
  </cols>
  <sheetData>
    <row r="1" spans="1:21" s="1" customFormat="1" ht="48" customHeight="1" x14ac:dyDescent="0.25">
      <c r="B1" s="2"/>
      <c r="E1" s="3"/>
      <c r="F1" s="3"/>
      <c r="P1" s="4"/>
      <c r="Q1" s="48" t="s">
        <v>230</v>
      </c>
      <c r="R1" s="48"/>
      <c r="S1" s="48"/>
      <c r="T1" s="48"/>
    </row>
    <row r="2" spans="1:21" s="1" customFormat="1" ht="30" customHeight="1" x14ac:dyDescent="0.25">
      <c r="B2" s="2"/>
      <c r="E2" s="3"/>
      <c r="F2" s="3"/>
      <c r="P2" s="4"/>
    </row>
    <row r="3" spans="1:21" ht="41.25" customHeight="1" x14ac:dyDescent="0.3">
      <c r="C3" s="49" t="s">
        <v>0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</row>
    <row r="4" spans="1:21" ht="15" customHeight="1" x14ac:dyDescent="0.25">
      <c r="T4" s="9" t="s">
        <v>1</v>
      </c>
    </row>
    <row r="5" spans="1:21" s="9" customFormat="1" ht="40.15" customHeight="1" x14ac:dyDescent="0.25">
      <c r="A5" s="50" t="s">
        <v>2</v>
      </c>
      <c r="B5" s="10"/>
      <c r="C5" s="51" t="s">
        <v>3</v>
      </c>
      <c r="D5" s="53" t="s">
        <v>4</v>
      </c>
      <c r="E5" s="54"/>
      <c r="F5" s="55"/>
      <c r="G5" s="54" t="s">
        <v>231</v>
      </c>
      <c r="H5" s="54"/>
      <c r="I5" s="54"/>
      <c r="J5" s="54"/>
      <c r="K5" s="54"/>
      <c r="L5" s="55"/>
      <c r="M5" s="53" t="s">
        <v>5</v>
      </c>
      <c r="N5" s="54"/>
      <c r="O5" s="55"/>
      <c r="P5" s="50" t="s">
        <v>6</v>
      </c>
      <c r="Q5" s="50" t="s">
        <v>7</v>
      </c>
      <c r="R5" s="11"/>
      <c r="S5" s="11"/>
      <c r="T5" s="56" t="s">
        <v>8</v>
      </c>
    </row>
    <row r="6" spans="1:21" s="9" customFormat="1" ht="36.6" hidden="1" customHeight="1" x14ac:dyDescent="0.25">
      <c r="A6" s="50"/>
      <c r="B6" s="12"/>
      <c r="C6" s="52"/>
      <c r="D6" s="13" t="s">
        <v>9</v>
      </c>
      <c r="E6" s="13" t="s">
        <v>10</v>
      </c>
      <c r="F6" s="13" t="s">
        <v>11</v>
      </c>
      <c r="G6" s="13" t="s">
        <v>9</v>
      </c>
      <c r="H6" s="13" t="s">
        <v>12</v>
      </c>
      <c r="I6" s="13" t="s">
        <v>13</v>
      </c>
      <c r="J6" s="13" t="s">
        <v>14</v>
      </c>
      <c r="K6" s="13" t="s">
        <v>15</v>
      </c>
      <c r="L6" s="13" t="s">
        <v>16</v>
      </c>
      <c r="M6" s="13" t="s">
        <v>9</v>
      </c>
      <c r="N6" s="14" t="s">
        <v>17</v>
      </c>
      <c r="O6" s="14" t="s">
        <v>18</v>
      </c>
      <c r="P6" s="50"/>
      <c r="Q6" s="50"/>
      <c r="R6" s="13" t="s">
        <v>12</v>
      </c>
      <c r="S6" s="13" t="s">
        <v>19</v>
      </c>
      <c r="T6" s="56"/>
    </row>
    <row r="7" spans="1:21" ht="45" x14ac:dyDescent="0.25">
      <c r="A7" s="15">
        <v>1</v>
      </c>
      <c r="B7" s="16" t="s">
        <v>20</v>
      </c>
      <c r="C7" s="17" t="s">
        <v>21</v>
      </c>
      <c r="D7" s="18">
        <f>SUM(E7:F7)</f>
        <v>814706304.34000003</v>
      </c>
      <c r="E7" s="18">
        <v>711796936.34000003</v>
      </c>
      <c r="F7" s="18">
        <v>102909368</v>
      </c>
      <c r="G7" s="18">
        <f>SUM(H7:L7)</f>
        <v>92014702.650000006</v>
      </c>
      <c r="H7" s="18"/>
      <c r="I7" s="18"/>
      <c r="J7" s="18"/>
      <c r="K7" s="18">
        <f>69782440-1518426</f>
        <v>68264014</v>
      </c>
      <c r="L7" s="18">
        <f>28475788.65-4725100</f>
        <v>23750688.649999999</v>
      </c>
      <c r="M7" s="18">
        <f>SUM(N7:O7)</f>
        <v>47612422.915100001</v>
      </c>
      <c r="N7" s="18">
        <f>11361285.74763-1207831.85</f>
        <v>10153453.89763</v>
      </c>
      <c r="O7" s="18">
        <v>37458969.017470002</v>
      </c>
      <c r="P7" s="19">
        <v>190364764.25</v>
      </c>
      <c r="Q7" s="18"/>
      <c r="R7" s="18"/>
      <c r="S7" s="18"/>
      <c r="T7" s="20">
        <f t="shared" ref="T7:T70" si="0">Q7+P7+M7+G7+D7</f>
        <v>1144698194.1551001</v>
      </c>
      <c r="U7" s="21"/>
    </row>
    <row r="8" spans="1:21" s="8" customFormat="1" ht="29.25" customHeight="1" x14ac:dyDescent="0.25">
      <c r="A8" s="22">
        <f>A7+1</f>
        <v>2</v>
      </c>
      <c r="B8" s="23" t="s">
        <v>22</v>
      </c>
      <c r="C8" s="17" t="s">
        <v>23</v>
      </c>
      <c r="D8" s="18">
        <f t="shared" ref="D8:D71" si="1">SUM(E8:F8)</f>
        <v>1068683648.77</v>
      </c>
      <c r="E8" s="19">
        <v>740573630.76999998</v>
      </c>
      <c r="F8" s="19">
        <v>328110018</v>
      </c>
      <c r="G8" s="18">
        <f t="shared" ref="G8:G70" si="2">SUM(H8:L8)</f>
        <v>54281284.770000003</v>
      </c>
      <c r="H8" s="19"/>
      <c r="I8" s="19"/>
      <c r="J8" s="19"/>
      <c r="K8" s="19">
        <v>44856997.920000002</v>
      </c>
      <c r="L8" s="19">
        <v>9424286.8499999996</v>
      </c>
      <c r="M8" s="18">
        <f t="shared" ref="M8:M71" si="3">SUM(N8:O8)</f>
        <v>4221516.9827133333</v>
      </c>
      <c r="N8" s="19">
        <v>4221516.9827133333</v>
      </c>
      <c r="O8" s="19"/>
      <c r="P8" s="19"/>
      <c r="Q8" s="19"/>
      <c r="R8" s="19"/>
      <c r="S8" s="19"/>
      <c r="T8" s="20">
        <f t="shared" si="0"/>
        <v>1127186450.5227134</v>
      </c>
      <c r="U8" s="21"/>
    </row>
    <row r="9" spans="1:21" s="8" customFormat="1" ht="31.9" customHeight="1" x14ac:dyDescent="0.25">
      <c r="A9" s="22">
        <f t="shared" ref="A9:A72" si="4">A8+1</f>
        <v>3</v>
      </c>
      <c r="B9" s="23" t="s">
        <v>24</v>
      </c>
      <c r="C9" s="17" t="s">
        <v>25</v>
      </c>
      <c r="D9" s="18">
        <f t="shared" si="1"/>
        <v>420368514.36150664</v>
      </c>
      <c r="E9" s="19">
        <v>393563953.36150664</v>
      </c>
      <c r="F9" s="19">
        <v>26804561</v>
      </c>
      <c r="G9" s="18">
        <f t="shared" si="2"/>
        <v>73486044.700000003</v>
      </c>
      <c r="H9" s="19"/>
      <c r="I9" s="19"/>
      <c r="J9" s="19"/>
      <c r="K9" s="19">
        <f>69316461.06+956264.4</f>
        <v>70272725.460000008</v>
      </c>
      <c r="L9" s="19">
        <v>3213319.2399999998</v>
      </c>
      <c r="M9" s="18">
        <f t="shared" si="3"/>
        <v>86742394.786320001</v>
      </c>
      <c r="N9" s="19">
        <v>75848570.244719997</v>
      </c>
      <c r="O9" s="19">
        <v>10893824.541599998</v>
      </c>
      <c r="P9" s="19"/>
      <c r="Q9" s="19"/>
      <c r="R9" s="19"/>
      <c r="S9" s="19"/>
      <c r="T9" s="20">
        <f t="shared" si="0"/>
        <v>580596953.84782672</v>
      </c>
      <c r="U9" s="21"/>
    </row>
    <row r="10" spans="1:21" s="8" customFormat="1" ht="43.5" customHeight="1" x14ac:dyDescent="0.25">
      <c r="A10" s="22">
        <f t="shared" si="4"/>
        <v>4</v>
      </c>
      <c r="B10" s="23" t="s">
        <v>26</v>
      </c>
      <c r="C10" s="17" t="s">
        <v>27</v>
      </c>
      <c r="D10" s="18">
        <f t="shared" si="1"/>
        <v>368915055.52470672</v>
      </c>
      <c r="E10" s="19">
        <v>350991505.52470672</v>
      </c>
      <c r="F10" s="19">
        <v>17923550</v>
      </c>
      <c r="G10" s="24">
        <f t="shared" si="2"/>
        <v>101852856.59999999</v>
      </c>
      <c r="H10" s="25"/>
      <c r="I10" s="25"/>
      <c r="J10" s="25"/>
      <c r="K10" s="25">
        <f>70314041.7-1020292</f>
        <v>69293749.700000003</v>
      </c>
      <c r="L10" s="25">
        <v>32559106.899999999</v>
      </c>
      <c r="M10" s="18">
        <f t="shared" si="3"/>
        <v>34681902.130633324</v>
      </c>
      <c r="N10" s="19">
        <v>30602856.914933328</v>
      </c>
      <c r="O10" s="19">
        <v>4079045.2157000001</v>
      </c>
      <c r="P10" s="19"/>
      <c r="Q10" s="19"/>
      <c r="R10" s="19"/>
      <c r="S10" s="19"/>
      <c r="T10" s="20">
        <f t="shared" si="0"/>
        <v>505449814.25534004</v>
      </c>
      <c r="U10" s="21"/>
    </row>
    <row r="11" spans="1:21" s="8" customFormat="1" ht="29.45" customHeight="1" x14ac:dyDescent="0.25">
      <c r="A11" s="22">
        <f t="shared" si="4"/>
        <v>5</v>
      </c>
      <c r="B11" s="23" t="s">
        <v>28</v>
      </c>
      <c r="C11" s="26" t="s">
        <v>29</v>
      </c>
      <c r="D11" s="18">
        <f t="shared" si="1"/>
        <v>418372899.42666656</v>
      </c>
      <c r="E11" s="19">
        <v>405942091.42666656</v>
      </c>
      <c r="F11" s="19">
        <v>12430808</v>
      </c>
      <c r="G11" s="24">
        <f t="shared" si="2"/>
        <v>194305027.31000003</v>
      </c>
      <c r="H11" s="25"/>
      <c r="I11" s="25"/>
      <c r="J11" s="25"/>
      <c r="K11" s="25">
        <v>26533634.399999999</v>
      </c>
      <c r="L11" s="25">
        <v>167771392.91000003</v>
      </c>
      <c r="M11" s="18">
        <f t="shared" si="3"/>
        <v>112857182.15407999</v>
      </c>
      <c r="N11" s="19">
        <v>3427284.6607999997</v>
      </c>
      <c r="O11" s="19">
        <v>109429897.49327999</v>
      </c>
      <c r="P11" s="19"/>
      <c r="Q11" s="19"/>
      <c r="R11" s="19"/>
      <c r="S11" s="19"/>
      <c r="T11" s="20">
        <f t="shared" si="0"/>
        <v>725535108.89074659</v>
      </c>
      <c r="U11" s="21"/>
    </row>
    <row r="12" spans="1:21" s="8" customFormat="1" ht="30.6" customHeight="1" x14ac:dyDescent="0.25">
      <c r="A12" s="22">
        <f t="shared" si="4"/>
        <v>6</v>
      </c>
      <c r="B12" s="23" t="s">
        <v>30</v>
      </c>
      <c r="C12" s="26" t="s">
        <v>31</v>
      </c>
      <c r="D12" s="18">
        <f t="shared" si="1"/>
        <v>0</v>
      </c>
      <c r="E12" s="19"/>
      <c r="F12" s="19"/>
      <c r="G12" s="24">
        <f t="shared" si="2"/>
        <v>276516425.00999999</v>
      </c>
      <c r="H12" s="25"/>
      <c r="I12" s="25"/>
      <c r="J12" s="25"/>
      <c r="K12" s="25">
        <v>128886199.73999998</v>
      </c>
      <c r="L12" s="25">
        <v>147630225.27000001</v>
      </c>
      <c r="M12" s="18">
        <f t="shared" si="3"/>
        <v>40625209.899999999</v>
      </c>
      <c r="N12" s="19"/>
      <c r="O12" s="19">
        <v>40625209.899999999</v>
      </c>
      <c r="P12" s="19"/>
      <c r="Q12" s="19"/>
      <c r="R12" s="19"/>
      <c r="S12" s="19"/>
      <c r="T12" s="20">
        <f t="shared" si="0"/>
        <v>317141634.90999997</v>
      </c>
      <c r="U12" s="21"/>
    </row>
    <row r="13" spans="1:21" s="8" customFormat="1" ht="43.9" customHeight="1" x14ac:dyDescent="0.25">
      <c r="A13" s="22">
        <f t="shared" si="4"/>
        <v>7</v>
      </c>
      <c r="B13" s="23" t="s">
        <v>32</v>
      </c>
      <c r="C13" s="26" t="s">
        <v>33</v>
      </c>
      <c r="D13" s="18">
        <f t="shared" si="1"/>
        <v>0</v>
      </c>
      <c r="E13" s="19"/>
      <c r="F13" s="19"/>
      <c r="G13" s="24">
        <f t="shared" si="2"/>
        <v>135623703.77500001</v>
      </c>
      <c r="H13" s="25"/>
      <c r="I13" s="25"/>
      <c r="J13" s="25"/>
      <c r="K13" s="25">
        <v>135623703.77500001</v>
      </c>
      <c r="L13" s="25"/>
      <c r="M13" s="18">
        <f t="shared" si="3"/>
        <v>0</v>
      </c>
      <c r="N13" s="19"/>
      <c r="O13" s="19"/>
      <c r="P13" s="19"/>
      <c r="Q13" s="19"/>
      <c r="R13" s="19"/>
      <c r="S13" s="19"/>
      <c r="T13" s="20">
        <f t="shared" si="0"/>
        <v>135623703.77500001</v>
      </c>
      <c r="U13" s="21"/>
    </row>
    <row r="14" spans="1:21" s="8" customFormat="1" ht="19.149999999999999" customHeight="1" x14ac:dyDescent="0.25">
      <c r="A14" s="22">
        <f t="shared" si="4"/>
        <v>8</v>
      </c>
      <c r="B14" s="23" t="s">
        <v>34</v>
      </c>
      <c r="C14" s="26" t="s">
        <v>35</v>
      </c>
      <c r="D14" s="18">
        <f t="shared" si="1"/>
        <v>0</v>
      </c>
      <c r="E14" s="19"/>
      <c r="F14" s="19"/>
      <c r="G14" s="24">
        <f t="shared" si="2"/>
        <v>49015000</v>
      </c>
      <c r="H14" s="25"/>
      <c r="I14" s="25"/>
      <c r="J14" s="25"/>
      <c r="K14" s="25">
        <v>49015000</v>
      </c>
      <c r="L14" s="25"/>
      <c r="M14" s="18">
        <f t="shared" si="3"/>
        <v>0</v>
      </c>
      <c r="N14" s="19"/>
      <c r="O14" s="19"/>
      <c r="P14" s="19"/>
      <c r="Q14" s="19"/>
      <c r="R14" s="19"/>
      <c r="S14" s="19"/>
      <c r="T14" s="20">
        <f t="shared" si="0"/>
        <v>49015000</v>
      </c>
      <c r="U14" s="21"/>
    </row>
    <row r="15" spans="1:21" s="8" customFormat="1" ht="29.45" customHeight="1" x14ac:dyDescent="0.25">
      <c r="A15" s="22">
        <f t="shared" si="4"/>
        <v>9</v>
      </c>
      <c r="B15" s="23" t="s">
        <v>36</v>
      </c>
      <c r="C15" s="26" t="s">
        <v>37</v>
      </c>
      <c r="D15" s="18">
        <f t="shared" si="1"/>
        <v>0</v>
      </c>
      <c r="E15" s="19"/>
      <c r="F15" s="19"/>
      <c r="G15" s="24">
        <f t="shared" si="2"/>
        <v>53014624</v>
      </c>
      <c r="H15" s="25"/>
      <c r="I15" s="25"/>
      <c r="J15" s="25"/>
      <c r="K15" s="25">
        <v>53014624</v>
      </c>
      <c r="L15" s="25"/>
      <c r="M15" s="18">
        <f t="shared" si="3"/>
        <v>0</v>
      </c>
      <c r="N15" s="19"/>
      <c r="O15" s="19"/>
      <c r="P15" s="19"/>
      <c r="Q15" s="19"/>
      <c r="R15" s="19"/>
      <c r="S15" s="19"/>
      <c r="T15" s="20">
        <f t="shared" si="0"/>
        <v>53014624</v>
      </c>
      <c r="U15" s="21"/>
    </row>
    <row r="16" spans="1:21" s="8" customFormat="1" ht="42.6" customHeight="1" x14ac:dyDescent="0.25">
      <c r="A16" s="22">
        <f t="shared" si="4"/>
        <v>10</v>
      </c>
      <c r="B16" s="23" t="s">
        <v>38</v>
      </c>
      <c r="C16" s="17" t="s">
        <v>39</v>
      </c>
      <c r="D16" s="18">
        <f t="shared" si="1"/>
        <v>0</v>
      </c>
      <c r="E16" s="19"/>
      <c r="F16" s="19"/>
      <c r="G16" s="24">
        <f t="shared" si="2"/>
        <v>10071712</v>
      </c>
      <c r="H16" s="25"/>
      <c r="I16" s="27"/>
      <c r="J16" s="25"/>
      <c r="K16" s="25"/>
      <c r="L16" s="25">
        <v>10071712</v>
      </c>
      <c r="M16" s="18">
        <f t="shared" si="3"/>
        <v>2498364.6566666663</v>
      </c>
      <c r="N16" s="19"/>
      <c r="O16" s="19">
        <v>2498364.6566666663</v>
      </c>
      <c r="P16" s="19"/>
      <c r="Q16" s="19"/>
      <c r="R16" s="19"/>
      <c r="S16" s="19"/>
      <c r="T16" s="20">
        <f t="shared" si="0"/>
        <v>12570076.656666666</v>
      </c>
      <c r="U16" s="21"/>
    </row>
    <row r="17" spans="1:21" s="8" customFormat="1" ht="45" x14ac:dyDescent="0.25">
      <c r="A17" s="22">
        <f t="shared" si="4"/>
        <v>11</v>
      </c>
      <c r="B17" s="23" t="s">
        <v>40</v>
      </c>
      <c r="C17" s="17" t="s">
        <v>41</v>
      </c>
      <c r="D17" s="18">
        <f t="shared" si="1"/>
        <v>49178582.523213334</v>
      </c>
      <c r="E17" s="19">
        <v>47954421.523213334</v>
      </c>
      <c r="F17" s="19">
        <v>1224161</v>
      </c>
      <c r="G17" s="24">
        <f t="shared" si="2"/>
        <v>0</v>
      </c>
      <c r="H17" s="25"/>
      <c r="I17" s="27"/>
      <c r="J17" s="25"/>
      <c r="K17" s="25"/>
      <c r="L17" s="25"/>
      <c r="M17" s="18">
        <f t="shared" si="3"/>
        <v>16885032.478860002</v>
      </c>
      <c r="N17" s="19">
        <v>16885032.478860002</v>
      </c>
      <c r="O17" s="19"/>
      <c r="P17" s="19"/>
      <c r="Q17" s="19"/>
      <c r="R17" s="19"/>
      <c r="S17" s="19"/>
      <c r="T17" s="20">
        <f t="shared" si="0"/>
        <v>66063615.002073333</v>
      </c>
      <c r="U17" s="21"/>
    </row>
    <row r="18" spans="1:21" s="8" customFormat="1" ht="30.75" customHeight="1" x14ac:dyDescent="0.25">
      <c r="A18" s="22">
        <f t="shared" si="4"/>
        <v>12</v>
      </c>
      <c r="B18" s="23" t="s">
        <v>42</v>
      </c>
      <c r="C18" s="17" t="s">
        <v>43</v>
      </c>
      <c r="D18" s="18">
        <f t="shared" si="1"/>
        <v>371511426.86782002</v>
      </c>
      <c r="E18" s="19">
        <v>302780840.86782002</v>
      </c>
      <c r="F18" s="19">
        <v>68730586</v>
      </c>
      <c r="G18" s="24">
        <f t="shared" si="2"/>
        <v>8273341.9799999986</v>
      </c>
      <c r="H18" s="25"/>
      <c r="I18" s="25"/>
      <c r="J18" s="25"/>
      <c r="K18" s="25">
        <v>808844.39999999991</v>
      </c>
      <c r="L18" s="25">
        <v>7464497.5799999991</v>
      </c>
      <c r="M18" s="18">
        <f t="shared" si="3"/>
        <v>41967795.572733328</v>
      </c>
      <c r="N18" s="19">
        <v>1124299.54</v>
      </c>
      <c r="O18" s="19">
        <v>40843496.032733329</v>
      </c>
      <c r="P18" s="19"/>
      <c r="Q18" s="19"/>
      <c r="R18" s="19"/>
      <c r="S18" s="19"/>
      <c r="T18" s="20">
        <f t="shared" si="0"/>
        <v>421752564.42055333</v>
      </c>
      <c r="U18" s="21"/>
    </row>
    <row r="19" spans="1:21" s="8" customFormat="1" ht="30.75" customHeight="1" x14ac:dyDescent="0.25">
      <c r="A19" s="22">
        <f t="shared" si="4"/>
        <v>13</v>
      </c>
      <c r="B19" s="23" t="s">
        <v>44</v>
      </c>
      <c r="C19" s="17" t="s">
        <v>45</v>
      </c>
      <c r="D19" s="18">
        <f t="shared" si="1"/>
        <v>12322242.173247999</v>
      </c>
      <c r="E19" s="19">
        <v>12322242.173247999</v>
      </c>
      <c r="F19" s="19"/>
      <c r="G19" s="24">
        <f t="shared" si="2"/>
        <v>9775703.4940740746</v>
      </c>
      <c r="H19" s="25">
        <v>6184323.6000000006</v>
      </c>
      <c r="I19" s="25">
        <v>1800871.8940740742</v>
      </c>
      <c r="J19" s="25">
        <v>440460</v>
      </c>
      <c r="K19" s="25">
        <v>1350048</v>
      </c>
      <c r="L19" s="25"/>
      <c r="M19" s="18">
        <f t="shared" si="3"/>
        <v>1830328.4599599999</v>
      </c>
      <c r="N19" s="19"/>
      <c r="O19" s="19">
        <v>1830328.4599599999</v>
      </c>
      <c r="P19" s="19"/>
      <c r="Q19" s="19"/>
      <c r="R19" s="19"/>
      <c r="S19" s="19"/>
      <c r="T19" s="20">
        <f t="shared" si="0"/>
        <v>23928274.127282076</v>
      </c>
      <c r="U19" s="21"/>
    </row>
    <row r="20" spans="1:21" s="8" customFormat="1" ht="42.6" customHeight="1" x14ac:dyDescent="0.25">
      <c r="A20" s="22">
        <f t="shared" si="4"/>
        <v>14</v>
      </c>
      <c r="B20" s="23" t="s">
        <v>46</v>
      </c>
      <c r="C20" s="17" t="s">
        <v>47</v>
      </c>
      <c r="D20" s="18">
        <f t="shared" si="1"/>
        <v>122251880.83977333</v>
      </c>
      <c r="E20" s="19">
        <v>103169589.83977333</v>
      </c>
      <c r="F20" s="19">
        <v>19082291</v>
      </c>
      <c r="G20" s="24">
        <f t="shared" si="2"/>
        <v>17941131.299999997</v>
      </c>
      <c r="H20" s="25"/>
      <c r="I20" s="27"/>
      <c r="J20" s="25"/>
      <c r="K20" s="25">
        <v>6643728</v>
      </c>
      <c r="L20" s="25">
        <v>11297403.299999999</v>
      </c>
      <c r="M20" s="18">
        <f t="shared" si="3"/>
        <v>0</v>
      </c>
      <c r="N20" s="19"/>
      <c r="O20" s="19"/>
      <c r="P20" s="19"/>
      <c r="Q20" s="19"/>
      <c r="R20" s="19"/>
      <c r="S20" s="19"/>
      <c r="T20" s="20">
        <f t="shared" si="0"/>
        <v>140193012.13977331</v>
      </c>
      <c r="U20" s="21"/>
    </row>
    <row r="21" spans="1:21" s="8" customFormat="1" ht="15.75" x14ac:dyDescent="0.25">
      <c r="A21" s="22">
        <f t="shared" si="4"/>
        <v>15</v>
      </c>
      <c r="B21" s="23" t="s">
        <v>48</v>
      </c>
      <c r="C21" s="17" t="s">
        <v>49</v>
      </c>
      <c r="D21" s="18">
        <f t="shared" si="1"/>
        <v>54434815.341200002</v>
      </c>
      <c r="E21" s="19">
        <v>54434815.341200002</v>
      </c>
      <c r="F21" s="19"/>
      <c r="G21" s="24">
        <f t="shared" si="2"/>
        <v>0</v>
      </c>
      <c r="H21" s="25"/>
      <c r="I21" s="27"/>
      <c r="J21" s="25"/>
      <c r="K21" s="25"/>
      <c r="L21" s="25"/>
      <c r="M21" s="18">
        <f t="shared" si="3"/>
        <v>0</v>
      </c>
      <c r="N21" s="19"/>
      <c r="O21" s="19"/>
      <c r="P21" s="19"/>
      <c r="Q21" s="19"/>
      <c r="R21" s="19"/>
      <c r="S21" s="19"/>
      <c r="T21" s="20">
        <f t="shared" si="0"/>
        <v>54434815.341200002</v>
      </c>
      <c r="U21" s="21"/>
    </row>
    <row r="22" spans="1:21" s="8" customFormat="1" ht="90" x14ac:dyDescent="0.25">
      <c r="A22" s="22">
        <f t="shared" si="4"/>
        <v>16</v>
      </c>
      <c r="B22" s="23" t="s">
        <v>50</v>
      </c>
      <c r="C22" s="28" t="s">
        <v>51</v>
      </c>
      <c r="D22" s="18">
        <f t="shared" si="1"/>
        <v>6236911.4024</v>
      </c>
      <c r="E22" s="19">
        <v>6236911.4024</v>
      </c>
      <c r="F22" s="19"/>
      <c r="G22" s="24">
        <f t="shared" si="2"/>
        <v>1965600</v>
      </c>
      <c r="H22" s="25"/>
      <c r="I22" s="27"/>
      <c r="J22" s="25"/>
      <c r="K22" s="25">
        <v>1965600</v>
      </c>
      <c r="L22" s="25"/>
      <c r="M22" s="18">
        <f t="shared" si="3"/>
        <v>2753941.2409600001</v>
      </c>
      <c r="N22" s="19">
        <v>2753941.2409600001</v>
      </c>
      <c r="O22" s="19"/>
      <c r="P22" s="19"/>
      <c r="Q22" s="19"/>
      <c r="R22" s="19"/>
      <c r="S22" s="19"/>
      <c r="T22" s="20">
        <f t="shared" si="0"/>
        <v>10956452.64336</v>
      </c>
      <c r="U22" s="21"/>
    </row>
    <row r="23" spans="1:21" s="8" customFormat="1" ht="30" x14ac:dyDescent="0.25">
      <c r="A23" s="22">
        <f t="shared" si="4"/>
        <v>17</v>
      </c>
      <c r="B23" s="23" t="s">
        <v>52</v>
      </c>
      <c r="C23" s="17" t="s">
        <v>53</v>
      </c>
      <c r="D23" s="18">
        <f t="shared" si="1"/>
        <v>38367238.754116669</v>
      </c>
      <c r="E23" s="19">
        <v>22418359.754116666</v>
      </c>
      <c r="F23" s="19">
        <v>15948879</v>
      </c>
      <c r="G23" s="24">
        <f t="shared" si="2"/>
        <v>0</v>
      </c>
      <c r="H23" s="25"/>
      <c r="I23" s="27"/>
      <c r="J23" s="25"/>
      <c r="K23" s="25"/>
      <c r="L23" s="25"/>
      <c r="M23" s="18">
        <f t="shared" si="3"/>
        <v>0</v>
      </c>
      <c r="N23" s="19"/>
      <c r="O23" s="19">
        <v>0</v>
      </c>
      <c r="P23" s="19"/>
      <c r="Q23" s="19"/>
      <c r="R23" s="19"/>
      <c r="S23" s="19"/>
      <c r="T23" s="20">
        <f t="shared" si="0"/>
        <v>38367238.754116669</v>
      </c>
      <c r="U23" s="21"/>
    </row>
    <row r="24" spans="1:21" s="8" customFormat="1" ht="30" x14ac:dyDescent="0.25">
      <c r="A24" s="22">
        <f t="shared" si="4"/>
        <v>18</v>
      </c>
      <c r="B24" s="23"/>
      <c r="C24" s="17" t="s">
        <v>54</v>
      </c>
      <c r="D24" s="18">
        <f t="shared" si="1"/>
        <v>0</v>
      </c>
      <c r="E24" s="19"/>
      <c r="F24" s="19"/>
      <c r="G24" s="24">
        <f t="shared" si="2"/>
        <v>0</v>
      </c>
      <c r="H24" s="25"/>
      <c r="I24" s="27"/>
      <c r="J24" s="25"/>
      <c r="K24" s="25"/>
      <c r="L24" s="25"/>
      <c r="M24" s="18">
        <f t="shared" si="3"/>
        <v>0</v>
      </c>
      <c r="N24" s="19"/>
      <c r="O24" s="19"/>
      <c r="P24" s="19">
        <v>95014519.290000007</v>
      </c>
      <c r="Q24" s="19"/>
      <c r="R24" s="19"/>
      <c r="S24" s="19"/>
      <c r="T24" s="20">
        <f t="shared" si="0"/>
        <v>95014519.290000007</v>
      </c>
      <c r="U24" s="21"/>
    </row>
    <row r="25" spans="1:21" s="8" customFormat="1" ht="15.75" hidden="1" customHeight="1" x14ac:dyDescent="0.25">
      <c r="A25" s="22"/>
      <c r="B25" s="23"/>
      <c r="C25" s="17" t="s">
        <v>55</v>
      </c>
      <c r="D25" s="18">
        <f t="shared" si="1"/>
        <v>0</v>
      </c>
      <c r="E25" s="19"/>
      <c r="F25" s="19"/>
      <c r="G25" s="24">
        <f t="shared" si="2"/>
        <v>0</v>
      </c>
      <c r="H25" s="25"/>
      <c r="I25" s="27"/>
      <c r="J25" s="25"/>
      <c r="K25" s="25"/>
      <c r="L25" s="25"/>
      <c r="M25" s="18">
        <f t="shared" si="3"/>
        <v>0</v>
      </c>
      <c r="N25" s="19"/>
      <c r="O25" s="19"/>
      <c r="P25" s="19"/>
      <c r="Q25" s="19"/>
      <c r="R25" s="19"/>
      <c r="S25" s="19"/>
      <c r="T25" s="20">
        <f t="shared" si="0"/>
        <v>0</v>
      </c>
      <c r="U25" s="21"/>
    </row>
    <row r="26" spans="1:21" s="8" customFormat="1" ht="30" x14ac:dyDescent="0.25">
      <c r="A26" s="22">
        <f>A24+1</f>
        <v>19</v>
      </c>
      <c r="B26" s="23" t="s">
        <v>56</v>
      </c>
      <c r="C26" s="17" t="s">
        <v>57</v>
      </c>
      <c r="D26" s="18">
        <f t="shared" si="1"/>
        <v>109500338.88426399</v>
      </c>
      <c r="E26" s="19">
        <v>108253044.88426399</v>
      </c>
      <c r="F26" s="19">
        <v>1247294</v>
      </c>
      <c r="G26" s="24">
        <f t="shared" si="2"/>
        <v>3085824</v>
      </c>
      <c r="H26" s="25"/>
      <c r="I26" s="27"/>
      <c r="J26" s="25"/>
      <c r="K26" s="25">
        <v>3085824</v>
      </c>
      <c r="L26" s="25"/>
      <c r="M26" s="18">
        <f t="shared" si="3"/>
        <v>17878136.328780003</v>
      </c>
      <c r="N26" s="19">
        <v>17878136.328780003</v>
      </c>
      <c r="O26" s="19"/>
      <c r="P26" s="19"/>
      <c r="Q26" s="19"/>
      <c r="R26" s="19"/>
      <c r="S26" s="19"/>
      <c r="T26" s="20">
        <f t="shared" si="0"/>
        <v>130464299.21304399</v>
      </c>
      <c r="U26" s="21"/>
    </row>
    <row r="27" spans="1:21" s="8" customFormat="1" ht="30" x14ac:dyDescent="0.25">
      <c r="A27" s="22">
        <f t="shared" si="4"/>
        <v>20</v>
      </c>
      <c r="B27" s="23" t="s">
        <v>58</v>
      </c>
      <c r="C27" s="17" t="s">
        <v>59</v>
      </c>
      <c r="D27" s="18">
        <f t="shared" si="1"/>
        <v>348708827.72245002</v>
      </c>
      <c r="E27" s="19">
        <v>343288217.72245002</v>
      </c>
      <c r="F27" s="19">
        <v>5420610</v>
      </c>
      <c r="G27" s="24">
        <f t="shared" si="2"/>
        <v>129289010.27990741</v>
      </c>
      <c r="H27" s="25">
        <v>75826556.305833325</v>
      </c>
      <c r="I27" s="27">
        <v>30090719.174074072</v>
      </c>
      <c r="J27" s="25">
        <v>734100</v>
      </c>
      <c r="K27" s="25">
        <v>17044742.399999999</v>
      </c>
      <c r="L27" s="25">
        <v>5592892.4000000004</v>
      </c>
      <c r="M27" s="18">
        <f t="shared" si="3"/>
        <v>27425451.25</v>
      </c>
      <c r="N27" s="19">
        <v>6124692.6299999999</v>
      </c>
      <c r="O27" s="19">
        <v>21300758.620000001</v>
      </c>
      <c r="P27" s="19"/>
      <c r="Q27" s="19"/>
      <c r="R27" s="19"/>
      <c r="S27" s="19"/>
      <c r="T27" s="20">
        <f t="shared" si="0"/>
        <v>505423289.25235742</v>
      </c>
      <c r="U27" s="21"/>
    </row>
    <row r="28" spans="1:21" s="8" customFormat="1" ht="30" x14ac:dyDescent="0.25">
      <c r="A28" s="22">
        <f t="shared" si="4"/>
        <v>21</v>
      </c>
      <c r="B28" s="23" t="s">
        <v>60</v>
      </c>
      <c r="C28" s="17" t="s">
        <v>61</v>
      </c>
      <c r="D28" s="18">
        <f t="shared" si="1"/>
        <v>283459051.79000002</v>
      </c>
      <c r="E28" s="19">
        <f>285825924.31-2366872.52</f>
        <v>283459051.79000002</v>
      </c>
      <c r="F28" s="19"/>
      <c r="G28" s="24">
        <f t="shared" si="2"/>
        <v>5385915</v>
      </c>
      <c r="H28" s="25"/>
      <c r="I28" s="27"/>
      <c r="J28" s="25"/>
      <c r="K28" s="25">
        <v>1928640</v>
      </c>
      <c r="L28" s="25">
        <v>3457274.9999999995</v>
      </c>
      <c r="M28" s="18">
        <f t="shared" si="3"/>
        <v>11957374.80786333</v>
      </c>
      <c r="N28" s="19">
        <v>11957374.80786333</v>
      </c>
      <c r="O28" s="19"/>
      <c r="P28" s="19"/>
      <c r="Q28" s="19"/>
      <c r="R28" s="19"/>
      <c r="S28" s="19"/>
      <c r="T28" s="20">
        <f t="shared" si="0"/>
        <v>300802341.59786338</v>
      </c>
      <c r="U28" s="21"/>
    </row>
    <row r="29" spans="1:21" s="8" customFormat="1" ht="45" x14ac:dyDescent="0.25">
      <c r="A29" s="22">
        <f t="shared" si="4"/>
        <v>22</v>
      </c>
      <c r="B29" s="23" t="s">
        <v>62</v>
      </c>
      <c r="C29" s="17" t="s">
        <v>63</v>
      </c>
      <c r="D29" s="18">
        <f t="shared" si="1"/>
        <v>45450538.604958661</v>
      </c>
      <c r="E29" s="19">
        <v>45450538.604958661</v>
      </c>
      <c r="F29" s="19"/>
      <c r="G29" s="24">
        <f t="shared" si="2"/>
        <v>84715252.074000001</v>
      </c>
      <c r="H29" s="25">
        <v>32141206.733999994</v>
      </c>
      <c r="I29" s="27">
        <v>557915.12</v>
      </c>
      <c r="J29" s="25">
        <v>22085483.100000001</v>
      </c>
      <c r="K29" s="25">
        <v>27409054.119999997</v>
      </c>
      <c r="L29" s="25">
        <v>2521593</v>
      </c>
      <c r="M29" s="18">
        <f t="shared" si="3"/>
        <v>7420093.4080000017</v>
      </c>
      <c r="N29" s="19">
        <v>3317605.2000000007</v>
      </c>
      <c r="O29" s="19">
        <v>4102488.2080000006</v>
      </c>
      <c r="P29" s="19"/>
      <c r="Q29" s="19"/>
      <c r="R29" s="19"/>
      <c r="S29" s="19"/>
      <c r="T29" s="20">
        <f t="shared" si="0"/>
        <v>137585884.08695868</v>
      </c>
      <c r="U29" s="21"/>
    </row>
    <row r="30" spans="1:21" s="8" customFormat="1" ht="30" x14ac:dyDescent="0.25">
      <c r="A30" s="22">
        <f t="shared" si="4"/>
        <v>23</v>
      </c>
      <c r="B30" s="23" t="s">
        <v>64</v>
      </c>
      <c r="C30" s="17" t="s">
        <v>65</v>
      </c>
      <c r="D30" s="18">
        <f t="shared" si="1"/>
        <v>57331674.973789997</v>
      </c>
      <c r="E30" s="19">
        <v>57331674.973789997</v>
      </c>
      <c r="F30" s="19"/>
      <c r="G30" s="24">
        <f t="shared" si="2"/>
        <v>134445034.59884068</v>
      </c>
      <c r="H30" s="25">
        <v>72040000.858840674</v>
      </c>
      <c r="I30" s="27">
        <v>1903168.4</v>
      </c>
      <c r="J30" s="25">
        <v>49129318.140000001</v>
      </c>
      <c r="K30" s="25">
        <v>11372547.199999999</v>
      </c>
      <c r="L30" s="25"/>
      <c r="M30" s="18">
        <f t="shared" si="3"/>
        <v>7809373.2626000009</v>
      </c>
      <c r="N30" s="19">
        <v>3138355.2746000001</v>
      </c>
      <c r="O30" s="19">
        <v>4671017.9880000008</v>
      </c>
      <c r="P30" s="19"/>
      <c r="Q30" s="19"/>
      <c r="R30" s="19"/>
      <c r="S30" s="19"/>
      <c r="T30" s="20">
        <f t="shared" si="0"/>
        <v>199586082.83523068</v>
      </c>
      <c r="U30" s="21"/>
    </row>
    <row r="31" spans="1:21" s="8" customFormat="1" ht="19.5" customHeight="1" x14ac:dyDescent="0.25">
      <c r="A31" s="22">
        <f t="shared" si="4"/>
        <v>24</v>
      </c>
      <c r="B31" s="23" t="s">
        <v>66</v>
      </c>
      <c r="C31" s="26" t="s">
        <v>67</v>
      </c>
      <c r="D31" s="18">
        <f t="shared" si="1"/>
        <v>88506509.694792002</v>
      </c>
      <c r="E31" s="19">
        <v>88506509.694792002</v>
      </c>
      <c r="F31" s="19"/>
      <c r="G31" s="24">
        <f t="shared" si="2"/>
        <v>66837604</v>
      </c>
      <c r="H31" s="25"/>
      <c r="I31" s="27"/>
      <c r="J31" s="25"/>
      <c r="K31" s="25">
        <v>66837604</v>
      </c>
      <c r="L31" s="25"/>
      <c r="M31" s="18">
        <f t="shared" si="3"/>
        <v>18957116.531079996</v>
      </c>
      <c r="N31" s="19">
        <v>14381152.185399996</v>
      </c>
      <c r="O31" s="19">
        <v>4575964.3456799993</v>
      </c>
      <c r="P31" s="19"/>
      <c r="Q31" s="19"/>
      <c r="R31" s="19"/>
      <c r="S31" s="19"/>
      <c r="T31" s="20">
        <f t="shared" si="0"/>
        <v>174301230.22587198</v>
      </c>
      <c r="U31" s="21"/>
    </row>
    <row r="32" spans="1:21" s="8" customFormat="1" ht="21" customHeight="1" x14ac:dyDescent="0.25">
      <c r="A32" s="22">
        <f t="shared" si="4"/>
        <v>25</v>
      </c>
      <c r="B32" s="23" t="s">
        <v>68</v>
      </c>
      <c r="C32" s="17" t="s">
        <v>69</v>
      </c>
      <c r="D32" s="18">
        <f t="shared" si="1"/>
        <v>49746605.356653333</v>
      </c>
      <c r="E32" s="19">
        <v>49746605.356653333</v>
      </c>
      <c r="F32" s="19"/>
      <c r="G32" s="24">
        <f t="shared" si="2"/>
        <v>29155864.16</v>
      </c>
      <c r="H32" s="25"/>
      <c r="I32" s="27"/>
      <c r="J32" s="25"/>
      <c r="K32" s="25">
        <v>29155864.16</v>
      </c>
      <c r="L32" s="25"/>
      <c r="M32" s="18">
        <f t="shared" si="3"/>
        <v>5583203.462199999</v>
      </c>
      <c r="N32" s="19"/>
      <c r="O32" s="19">
        <v>5583203.462199999</v>
      </c>
      <c r="P32" s="19"/>
      <c r="Q32" s="19"/>
      <c r="R32" s="19"/>
      <c r="S32" s="19"/>
      <c r="T32" s="20">
        <f t="shared" si="0"/>
        <v>84485672.97885333</v>
      </c>
      <c r="U32" s="21"/>
    </row>
    <row r="33" spans="1:21" s="8" customFormat="1" ht="21" customHeight="1" x14ac:dyDescent="0.25">
      <c r="A33" s="22">
        <f t="shared" si="4"/>
        <v>26</v>
      </c>
      <c r="B33" s="23" t="s">
        <v>70</v>
      </c>
      <c r="C33" s="26" t="s">
        <v>71</v>
      </c>
      <c r="D33" s="18">
        <f t="shared" si="1"/>
        <v>53772702.72143466</v>
      </c>
      <c r="E33" s="19">
        <v>53772702.72143466</v>
      </c>
      <c r="F33" s="19"/>
      <c r="G33" s="24">
        <f t="shared" si="2"/>
        <v>21856230.120000001</v>
      </c>
      <c r="H33" s="25"/>
      <c r="I33" s="27"/>
      <c r="J33" s="25"/>
      <c r="K33" s="25">
        <v>21814129.32</v>
      </c>
      <c r="L33" s="25">
        <v>42100.799999999996</v>
      </c>
      <c r="M33" s="18">
        <f t="shared" si="3"/>
        <v>5049942.3774800003</v>
      </c>
      <c r="N33" s="19"/>
      <c r="O33" s="19">
        <v>5049942.3774800003</v>
      </c>
      <c r="P33" s="19"/>
      <c r="Q33" s="19"/>
      <c r="R33" s="19"/>
      <c r="S33" s="19"/>
      <c r="T33" s="20">
        <f t="shared" si="0"/>
        <v>80678875.218914658</v>
      </c>
      <c r="U33" s="21"/>
    </row>
    <row r="34" spans="1:21" s="8" customFormat="1" ht="30" x14ac:dyDescent="0.25">
      <c r="A34" s="22">
        <f t="shared" si="4"/>
        <v>27</v>
      </c>
      <c r="B34" s="23" t="s">
        <v>72</v>
      </c>
      <c r="C34" s="26" t="s">
        <v>73</v>
      </c>
      <c r="D34" s="18">
        <f t="shared" si="1"/>
        <v>0</v>
      </c>
      <c r="E34" s="19"/>
      <c r="F34" s="19"/>
      <c r="G34" s="24">
        <f t="shared" si="2"/>
        <v>131160407.49824588</v>
      </c>
      <c r="H34" s="25">
        <v>86767514.419727355</v>
      </c>
      <c r="I34" s="27">
        <v>33023473.078518521</v>
      </c>
      <c r="J34" s="25">
        <v>440460</v>
      </c>
      <c r="K34" s="25">
        <v>10928960</v>
      </c>
      <c r="L34" s="25"/>
      <c r="M34" s="18">
        <f t="shared" si="3"/>
        <v>45456621.337400004</v>
      </c>
      <c r="N34" s="19"/>
      <c r="O34" s="19">
        <v>45456621.337400004</v>
      </c>
      <c r="P34" s="19"/>
      <c r="Q34" s="19"/>
      <c r="R34" s="19"/>
      <c r="S34" s="19"/>
      <c r="T34" s="20">
        <f t="shared" si="0"/>
        <v>176617028.83564588</v>
      </c>
      <c r="U34" s="21"/>
    </row>
    <row r="35" spans="1:21" s="8" customFormat="1" ht="30" x14ac:dyDescent="0.25">
      <c r="A35" s="22">
        <f t="shared" si="4"/>
        <v>28</v>
      </c>
      <c r="B35" s="23" t="s">
        <v>74</v>
      </c>
      <c r="C35" s="26" t="s">
        <v>75</v>
      </c>
      <c r="D35" s="18">
        <f t="shared" si="1"/>
        <v>0</v>
      </c>
      <c r="E35" s="19"/>
      <c r="F35" s="19"/>
      <c r="G35" s="24">
        <f t="shared" si="2"/>
        <v>66506563.958077773</v>
      </c>
      <c r="H35" s="25">
        <v>38484601.140299998</v>
      </c>
      <c r="I35" s="27">
        <v>18666494.017777778</v>
      </c>
      <c r="J35" s="25">
        <v>1409472</v>
      </c>
      <c r="K35" s="25">
        <v>7945996.7999999998</v>
      </c>
      <c r="L35" s="25"/>
      <c r="M35" s="18">
        <f t="shared" si="3"/>
        <v>25165878.555999994</v>
      </c>
      <c r="N35" s="19"/>
      <c r="O35" s="19">
        <v>25165878.555999994</v>
      </c>
      <c r="P35" s="19"/>
      <c r="Q35" s="19"/>
      <c r="R35" s="19"/>
      <c r="S35" s="19"/>
      <c r="T35" s="20">
        <f t="shared" si="0"/>
        <v>91672442.514077768</v>
      </c>
      <c r="U35" s="21"/>
    </row>
    <row r="36" spans="1:21" s="8" customFormat="1" ht="30" x14ac:dyDescent="0.25">
      <c r="A36" s="22">
        <f t="shared" si="4"/>
        <v>29</v>
      </c>
      <c r="B36" s="23" t="s">
        <v>76</v>
      </c>
      <c r="C36" s="17" t="s">
        <v>77</v>
      </c>
      <c r="D36" s="18">
        <f t="shared" si="1"/>
        <v>12620173.99</v>
      </c>
      <c r="E36" s="19">
        <v>12620173.99</v>
      </c>
      <c r="F36" s="19"/>
      <c r="G36" s="24">
        <f t="shared" si="2"/>
        <v>137235567.72110224</v>
      </c>
      <c r="H36" s="25">
        <v>68682097.238879994</v>
      </c>
      <c r="I36" s="27">
        <v>25148257.342222225</v>
      </c>
      <c r="J36" s="25">
        <v>2642760</v>
      </c>
      <c r="K36" s="25">
        <v>12519986.640000001</v>
      </c>
      <c r="L36" s="25">
        <v>28242466.5</v>
      </c>
      <c r="M36" s="18">
        <f t="shared" si="3"/>
        <v>29119727.890283335</v>
      </c>
      <c r="N36" s="19"/>
      <c r="O36" s="19">
        <v>29119727.890283335</v>
      </c>
      <c r="P36" s="19"/>
      <c r="Q36" s="19"/>
      <c r="R36" s="19"/>
      <c r="S36" s="19"/>
      <c r="T36" s="20">
        <f t="shared" si="0"/>
        <v>178975469.60138559</v>
      </c>
      <c r="U36" s="21"/>
    </row>
    <row r="37" spans="1:21" s="8" customFormat="1" ht="30" x14ac:dyDescent="0.25">
      <c r="A37" s="22">
        <f t="shared" si="4"/>
        <v>30</v>
      </c>
      <c r="B37" s="23" t="s">
        <v>78</v>
      </c>
      <c r="C37" s="26" t="s">
        <v>79</v>
      </c>
      <c r="D37" s="18">
        <f t="shared" si="1"/>
        <v>0</v>
      </c>
      <c r="E37" s="19"/>
      <c r="F37" s="19"/>
      <c r="G37" s="24">
        <f t="shared" si="2"/>
        <v>114430399.00144443</v>
      </c>
      <c r="H37" s="25">
        <v>74701027.170333326</v>
      </c>
      <c r="I37" s="27">
        <v>13207875.311111113</v>
      </c>
      <c r="J37" s="25">
        <v>15865760.52</v>
      </c>
      <c r="K37" s="25">
        <v>10655736</v>
      </c>
      <c r="L37" s="25"/>
      <c r="M37" s="18">
        <f t="shared" si="3"/>
        <v>21277475.127999999</v>
      </c>
      <c r="N37" s="19"/>
      <c r="O37" s="19">
        <v>21277475.127999999</v>
      </c>
      <c r="P37" s="19"/>
      <c r="Q37" s="19"/>
      <c r="R37" s="19"/>
      <c r="S37" s="19"/>
      <c r="T37" s="20">
        <f t="shared" si="0"/>
        <v>135707874.12944442</v>
      </c>
      <c r="U37" s="21"/>
    </row>
    <row r="38" spans="1:21" s="8" customFormat="1" ht="30" x14ac:dyDescent="0.25">
      <c r="A38" s="22">
        <f t="shared" si="4"/>
        <v>31</v>
      </c>
      <c r="B38" s="23" t="s">
        <v>80</v>
      </c>
      <c r="C38" s="26" t="s">
        <v>81</v>
      </c>
      <c r="D38" s="18">
        <f t="shared" si="1"/>
        <v>0</v>
      </c>
      <c r="E38" s="19"/>
      <c r="F38" s="19"/>
      <c r="G38" s="24">
        <f t="shared" si="2"/>
        <v>82296649.414136142</v>
      </c>
      <c r="H38" s="25">
        <v>51542919.44932133</v>
      </c>
      <c r="I38" s="27">
        <v>9499664.3548148144</v>
      </c>
      <c r="J38" s="25">
        <v>13921376.329999998</v>
      </c>
      <c r="K38" s="25">
        <v>7332689.2800000003</v>
      </c>
      <c r="L38" s="25"/>
      <c r="M38" s="18">
        <f t="shared" si="3"/>
        <v>15595438.221999999</v>
      </c>
      <c r="N38" s="19"/>
      <c r="O38" s="19">
        <v>15595438.221999999</v>
      </c>
      <c r="P38" s="19"/>
      <c r="Q38" s="19"/>
      <c r="R38" s="19"/>
      <c r="S38" s="19"/>
      <c r="T38" s="20">
        <f t="shared" si="0"/>
        <v>97892087.636136144</v>
      </c>
      <c r="U38" s="21"/>
    </row>
    <row r="39" spans="1:21" s="8" customFormat="1" ht="30" x14ac:dyDescent="0.25">
      <c r="A39" s="22">
        <f t="shared" si="4"/>
        <v>32</v>
      </c>
      <c r="B39" s="23" t="s">
        <v>82</v>
      </c>
      <c r="C39" s="26" t="s">
        <v>83</v>
      </c>
      <c r="D39" s="18">
        <f t="shared" si="1"/>
        <v>0</v>
      </c>
      <c r="E39" s="19"/>
      <c r="F39" s="19"/>
      <c r="G39" s="24">
        <f t="shared" si="2"/>
        <v>260932654.52231109</v>
      </c>
      <c r="H39" s="25">
        <v>163992616.77119997</v>
      </c>
      <c r="I39" s="27">
        <v>50388101.111111104</v>
      </c>
      <c r="J39" s="25">
        <v>8809200</v>
      </c>
      <c r="K39" s="25">
        <v>37665551.839999996</v>
      </c>
      <c r="L39" s="25">
        <v>77184.799999999988</v>
      </c>
      <c r="M39" s="18">
        <f t="shared" si="3"/>
        <v>33990136.550066665</v>
      </c>
      <c r="N39" s="19"/>
      <c r="O39" s="19">
        <v>33990136.550066665</v>
      </c>
      <c r="P39" s="19"/>
      <c r="Q39" s="19"/>
      <c r="R39" s="19"/>
      <c r="S39" s="19"/>
      <c r="T39" s="20">
        <f t="shared" si="0"/>
        <v>294922791.07237774</v>
      </c>
      <c r="U39" s="21"/>
    </row>
    <row r="40" spans="1:21" s="8" customFormat="1" ht="30" x14ac:dyDescent="0.25">
      <c r="A40" s="22">
        <f t="shared" si="4"/>
        <v>33</v>
      </c>
      <c r="B40" s="23" t="s">
        <v>84</v>
      </c>
      <c r="C40" s="26" t="s">
        <v>85</v>
      </c>
      <c r="D40" s="18">
        <f t="shared" si="1"/>
        <v>0</v>
      </c>
      <c r="E40" s="19"/>
      <c r="F40" s="19"/>
      <c r="G40" s="24">
        <f t="shared" si="2"/>
        <v>74445982.773713946</v>
      </c>
      <c r="H40" s="25">
        <v>43419068.134454697</v>
      </c>
      <c r="I40" s="27">
        <v>10870216.619259257</v>
      </c>
      <c r="J40" s="25">
        <v>12690289.699999999</v>
      </c>
      <c r="K40" s="25">
        <v>7466408.3200000003</v>
      </c>
      <c r="L40" s="25"/>
      <c r="M40" s="18">
        <f t="shared" si="3"/>
        <v>10938030.922</v>
      </c>
      <c r="N40" s="19"/>
      <c r="O40" s="19">
        <v>10938030.922</v>
      </c>
      <c r="P40" s="19"/>
      <c r="Q40" s="19"/>
      <c r="R40" s="19"/>
      <c r="S40" s="19"/>
      <c r="T40" s="20">
        <f t="shared" si="0"/>
        <v>85384013.695713952</v>
      </c>
      <c r="U40" s="21"/>
    </row>
    <row r="41" spans="1:21" s="8" customFormat="1" ht="30" x14ac:dyDescent="0.25">
      <c r="A41" s="22">
        <f t="shared" si="4"/>
        <v>34</v>
      </c>
      <c r="B41" s="23" t="s">
        <v>86</v>
      </c>
      <c r="C41" s="17" t="s">
        <v>87</v>
      </c>
      <c r="D41" s="18">
        <f t="shared" si="1"/>
        <v>0</v>
      </c>
      <c r="E41" s="19"/>
      <c r="F41" s="19"/>
      <c r="G41" s="24">
        <f t="shared" si="2"/>
        <v>93824690.555555537</v>
      </c>
      <c r="H41" s="25">
        <v>60939551.399999991</v>
      </c>
      <c r="I41" s="27">
        <v>23180083.15555555</v>
      </c>
      <c r="J41" s="25">
        <v>704736</v>
      </c>
      <c r="K41" s="25">
        <v>9000320</v>
      </c>
      <c r="L41" s="25"/>
      <c r="M41" s="18">
        <f t="shared" si="3"/>
        <v>21103325.664999999</v>
      </c>
      <c r="N41" s="19"/>
      <c r="O41" s="19">
        <f>23142068.495-2038742.83</f>
        <v>21103325.664999999</v>
      </c>
      <c r="P41" s="19"/>
      <c r="Q41" s="19"/>
      <c r="R41" s="19"/>
      <c r="S41" s="19"/>
      <c r="T41" s="20">
        <f t="shared" si="0"/>
        <v>114928016.22055554</v>
      </c>
      <c r="U41" s="21"/>
    </row>
    <row r="42" spans="1:21" s="8" customFormat="1" ht="30" x14ac:dyDescent="0.25">
      <c r="A42" s="22">
        <f t="shared" si="4"/>
        <v>35</v>
      </c>
      <c r="B42" s="23" t="s">
        <v>88</v>
      </c>
      <c r="C42" s="26" t="s">
        <v>89</v>
      </c>
      <c r="D42" s="18">
        <f t="shared" si="1"/>
        <v>0</v>
      </c>
      <c r="E42" s="19"/>
      <c r="F42" s="19"/>
      <c r="G42" s="24">
        <f t="shared" si="2"/>
        <v>67875972</v>
      </c>
      <c r="H42" s="25"/>
      <c r="I42" s="27"/>
      <c r="J42" s="25"/>
      <c r="K42" s="25">
        <v>67875972</v>
      </c>
      <c r="L42" s="25"/>
      <c r="M42" s="18">
        <f t="shared" si="3"/>
        <v>0</v>
      </c>
      <c r="N42" s="19"/>
      <c r="O42" s="19"/>
      <c r="P42" s="19"/>
      <c r="Q42" s="19"/>
      <c r="R42" s="19"/>
      <c r="S42" s="19"/>
      <c r="T42" s="20">
        <f t="shared" si="0"/>
        <v>67875972</v>
      </c>
      <c r="U42" s="21"/>
    </row>
    <row r="43" spans="1:21" s="8" customFormat="1" ht="30" x14ac:dyDescent="0.25">
      <c r="A43" s="22">
        <f t="shared" si="4"/>
        <v>36</v>
      </c>
      <c r="B43" s="23" t="s">
        <v>90</v>
      </c>
      <c r="C43" s="26" t="s">
        <v>91</v>
      </c>
      <c r="D43" s="18">
        <f t="shared" si="1"/>
        <v>0</v>
      </c>
      <c r="E43" s="19"/>
      <c r="F43" s="19"/>
      <c r="G43" s="24">
        <f t="shared" si="2"/>
        <v>46858732.119999997</v>
      </c>
      <c r="H43" s="25"/>
      <c r="I43" s="27"/>
      <c r="J43" s="25"/>
      <c r="K43" s="25">
        <v>46858732.119999997</v>
      </c>
      <c r="L43" s="25"/>
      <c r="M43" s="18">
        <f t="shared" si="3"/>
        <v>0</v>
      </c>
      <c r="N43" s="19"/>
      <c r="O43" s="19"/>
      <c r="P43" s="19"/>
      <c r="Q43" s="19"/>
      <c r="R43" s="19"/>
      <c r="S43" s="19"/>
      <c r="T43" s="20">
        <f t="shared" si="0"/>
        <v>46858732.119999997</v>
      </c>
      <c r="U43" s="21"/>
    </row>
    <row r="44" spans="1:21" s="8" customFormat="1" ht="28.9" customHeight="1" x14ac:dyDescent="0.25">
      <c r="A44" s="22">
        <f t="shared" si="4"/>
        <v>37</v>
      </c>
      <c r="B44" s="23" t="s">
        <v>92</v>
      </c>
      <c r="C44" s="17" t="s">
        <v>93</v>
      </c>
      <c r="D44" s="18">
        <f t="shared" si="1"/>
        <v>0</v>
      </c>
      <c r="E44" s="19"/>
      <c r="F44" s="19"/>
      <c r="G44" s="24">
        <f t="shared" si="2"/>
        <v>54736030.799999997</v>
      </c>
      <c r="H44" s="25"/>
      <c r="I44" s="27"/>
      <c r="J44" s="25"/>
      <c r="K44" s="25">
        <v>54736030.799999997</v>
      </c>
      <c r="L44" s="25"/>
      <c r="M44" s="18">
        <f t="shared" si="3"/>
        <v>0</v>
      </c>
      <c r="N44" s="19"/>
      <c r="O44" s="19"/>
      <c r="P44" s="19"/>
      <c r="Q44" s="19"/>
      <c r="R44" s="19"/>
      <c r="S44" s="19"/>
      <c r="T44" s="20">
        <f t="shared" si="0"/>
        <v>54736030.799999997</v>
      </c>
      <c r="U44" s="21"/>
    </row>
    <row r="45" spans="1:21" s="8" customFormat="1" ht="30" x14ac:dyDescent="0.25">
      <c r="A45" s="22">
        <f t="shared" si="4"/>
        <v>38</v>
      </c>
      <c r="B45" s="23" t="s">
        <v>94</v>
      </c>
      <c r="C45" s="17" t="s">
        <v>95</v>
      </c>
      <c r="D45" s="18">
        <f t="shared" si="1"/>
        <v>0</v>
      </c>
      <c r="E45" s="19"/>
      <c r="F45" s="19"/>
      <c r="G45" s="24">
        <f t="shared" si="2"/>
        <v>103119970.82254001</v>
      </c>
      <c r="H45" s="25">
        <v>63707759.522540003</v>
      </c>
      <c r="I45" s="27">
        <v>766481.52</v>
      </c>
      <c r="J45" s="25">
        <v>29671413.780000001</v>
      </c>
      <c r="K45" s="25">
        <v>8486016</v>
      </c>
      <c r="L45" s="25">
        <v>488300</v>
      </c>
      <c r="M45" s="18">
        <f t="shared" si="3"/>
        <v>8437858.5958333332</v>
      </c>
      <c r="N45" s="19"/>
      <c r="O45" s="19">
        <v>8437858.5958333332</v>
      </c>
      <c r="P45" s="19"/>
      <c r="Q45" s="19"/>
      <c r="R45" s="19"/>
      <c r="S45" s="19"/>
      <c r="T45" s="20">
        <f t="shared" si="0"/>
        <v>111557829.41837335</v>
      </c>
      <c r="U45" s="21"/>
    </row>
    <row r="46" spans="1:21" s="8" customFormat="1" ht="40.5" customHeight="1" x14ac:dyDescent="0.25">
      <c r="A46" s="22">
        <f t="shared" si="4"/>
        <v>39</v>
      </c>
      <c r="B46" s="23" t="s">
        <v>96</v>
      </c>
      <c r="C46" s="17" t="s">
        <v>97</v>
      </c>
      <c r="D46" s="18">
        <f t="shared" si="1"/>
        <v>0</v>
      </c>
      <c r="E46" s="19"/>
      <c r="F46" s="19"/>
      <c r="G46" s="24">
        <f t="shared" si="2"/>
        <v>92115303.133660004</v>
      </c>
      <c r="H46" s="25">
        <v>48508625.573660001</v>
      </c>
      <c r="I46" s="27">
        <v>724768.24</v>
      </c>
      <c r="J46" s="25">
        <v>28877411.399999999</v>
      </c>
      <c r="K46" s="25">
        <v>14004497.92</v>
      </c>
      <c r="L46" s="25"/>
      <c r="M46" s="18">
        <f t="shared" si="3"/>
        <v>12858428.109799998</v>
      </c>
      <c r="N46" s="19"/>
      <c r="O46" s="19">
        <v>12858428.109799998</v>
      </c>
      <c r="P46" s="19"/>
      <c r="Q46" s="19"/>
      <c r="R46" s="19"/>
      <c r="S46" s="19"/>
      <c r="T46" s="20">
        <f t="shared" si="0"/>
        <v>104973731.24346</v>
      </c>
      <c r="U46" s="21"/>
    </row>
    <row r="47" spans="1:21" s="8" customFormat="1" ht="30" x14ac:dyDescent="0.25">
      <c r="A47" s="22">
        <f t="shared" si="4"/>
        <v>40</v>
      </c>
      <c r="B47" s="23" t="s">
        <v>98</v>
      </c>
      <c r="C47" s="17" t="s">
        <v>99</v>
      </c>
      <c r="D47" s="18">
        <f t="shared" si="1"/>
        <v>0</v>
      </c>
      <c r="E47" s="19"/>
      <c r="F47" s="19"/>
      <c r="G47" s="24">
        <f t="shared" si="2"/>
        <v>80492968.427966684</v>
      </c>
      <c r="H47" s="25">
        <v>43300993.427966669</v>
      </c>
      <c r="I47" s="27">
        <v>432775.27999999997</v>
      </c>
      <c r="J47" s="25">
        <v>28354186.600000001</v>
      </c>
      <c r="K47" s="25">
        <v>8405013.1199999992</v>
      </c>
      <c r="L47" s="25"/>
      <c r="M47" s="18">
        <f t="shared" si="3"/>
        <v>6123656.4722666675</v>
      </c>
      <c r="N47" s="19"/>
      <c r="O47" s="19">
        <v>6123656.4722666675</v>
      </c>
      <c r="P47" s="19"/>
      <c r="Q47" s="19"/>
      <c r="R47" s="19"/>
      <c r="S47" s="19"/>
      <c r="T47" s="20">
        <f t="shared" si="0"/>
        <v>86616624.900233358</v>
      </c>
      <c r="U47" s="21"/>
    </row>
    <row r="48" spans="1:21" s="8" customFormat="1" ht="45" x14ac:dyDescent="0.25">
      <c r="A48" s="22">
        <f t="shared" si="4"/>
        <v>41</v>
      </c>
      <c r="B48" s="23" t="s">
        <v>100</v>
      </c>
      <c r="C48" s="17" t="s">
        <v>101</v>
      </c>
      <c r="D48" s="18">
        <f t="shared" si="1"/>
        <v>0</v>
      </c>
      <c r="E48" s="19"/>
      <c r="F48" s="19"/>
      <c r="G48" s="24">
        <f t="shared" si="2"/>
        <v>41957624.240000002</v>
      </c>
      <c r="H48" s="25"/>
      <c r="I48" s="27"/>
      <c r="J48" s="25"/>
      <c r="K48" s="25">
        <v>41957624.240000002</v>
      </c>
      <c r="L48" s="25"/>
      <c r="M48" s="18">
        <f t="shared" si="3"/>
        <v>0</v>
      </c>
      <c r="N48" s="19"/>
      <c r="O48" s="19"/>
      <c r="P48" s="19"/>
      <c r="Q48" s="19"/>
      <c r="R48" s="19"/>
      <c r="S48" s="19"/>
      <c r="T48" s="20">
        <f t="shared" si="0"/>
        <v>41957624.240000002</v>
      </c>
      <c r="U48" s="21"/>
    </row>
    <row r="49" spans="1:21" s="8" customFormat="1" ht="30" x14ac:dyDescent="0.25">
      <c r="A49" s="22">
        <f t="shared" si="4"/>
        <v>42</v>
      </c>
      <c r="B49" s="23" t="s">
        <v>102</v>
      </c>
      <c r="C49" s="17" t="s">
        <v>103</v>
      </c>
      <c r="D49" s="18">
        <f t="shared" si="1"/>
        <v>0</v>
      </c>
      <c r="E49" s="19"/>
      <c r="F49" s="19"/>
      <c r="G49" s="24">
        <f t="shared" si="2"/>
        <v>80143566.374809325</v>
      </c>
      <c r="H49" s="25">
        <v>37621952.234809324</v>
      </c>
      <c r="I49" s="27">
        <v>985476.24</v>
      </c>
      <c r="J49" s="25">
        <v>35248771.5</v>
      </c>
      <c r="K49" s="25">
        <v>6287366.4000000004</v>
      </c>
      <c r="L49" s="25"/>
      <c r="M49" s="18">
        <f t="shared" si="3"/>
        <v>8724174.5408999994</v>
      </c>
      <c r="N49" s="19"/>
      <c r="O49" s="19">
        <v>8724174.5408999994</v>
      </c>
      <c r="P49" s="19"/>
      <c r="Q49" s="19"/>
      <c r="R49" s="19"/>
      <c r="S49" s="19"/>
      <c r="T49" s="20">
        <f t="shared" si="0"/>
        <v>88867740.915709317</v>
      </c>
      <c r="U49" s="21"/>
    </row>
    <row r="50" spans="1:21" s="8" customFormat="1" ht="45" x14ac:dyDescent="0.25">
      <c r="A50" s="22">
        <f t="shared" si="4"/>
        <v>43</v>
      </c>
      <c r="B50" s="23" t="s">
        <v>104</v>
      </c>
      <c r="C50" s="17" t="s">
        <v>105</v>
      </c>
      <c r="D50" s="18">
        <f t="shared" si="1"/>
        <v>195844894.04743999</v>
      </c>
      <c r="E50" s="19">
        <v>141876881.04743999</v>
      </c>
      <c r="F50" s="19">
        <v>53968013</v>
      </c>
      <c r="G50" s="24">
        <f t="shared" si="2"/>
        <v>7387286.1559259258</v>
      </c>
      <c r="H50" s="25">
        <v>2743017.2</v>
      </c>
      <c r="I50" s="27">
        <v>991650.90592592582</v>
      </c>
      <c r="J50" s="25">
        <v>845683.20000000007</v>
      </c>
      <c r="K50" s="25">
        <v>2324224</v>
      </c>
      <c r="L50" s="25">
        <v>482710.85</v>
      </c>
      <c r="M50" s="18">
        <f t="shared" si="3"/>
        <v>7403771.9246399999</v>
      </c>
      <c r="N50" s="19">
        <v>4277052.8430933328</v>
      </c>
      <c r="O50" s="19">
        <v>3126719.081546667</v>
      </c>
      <c r="P50" s="19">
        <v>17637827.530000001</v>
      </c>
      <c r="Q50" s="19"/>
      <c r="R50" s="19"/>
      <c r="S50" s="19"/>
      <c r="T50" s="20">
        <f t="shared" si="0"/>
        <v>228273779.65800592</v>
      </c>
      <c r="U50" s="21"/>
    </row>
    <row r="51" spans="1:21" s="8" customFormat="1" ht="45" x14ac:dyDescent="0.25">
      <c r="A51" s="22">
        <f t="shared" si="4"/>
        <v>44</v>
      </c>
      <c r="B51" s="23" t="s">
        <v>106</v>
      </c>
      <c r="C51" s="17" t="s">
        <v>107</v>
      </c>
      <c r="D51" s="18">
        <f t="shared" si="1"/>
        <v>0</v>
      </c>
      <c r="E51" s="19"/>
      <c r="F51" s="19"/>
      <c r="G51" s="24">
        <f t="shared" si="2"/>
        <v>5126553.196296297</v>
      </c>
      <c r="H51" s="25">
        <v>2754136</v>
      </c>
      <c r="I51" s="27">
        <v>1136714.6362962963</v>
      </c>
      <c r="J51" s="25">
        <v>440460</v>
      </c>
      <c r="K51" s="25">
        <v>795242.56</v>
      </c>
      <c r="L51" s="25"/>
      <c r="M51" s="18">
        <f t="shared" si="3"/>
        <v>3796673.0619999995</v>
      </c>
      <c r="N51" s="19"/>
      <c r="O51" s="19">
        <v>3796673.0619999995</v>
      </c>
      <c r="P51" s="19"/>
      <c r="Q51" s="19"/>
      <c r="R51" s="19"/>
      <c r="S51" s="19"/>
      <c r="T51" s="20">
        <f t="shared" si="0"/>
        <v>8923226.258296296</v>
      </c>
      <c r="U51" s="21"/>
    </row>
    <row r="52" spans="1:21" s="8" customFormat="1" ht="30" x14ac:dyDescent="0.25">
      <c r="A52" s="22">
        <f t="shared" si="4"/>
        <v>45</v>
      </c>
      <c r="B52" s="23" t="s">
        <v>108</v>
      </c>
      <c r="C52" s="26" t="s">
        <v>109</v>
      </c>
      <c r="D52" s="18">
        <f t="shared" si="1"/>
        <v>0</v>
      </c>
      <c r="E52" s="19"/>
      <c r="F52" s="19"/>
      <c r="G52" s="24">
        <f t="shared" si="2"/>
        <v>90948031.60731481</v>
      </c>
      <c r="H52" s="25">
        <v>37685052.845833331</v>
      </c>
      <c r="I52" s="27">
        <v>11747980.901481481</v>
      </c>
      <c r="J52" s="25">
        <v>21383571.620000001</v>
      </c>
      <c r="K52" s="25">
        <v>16908848.239999998</v>
      </c>
      <c r="L52" s="25">
        <v>3222578</v>
      </c>
      <c r="M52" s="18">
        <f t="shared" si="3"/>
        <v>14171780.342416666</v>
      </c>
      <c r="N52" s="19"/>
      <c r="O52" s="19">
        <v>14171780.342416666</v>
      </c>
      <c r="P52" s="19"/>
      <c r="Q52" s="19"/>
      <c r="R52" s="19"/>
      <c r="S52" s="19"/>
      <c r="T52" s="20">
        <f t="shared" si="0"/>
        <v>105119811.94973147</v>
      </c>
      <c r="U52" s="21"/>
    </row>
    <row r="53" spans="1:21" s="8" customFormat="1" ht="30" x14ac:dyDescent="0.25">
      <c r="A53" s="22">
        <f t="shared" si="4"/>
        <v>46</v>
      </c>
      <c r="B53" s="23" t="s">
        <v>110</v>
      </c>
      <c r="C53" s="17" t="s">
        <v>111</v>
      </c>
      <c r="D53" s="18">
        <f t="shared" si="1"/>
        <v>9429996.5382606648</v>
      </c>
      <c r="E53" s="19">
        <v>9429996.5382606648</v>
      </c>
      <c r="F53" s="19"/>
      <c r="G53" s="24">
        <f t="shared" si="2"/>
        <v>12515702.619259257</v>
      </c>
      <c r="H53" s="25">
        <v>7478654.3999999994</v>
      </c>
      <c r="I53" s="27">
        <v>2789735.0192592591</v>
      </c>
      <c r="J53" s="25">
        <v>566725.20000000007</v>
      </c>
      <c r="K53" s="25">
        <v>1680588</v>
      </c>
      <c r="L53" s="25"/>
      <c r="M53" s="18">
        <f t="shared" si="3"/>
        <v>567112</v>
      </c>
      <c r="N53" s="19">
        <v>567112</v>
      </c>
      <c r="O53" s="19"/>
      <c r="P53" s="19"/>
      <c r="Q53" s="19"/>
      <c r="R53" s="19"/>
      <c r="S53" s="19"/>
      <c r="T53" s="20">
        <f t="shared" si="0"/>
        <v>22512811.157519922</v>
      </c>
      <c r="U53" s="21"/>
    </row>
    <row r="54" spans="1:21" s="8" customFormat="1" ht="29.25" customHeight="1" x14ac:dyDescent="0.25">
      <c r="A54" s="22">
        <f t="shared" si="4"/>
        <v>47</v>
      </c>
      <c r="B54" s="23"/>
      <c r="C54" s="17" t="s">
        <v>112</v>
      </c>
      <c r="D54" s="18">
        <f t="shared" si="1"/>
        <v>0</v>
      </c>
      <c r="E54" s="19"/>
      <c r="F54" s="19"/>
      <c r="G54" s="24">
        <f t="shared" si="2"/>
        <v>0</v>
      </c>
      <c r="H54" s="25"/>
      <c r="I54" s="27"/>
      <c r="J54" s="25"/>
      <c r="K54" s="25"/>
      <c r="L54" s="25"/>
      <c r="M54" s="18">
        <f t="shared" si="3"/>
        <v>0</v>
      </c>
      <c r="N54" s="19"/>
      <c r="O54" s="19"/>
      <c r="P54" s="19"/>
      <c r="Q54" s="19">
        <f>SUM(R54:S54)</f>
        <v>612700982.73640001</v>
      </c>
      <c r="R54" s="19">
        <v>603546569.73640001</v>
      </c>
      <c r="S54" s="19">
        <v>9154413</v>
      </c>
      <c r="T54" s="20">
        <f t="shared" si="0"/>
        <v>612700982.73640001</v>
      </c>
      <c r="U54" s="21"/>
    </row>
    <row r="55" spans="1:21" s="8" customFormat="1" ht="18" customHeight="1" x14ac:dyDescent="0.25">
      <c r="A55" s="22">
        <f t="shared" si="4"/>
        <v>48</v>
      </c>
      <c r="B55" s="23">
        <v>2138157</v>
      </c>
      <c r="C55" s="17" t="s">
        <v>113</v>
      </c>
      <c r="D55" s="18">
        <f t="shared" si="1"/>
        <v>0</v>
      </c>
      <c r="E55" s="19"/>
      <c r="F55" s="19"/>
      <c r="G55" s="24">
        <f t="shared" si="2"/>
        <v>626476</v>
      </c>
      <c r="H55" s="25"/>
      <c r="I55" s="27"/>
      <c r="J55" s="25"/>
      <c r="K55" s="25"/>
      <c r="L55" s="25">
        <v>626476</v>
      </c>
      <c r="M55" s="18">
        <f t="shared" si="3"/>
        <v>0</v>
      </c>
      <c r="N55" s="19"/>
      <c r="O55" s="19"/>
      <c r="P55" s="19"/>
      <c r="Q55" s="19"/>
      <c r="R55" s="19"/>
      <c r="S55" s="19"/>
      <c r="T55" s="20">
        <f t="shared" si="0"/>
        <v>626476</v>
      </c>
      <c r="U55" s="21"/>
    </row>
    <row r="56" spans="1:21" s="8" customFormat="1" ht="20.25" customHeight="1" x14ac:dyDescent="0.25">
      <c r="A56" s="22">
        <f t="shared" si="4"/>
        <v>49</v>
      </c>
      <c r="B56" s="23" t="s">
        <v>114</v>
      </c>
      <c r="C56" s="17" t="s">
        <v>115</v>
      </c>
      <c r="D56" s="18">
        <f t="shared" si="1"/>
        <v>0</v>
      </c>
      <c r="E56" s="19"/>
      <c r="F56" s="19"/>
      <c r="G56" s="24">
        <f t="shared" si="2"/>
        <v>579904</v>
      </c>
      <c r="H56" s="25"/>
      <c r="I56" s="27"/>
      <c r="J56" s="25"/>
      <c r="K56" s="25">
        <v>516075</v>
      </c>
      <c r="L56" s="25">
        <v>63829</v>
      </c>
      <c r="M56" s="18">
        <f t="shared" si="3"/>
        <v>0</v>
      </c>
      <c r="N56" s="19"/>
      <c r="O56" s="19"/>
      <c r="P56" s="19"/>
      <c r="Q56" s="19"/>
      <c r="R56" s="19"/>
      <c r="S56" s="19"/>
      <c r="T56" s="20">
        <f t="shared" si="0"/>
        <v>579904</v>
      </c>
      <c r="U56" s="21"/>
    </row>
    <row r="57" spans="1:21" s="8" customFormat="1" ht="15.75" x14ac:dyDescent="0.25">
      <c r="A57" s="22">
        <f t="shared" si="4"/>
        <v>50</v>
      </c>
      <c r="B57" s="23" t="s">
        <v>116</v>
      </c>
      <c r="C57" s="17" t="s">
        <v>117</v>
      </c>
      <c r="D57" s="18">
        <f t="shared" si="1"/>
        <v>0</v>
      </c>
      <c r="E57" s="19"/>
      <c r="F57" s="19"/>
      <c r="G57" s="24">
        <f t="shared" si="2"/>
        <v>1816103.78</v>
      </c>
      <c r="H57" s="25"/>
      <c r="I57" s="27"/>
      <c r="J57" s="25"/>
      <c r="K57" s="25">
        <v>1816103.78</v>
      </c>
      <c r="L57" s="25"/>
      <c r="M57" s="18">
        <f t="shared" si="3"/>
        <v>0</v>
      </c>
      <c r="N57" s="19"/>
      <c r="O57" s="19"/>
      <c r="P57" s="19"/>
      <c r="Q57" s="19"/>
      <c r="R57" s="19"/>
      <c r="S57" s="19"/>
      <c r="T57" s="20">
        <f t="shared" si="0"/>
        <v>1816103.78</v>
      </c>
      <c r="U57" s="21"/>
    </row>
    <row r="58" spans="1:21" s="8" customFormat="1" ht="15.75" x14ac:dyDescent="0.25">
      <c r="A58" s="22">
        <f t="shared" si="4"/>
        <v>51</v>
      </c>
      <c r="B58" s="23" t="s">
        <v>118</v>
      </c>
      <c r="C58" s="17" t="s">
        <v>119</v>
      </c>
      <c r="D58" s="18">
        <f t="shared" si="1"/>
        <v>0</v>
      </c>
      <c r="E58" s="19"/>
      <c r="F58" s="19"/>
      <c r="G58" s="24">
        <f t="shared" si="2"/>
        <v>9962200.7200000007</v>
      </c>
      <c r="H58" s="25"/>
      <c r="I58" s="27"/>
      <c r="J58" s="25"/>
      <c r="K58" s="25">
        <v>9962200.7200000007</v>
      </c>
      <c r="L58" s="25"/>
      <c r="M58" s="18">
        <f t="shared" si="3"/>
        <v>0</v>
      </c>
      <c r="N58" s="19"/>
      <c r="O58" s="19"/>
      <c r="P58" s="19"/>
      <c r="Q58" s="19"/>
      <c r="R58" s="19"/>
      <c r="S58" s="19"/>
      <c r="T58" s="20">
        <f t="shared" si="0"/>
        <v>9962200.7200000007</v>
      </c>
      <c r="U58" s="21"/>
    </row>
    <row r="59" spans="1:21" s="8" customFormat="1" ht="15.75" x14ac:dyDescent="0.25">
      <c r="A59" s="22">
        <f t="shared" si="4"/>
        <v>52</v>
      </c>
      <c r="B59" s="23" t="s">
        <v>120</v>
      </c>
      <c r="C59" s="17" t="s">
        <v>121</v>
      </c>
      <c r="D59" s="18">
        <f t="shared" si="1"/>
        <v>0</v>
      </c>
      <c r="E59" s="19"/>
      <c r="F59" s="19"/>
      <c r="G59" s="24">
        <f t="shared" si="2"/>
        <v>21654000.025925927</v>
      </c>
      <c r="H59" s="25">
        <v>5347921.5999999996</v>
      </c>
      <c r="I59" s="27">
        <v>2112254.4259259258</v>
      </c>
      <c r="J59" s="25">
        <v>880920</v>
      </c>
      <c r="K59" s="25">
        <v>13312904</v>
      </c>
      <c r="L59" s="25"/>
      <c r="M59" s="18">
        <f t="shared" si="3"/>
        <v>2467787.8679999998</v>
      </c>
      <c r="N59" s="19"/>
      <c r="O59" s="19">
        <v>2467787.8679999998</v>
      </c>
      <c r="P59" s="19"/>
      <c r="Q59" s="19"/>
      <c r="R59" s="19"/>
      <c r="S59" s="19"/>
      <c r="T59" s="20">
        <f t="shared" si="0"/>
        <v>24121787.893925928</v>
      </c>
      <c r="U59" s="21"/>
    </row>
    <row r="60" spans="1:21" s="8" customFormat="1" ht="30" x14ac:dyDescent="0.25">
      <c r="A60" s="22">
        <f t="shared" si="4"/>
        <v>53</v>
      </c>
      <c r="B60" s="23" t="s">
        <v>122</v>
      </c>
      <c r="C60" s="17" t="s">
        <v>123</v>
      </c>
      <c r="D60" s="18">
        <f t="shared" si="1"/>
        <v>0</v>
      </c>
      <c r="E60" s="19"/>
      <c r="F60" s="19"/>
      <c r="G60" s="24">
        <f t="shared" si="2"/>
        <v>0</v>
      </c>
      <c r="H60" s="25"/>
      <c r="I60" s="27"/>
      <c r="J60" s="25"/>
      <c r="K60" s="25"/>
      <c r="L60" s="25"/>
      <c r="M60" s="18">
        <f t="shared" si="3"/>
        <v>2268235.3330000001</v>
      </c>
      <c r="N60" s="19"/>
      <c r="O60" s="19">
        <v>2268235.3330000001</v>
      </c>
      <c r="P60" s="19"/>
      <c r="Q60" s="19"/>
      <c r="R60" s="19"/>
      <c r="S60" s="19"/>
      <c r="T60" s="20">
        <f t="shared" si="0"/>
        <v>2268235.3330000001</v>
      </c>
      <c r="U60" s="21"/>
    </row>
    <row r="61" spans="1:21" s="8" customFormat="1" ht="45" x14ac:dyDescent="0.25">
      <c r="A61" s="22">
        <f t="shared" si="4"/>
        <v>54</v>
      </c>
      <c r="B61" s="23" t="s">
        <v>124</v>
      </c>
      <c r="C61" s="17" t="s">
        <v>125</v>
      </c>
      <c r="D61" s="18">
        <f t="shared" si="1"/>
        <v>69419192.356079996</v>
      </c>
      <c r="E61" s="19">
        <v>69419192.356079996</v>
      </c>
      <c r="F61" s="19"/>
      <c r="G61" s="24">
        <f t="shared" si="2"/>
        <v>0</v>
      </c>
      <c r="H61" s="25"/>
      <c r="I61" s="27"/>
      <c r="J61" s="25"/>
      <c r="K61" s="25"/>
      <c r="L61" s="25"/>
      <c r="M61" s="18">
        <f t="shared" si="3"/>
        <v>5011852.3</v>
      </c>
      <c r="N61" s="19">
        <v>5011852.3</v>
      </c>
      <c r="O61" s="19"/>
      <c r="P61" s="19"/>
      <c r="Q61" s="19"/>
      <c r="R61" s="19"/>
      <c r="S61" s="19"/>
      <c r="T61" s="20">
        <f t="shared" si="0"/>
        <v>74431044.656079993</v>
      </c>
      <c r="U61" s="21"/>
    </row>
    <row r="62" spans="1:21" s="8" customFormat="1" ht="17.45" customHeight="1" x14ac:dyDescent="0.25">
      <c r="A62" s="22">
        <f t="shared" si="4"/>
        <v>55</v>
      </c>
      <c r="B62" s="23">
        <v>2138162</v>
      </c>
      <c r="C62" s="17" t="s">
        <v>126</v>
      </c>
      <c r="D62" s="18">
        <f t="shared" si="1"/>
        <v>0</v>
      </c>
      <c r="E62" s="19">
        <v>0</v>
      </c>
      <c r="F62" s="19"/>
      <c r="G62" s="24">
        <f t="shared" si="2"/>
        <v>12160157</v>
      </c>
      <c r="H62" s="25"/>
      <c r="I62" s="27"/>
      <c r="J62" s="25"/>
      <c r="K62" s="25"/>
      <c r="L62" s="25">
        <v>12160157</v>
      </c>
      <c r="M62" s="18">
        <f t="shared" si="3"/>
        <v>0</v>
      </c>
      <c r="N62" s="19"/>
      <c r="O62" s="19"/>
      <c r="P62" s="19"/>
      <c r="Q62" s="19"/>
      <c r="R62" s="19"/>
      <c r="S62" s="19"/>
      <c r="T62" s="20">
        <f t="shared" si="0"/>
        <v>12160157</v>
      </c>
      <c r="U62" s="21"/>
    </row>
    <row r="63" spans="1:21" s="8" customFormat="1" ht="18" customHeight="1" x14ac:dyDescent="0.25">
      <c r="A63" s="22">
        <f t="shared" si="4"/>
        <v>56</v>
      </c>
      <c r="B63" s="23">
        <v>2338163</v>
      </c>
      <c r="C63" s="17" t="s">
        <v>127</v>
      </c>
      <c r="D63" s="18">
        <f t="shared" si="1"/>
        <v>0</v>
      </c>
      <c r="E63" s="19"/>
      <c r="F63" s="19"/>
      <c r="G63" s="24">
        <f t="shared" si="2"/>
        <v>1085654.1000000001</v>
      </c>
      <c r="H63" s="25"/>
      <c r="I63" s="27"/>
      <c r="J63" s="25"/>
      <c r="K63" s="25"/>
      <c r="L63" s="25">
        <v>1085654.1000000001</v>
      </c>
      <c r="M63" s="18">
        <f t="shared" si="3"/>
        <v>0</v>
      </c>
      <c r="N63" s="19"/>
      <c r="O63" s="19"/>
      <c r="P63" s="19"/>
      <c r="Q63" s="19"/>
      <c r="R63" s="19"/>
      <c r="S63" s="19"/>
      <c r="T63" s="20">
        <f t="shared" si="0"/>
        <v>1085654.1000000001</v>
      </c>
      <c r="U63" s="21"/>
    </row>
    <row r="64" spans="1:21" s="8" customFormat="1" ht="19.149999999999999" customHeight="1" x14ac:dyDescent="0.25">
      <c r="A64" s="22">
        <f t="shared" si="4"/>
        <v>57</v>
      </c>
      <c r="B64" s="23">
        <v>2138126</v>
      </c>
      <c r="C64" s="17" t="s">
        <v>128</v>
      </c>
      <c r="D64" s="18">
        <f t="shared" si="1"/>
        <v>0</v>
      </c>
      <c r="E64" s="19"/>
      <c r="F64" s="19"/>
      <c r="G64" s="24">
        <f t="shared" si="2"/>
        <v>82953.5</v>
      </c>
      <c r="H64" s="25"/>
      <c r="I64" s="27"/>
      <c r="J64" s="25"/>
      <c r="K64" s="25"/>
      <c r="L64" s="25">
        <v>82953.5</v>
      </c>
      <c r="M64" s="18">
        <f t="shared" si="3"/>
        <v>0</v>
      </c>
      <c r="N64" s="19"/>
      <c r="O64" s="19"/>
      <c r="P64" s="19"/>
      <c r="Q64" s="19"/>
      <c r="R64" s="19"/>
      <c r="S64" s="19"/>
      <c r="T64" s="20">
        <f t="shared" si="0"/>
        <v>82953.5</v>
      </c>
      <c r="U64" s="21"/>
    </row>
    <row r="65" spans="1:21" s="8" customFormat="1" ht="21" customHeight="1" x14ac:dyDescent="0.25">
      <c r="A65" s="22">
        <f t="shared" si="4"/>
        <v>58</v>
      </c>
      <c r="B65" s="23">
        <v>2138159</v>
      </c>
      <c r="C65" s="17" t="s">
        <v>129</v>
      </c>
      <c r="D65" s="18">
        <f t="shared" si="1"/>
        <v>0</v>
      </c>
      <c r="E65" s="19"/>
      <c r="F65" s="19"/>
      <c r="G65" s="24">
        <f t="shared" si="2"/>
        <v>3355031</v>
      </c>
      <c r="H65" s="25"/>
      <c r="I65" s="27"/>
      <c r="J65" s="25"/>
      <c r="K65" s="25"/>
      <c r="L65" s="25">
        <v>3355031</v>
      </c>
      <c r="M65" s="18">
        <f t="shared" si="3"/>
        <v>0</v>
      </c>
      <c r="N65" s="19"/>
      <c r="O65" s="19"/>
      <c r="P65" s="19"/>
      <c r="Q65" s="19"/>
      <c r="R65" s="19"/>
      <c r="S65" s="19"/>
      <c r="T65" s="20">
        <f t="shared" si="0"/>
        <v>3355031</v>
      </c>
      <c r="U65" s="21"/>
    </row>
    <row r="66" spans="1:21" s="8" customFormat="1" ht="30" x14ac:dyDescent="0.25">
      <c r="A66" s="22">
        <f t="shared" si="4"/>
        <v>59</v>
      </c>
      <c r="B66" s="23">
        <v>2304001</v>
      </c>
      <c r="C66" s="17" t="s">
        <v>130</v>
      </c>
      <c r="D66" s="18">
        <f t="shared" si="1"/>
        <v>0</v>
      </c>
      <c r="E66" s="19"/>
      <c r="F66" s="19"/>
      <c r="G66" s="24">
        <f t="shared" si="2"/>
        <v>99490.7</v>
      </c>
      <c r="H66" s="25"/>
      <c r="I66" s="27"/>
      <c r="J66" s="25"/>
      <c r="K66" s="29">
        <v>82211.92</v>
      </c>
      <c r="L66" s="25">
        <v>17278.780000000002</v>
      </c>
      <c r="M66" s="18">
        <f t="shared" si="3"/>
        <v>0</v>
      </c>
      <c r="N66" s="19"/>
      <c r="O66" s="19"/>
      <c r="P66" s="19"/>
      <c r="Q66" s="19"/>
      <c r="R66" s="19"/>
      <c r="S66" s="19"/>
      <c r="T66" s="20">
        <f t="shared" si="0"/>
        <v>99490.7</v>
      </c>
      <c r="U66" s="21"/>
    </row>
    <row r="67" spans="1:21" s="8" customFormat="1" ht="30" x14ac:dyDescent="0.25">
      <c r="A67" s="22">
        <f t="shared" si="4"/>
        <v>60</v>
      </c>
      <c r="B67" s="23">
        <v>2306172</v>
      </c>
      <c r="C67" s="17" t="s">
        <v>131</v>
      </c>
      <c r="D67" s="18">
        <f t="shared" si="1"/>
        <v>0</v>
      </c>
      <c r="E67" s="19"/>
      <c r="F67" s="19"/>
      <c r="G67" s="24">
        <f t="shared" si="2"/>
        <v>1189460.83</v>
      </c>
      <c r="H67" s="25"/>
      <c r="I67" s="27"/>
      <c r="J67" s="25"/>
      <c r="K67" s="25"/>
      <c r="L67" s="25">
        <v>1189460.83</v>
      </c>
      <c r="M67" s="18">
        <f t="shared" si="3"/>
        <v>0</v>
      </c>
      <c r="N67" s="19"/>
      <c r="O67" s="19"/>
      <c r="P67" s="19"/>
      <c r="Q67" s="19"/>
      <c r="R67" s="19"/>
      <c r="S67" s="19"/>
      <c r="T67" s="20">
        <f t="shared" si="0"/>
        <v>1189460.83</v>
      </c>
      <c r="U67" s="21"/>
    </row>
    <row r="68" spans="1:21" s="8" customFormat="1" ht="28.9" customHeight="1" x14ac:dyDescent="0.25">
      <c r="A68" s="22">
        <f t="shared" si="4"/>
        <v>61</v>
      </c>
      <c r="B68" s="23" t="s">
        <v>132</v>
      </c>
      <c r="C68" s="17" t="s">
        <v>133</v>
      </c>
      <c r="D68" s="18">
        <f t="shared" si="1"/>
        <v>0</v>
      </c>
      <c r="E68" s="19"/>
      <c r="F68" s="19"/>
      <c r="G68" s="24">
        <f t="shared" si="2"/>
        <v>392120</v>
      </c>
      <c r="H68" s="25"/>
      <c r="I68" s="27"/>
      <c r="J68" s="25"/>
      <c r="K68" s="25">
        <v>392120</v>
      </c>
      <c r="L68" s="25"/>
      <c r="M68" s="18">
        <f t="shared" si="3"/>
        <v>401798.85200000007</v>
      </c>
      <c r="N68" s="19"/>
      <c r="O68" s="19">
        <v>401798.85200000007</v>
      </c>
      <c r="P68" s="19"/>
      <c r="Q68" s="19"/>
      <c r="R68" s="19"/>
      <c r="S68" s="19"/>
      <c r="T68" s="20">
        <f t="shared" si="0"/>
        <v>793918.85200000007</v>
      </c>
      <c r="U68" s="21"/>
    </row>
    <row r="69" spans="1:21" s="8" customFormat="1" ht="30" x14ac:dyDescent="0.25">
      <c r="A69" s="22">
        <f t="shared" si="4"/>
        <v>62</v>
      </c>
      <c r="B69" s="23">
        <v>2106177</v>
      </c>
      <c r="C69" s="17" t="s">
        <v>134</v>
      </c>
      <c r="D69" s="18">
        <f t="shared" si="1"/>
        <v>0</v>
      </c>
      <c r="E69" s="19"/>
      <c r="F69" s="19"/>
      <c r="G69" s="24">
        <f t="shared" si="2"/>
        <v>1476465.81</v>
      </c>
      <c r="H69" s="25"/>
      <c r="I69" s="27"/>
      <c r="J69" s="25"/>
      <c r="K69" s="25"/>
      <c r="L69" s="25">
        <v>1476465.81</v>
      </c>
      <c r="M69" s="18">
        <f t="shared" si="3"/>
        <v>0</v>
      </c>
      <c r="N69" s="19"/>
      <c r="O69" s="19"/>
      <c r="P69" s="19"/>
      <c r="Q69" s="19"/>
      <c r="R69" s="19"/>
      <c r="S69" s="19"/>
      <c r="T69" s="20">
        <f t="shared" si="0"/>
        <v>1476465.81</v>
      </c>
      <c r="U69" s="21"/>
    </row>
    <row r="70" spans="1:21" s="8" customFormat="1" ht="19.899999999999999" customHeight="1" x14ac:dyDescent="0.25">
      <c r="A70" s="22">
        <f t="shared" si="4"/>
        <v>63</v>
      </c>
      <c r="B70" s="23">
        <v>2307178</v>
      </c>
      <c r="C70" s="17" t="s">
        <v>135</v>
      </c>
      <c r="D70" s="18">
        <f t="shared" si="1"/>
        <v>0</v>
      </c>
      <c r="E70" s="19"/>
      <c r="F70" s="19"/>
      <c r="G70" s="24">
        <f t="shared" si="2"/>
        <v>980300</v>
      </c>
      <c r="H70" s="25"/>
      <c r="I70" s="27"/>
      <c r="J70" s="25"/>
      <c r="K70" s="25">
        <v>980300</v>
      </c>
      <c r="L70" s="25"/>
      <c r="M70" s="18">
        <f t="shared" si="3"/>
        <v>0</v>
      </c>
      <c r="N70" s="19"/>
      <c r="O70" s="19"/>
      <c r="P70" s="19"/>
      <c r="Q70" s="19"/>
      <c r="R70" s="19"/>
      <c r="S70" s="19"/>
      <c r="T70" s="20">
        <f t="shared" si="0"/>
        <v>980300</v>
      </c>
      <c r="U70" s="21"/>
    </row>
    <row r="71" spans="1:21" s="8" customFormat="1" ht="21" customHeight="1" x14ac:dyDescent="0.25">
      <c r="A71" s="22">
        <f t="shared" si="4"/>
        <v>64</v>
      </c>
      <c r="B71" s="23">
        <v>2106179</v>
      </c>
      <c r="C71" s="17" t="s">
        <v>136</v>
      </c>
      <c r="D71" s="18">
        <f t="shared" si="1"/>
        <v>0</v>
      </c>
      <c r="E71" s="19"/>
      <c r="F71" s="19"/>
      <c r="G71" s="24">
        <f t="shared" ref="G71:G123" si="5">SUM(H71:L71)</f>
        <v>1421690</v>
      </c>
      <c r="H71" s="25"/>
      <c r="I71" s="27"/>
      <c r="J71" s="25"/>
      <c r="K71" s="25"/>
      <c r="L71" s="25">
        <v>1421690</v>
      </c>
      <c r="M71" s="18">
        <f t="shared" si="3"/>
        <v>0</v>
      </c>
      <c r="N71" s="19"/>
      <c r="O71" s="19"/>
      <c r="P71" s="19"/>
      <c r="Q71" s="19"/>
      <c r="R71" s="19"/>
      <c r="S71" s="19"/>
      <c r="T71" s="20">
        <f t="shared" ref="T71:T124" si="6">Q71+P71+M71+G71+D71</f>
        <v>1421690</v>
      </c>
      <c r="U71" s="21"/>
    </row>
    <row r="72" spans="1:21" s="8" customFormat="1" ht="30" customHeight="1" x14ac:dyDescent="0.25">
      <c r="A72" s="22">
        <f t="shared" si="4"/>
        <v>65</v>
      </c>
      <c r="B72" s="23">
        <v>2306182</v>
      </c>
      <c r="C72" s="17" t="s">
        <v>137</v>
      </c>
      <c r="D72" s="18">
        <f t="shared" ref="D72:D123" si="7">SUM(E72:F72)</f>
        <v>0</v>
      </c>
      <c r="E72" s="19"/>
      <c r="F72" s="19"/>
      <c r="G72" s="24">
        <f t="shared" si="5"/>
        <v>797949</v>
      </c>
      <c r="H72" s="25"/>
      <c r="I72" s="27"/>
      <c r="J72" s="25"/>
      <c r="K72" s="25"/>
      <c r="L72" s="25">
        <v>797949</v>
      </c>
      <c r="M72" s="18">
        <f t="shared" ref="M72:M124" si="8">SUM(N72:O72)</f>
        <v>0</v>
      </c>
      <c r="N72" s="19"/>
      <c r="O72" s="19"/>
      <c r="P72" s="19"/>
      <c r="Q72" s="19"/>
      <c r="R72" s="19"/>
      <c r="S72" s="19"/>
      <c r="T72" s="20">
        <f t="shared" si="6"/>
        <v>797949</v>
      </c>
      <c r="U72" s="21"/>
    </row>
    <row r="73" spans="1:21" s="8" customFormat="1" ht="19.899999999999999" customHeight="1" x14ac:dyDescent="0.25">
      <c r="A73" s="22">
        <f t="shared" ref="A73:A123" si="9">A72+1</f>
        <v>66</v>
      </c>
      <c r="B73" s="23">
        <v>2106185</v>
      </c>
      <c r="C73" s="17" t="s">
        <v>138</v>
      </c>
      <c r="D73" s="18">
        <f t="shared" si="7"/>
        <v>0</v>
      </c>
      <c r="E73" s="19"/>
      <c r="F73" s="19"/>
      <c r="G73" s="24">
        <f t="shared" si="5"/>
        <v>1240279.1599999999</v>
      </c>
      <c r="H73" s="25"/>
      <c r="I73" s="27"/>
      <c r="J73" s="25"/>
      <c r="K73" s="25">
        <v>35795.760000000002</v>
      </c>
      <c r="L73" s="25">
        <v>1204483.3999999999</v>
      </c>
      <c r="M73" s="18">
        <f t="shared" si="8"/>
        <v>0</v>
      </c>
      <c r="N73" s="19"/>
      <c r="O73" s="19"/>
      <c r="P73" s="19"/>
      <c r="Q73" s="19"/>
      <c r="R73" s="19"/>
      <c r="S73" s="19"/>
      <c r="T73" s="20">
        <f t="shared" si="6"/>
        <v>1240279.1599999999</v>
      </c>
      <c r="U73" s="21"/>
    </row>
    <row r="74" spans="1:21" s="8" customFormat="1" ht="30" x14ac:dyDescent="0.25">
      <c r="A74" s="22">
        <f t="shared" si="9"/>
        <v>67</v>
      </c>
      <c r="B74" s="23">
        <v>2306186</v>
      </c>
      <c r="C74" s="17" t="s">
        <v>139</v>
      </c>
      <c r="D74" s="18">
        <f t="shared" si="7"/>
        <v>0</v>
      </c>
      <c r="E74" s="19"/>
      <c r="F74" s="19"/>
      <c r="G74" s="24">
        <f t="shared" si="5"/>
        <v>303219.65000000002</v>
      </c>
      <c r="H74" s="25"/>
      <c r="I74" s="27"/>
      <c r="J74" s="25"/>
      <c r="K74" s="25">
        <v>235522.00000000003</v>
      </c>
      <c r="L74" s="25">
        <v>67697.649999999994</v>
      </c>
      <c r="M74" s="18">
        <f t="shared" si="8"/>
        <v>0</v>
      </c>
      <c r="N74" s="19"/>
      <c r="O74" s="19"/>
      <c r="P74" s="19"/>
      <c r="Q74" s="19"/>
      <c r="R74" s="19"/>
      <c r="S74" s="19"/>
      <c r="T74" s="20">
        <f t="shared" si="6"/>
        <v>303219.65000000002</v>
      </c>
      <c r="U74" s="21"/>
    </row>
    <row r="75" spans="1:21" s="8" customFormat="1" ht="30" x14ac:dyDescent="0.25">
      <c r="A75" s="22">
        <f t="shared" si="9"/>
        <v>68</v>
      </c>
      <c r="B75" s="23">
        <v>2306187</v>
      </c>
      <c r="C75" s="17" t="s">
        <v>140</v>
      </c>
      <c r="D75" s="18">
        <f t="shared" si="7"/>
        <v>0</v>
      </c>
      <c r="E75" s="19"/>
      <c r="F75" s="19"/>
      <c r="G75" s="24">
        <f t="shared" si="5"/>
        <v>259243.19999999998</v>
      </c>
      <c r="H75" s="25"/>
      <c r="I75" s="27"/>
      <c r="J75" s="25"/>
      <c r="K75" s="25">
        <v>61425</v>
      </c>
      <c r="L75" s="25">
        <v>197818.19999999998</v>
      </c>
      <c r="M75" s="18">
        <f t="shared" si="8"/>
        <v>0</v>
      </c>
      <c r="N75" s="19"/>
      <c r="O75" s="19"/>
      <c r="P75" s="19"/>
      <c r="Q75" s="19"/>
      <c r="R75" s="19"/>
      <c r="S75" s="19"/>
      <c r="T75" s="20">
        <f t="shared" si="6"/>
        <v>259243.19999999998</v>
      </c>
      <c r="U75" s="21"/>
    </row>
    <row r="76" spans="1:21" s="8" customFormat="1" ht="19.899999999999999" customHeight="1" x14ac:dyDescent="0.25">
      <c r="A76" s="22">
        <f t="shared" si="9"/>
        <v>69</v>
      </c>
      <c r="B76" s="23">
        <v>2107190</v>
      </c>
      <c r="C76" s="17" t="s">
        <v>141</v>
      </c>
      <c r="D76" s="18">
        <f t="shared" si="7"/>
        <v>0</v>
      </c>
      <c r="E76" s="19"/>
      <c r="F76" s="19"/>
      <c r="G76" s="24">
        <f t="shared" si="5"/>
        <v>588180</v>
      </c>
      <c r="H76" s="25"/>
      <c r="I76" s="27"/>
      <c r="J76" s="25"/>
      <c r="K76" s="25">
        <v>588180</v>
      </c>
      <c r="L76" s="25"/>
      <c r="M76" s="18">
        <f t="shared" si="8"/>
        <v>0</v>
      </c>
      <c r="N76" s="19"/>
      <c r="O76" s="19"/>
      <c r="P76" s="19"/>
      <c r="Q76" s="19"/>
      <c r="R76" s="19"/>
      <c r="S76" s="19"/>
      <c r="T76" s="20">
        <f t="shared" si="6"/>
        <v>588180</v>
      </c>
      <c r="U76" s="21"/>
    </row>
    <row r="77" spans="1:21" s="8" customFormat="1" ht="21.6" customHeight="1" x14ac:dyDescent="0.25">
      <c r="A77" s="22">
        <f t="shared" si="9"/>
        <v>70</v>
      </c>
      <c r="B77" s="23">
        <v>2101192</v>
      </c>
      <c r="C77" s="17" t="s">
        <v>142</v>
      </c>
      <c r="D77" s="18">
        <f t="shared" si="7"/>
        <v>0</v>
      </c>
      <c r="E77" s="19"/>
      <c r="F77" s="19"/>
      <c r="G77" s="24">
        <f t="shared" si="5"/>
        <v>607391.60000000009</v>
      </c>
      <c r="H77" s="25"/>
      <c r="I77" s="27"/>
      <c r="J77" s="25"/>
      <c r="K77" s="25">
        <v>49140.000000000116</v>
      </c>
      <c r="L77" s="25">
        <v>558251.6</v>
      </c>
      <c r="M77" s="18">
        <f t="shared" si="8"/>
        <v>0</v>
      </c>
      <c r="N77" s="19"/>
      <c r="O77" s="19"/>
      <c r="P77" s="19"/>
      <c r="Q77" s="19"/>
      <c r="R77" s="19"/>
      <c r="S77" s="19"/>
      <c r="T77" s="20">
        <f t="shared" si="6"/>
        <v>607391.60000000009</v>
      </c>
      <c r="U77" s="21"/>
    </row>
    <row r="78" spans="1:21" s="8" customFormat="1" ht="21.6" customHeight="1" x14ac:dyDescent="0.25">
      <c r="A78" s="22">
        <f t="shared" si="9"/>
        <v>71</v>
      </c>
      <c r="B78" s="23">
        <v>2101193</v>
      </c>
      <c r="C78" s="17" t="s">
        <v>143</v>
      </c>
      <c r="D78" s="18">
        <f t="shared" si="7"/>
        <v>0</v>
      </c>
      <c r="E78" s="19"/>
      <c r="F78" s="19"/>
      <c r="G78" s="24">
        <f t="shared" si="5"/>
        <v>642892.70000000007</v>
      </c>
      <c r="H78" s="25"/>
      <c r="I78" s="27"/>
      <c r="J78" s="25"/>
      <c r="K78" s="25">
        <v>49140</v>
      </c>
      <c r="L78" s="25">
        <v>593752.70000000007</v>
      </c>
      <c r="M78" s="18">
        <f t="shared" si="8"/>
        <v>0</v>
      </c>
      <c r="N78" s="19"/>
      <c r="O78" s="19"/>
      <c r="P78" s="19"/>
      <c r="Q78" s="19"/>
      <c r="R78" s="19"/>
      <c r="S78" s="19"/>
      <c r="T78" s="20">
        <f t="shared" si="6"/>
        <v>642892.70000000007</v>
      </c>
      <c r="U78" s="21"/>
    </row>
    <row r="79" spans="1:21" s="8" customFormat="1" ht="20.45" customHeight="1" x14ac:dyDescent="0.25">
      <c r="A79" s="22">
        <f t="shared" si="9"/>
        <v>72</v>
      </c>
      <c r="B79" s="23">
        <v>2301194</v>
      </c>
      <c r="C79" s="17" t="s">
        <v>144</v>
      </c>
      <c r="D79" s="18">
        <f t="shared" si="7"/>
        <v>0</v>
      </c>
      <c r="E79" s="19"/>
      <c r="F79" s="19"/>
      <c r="G79" s="24">
        <f t="shared" si="5"/>
        <v>575142.6</v>
      </c>
      <c r="H79" s="25"/>
      <c r="I79" s="27"/>
      <c r="J79" s="25"/>
      <c r="K79" s="25">
        <v>96373.200000000012</v>
      </c>
      <c r="L79" s="25">
        <v>478769.39999999997</v>
      </c>
      <c r="M79" s="18">
        <f t="shared" si="8"/>
        <v>0</v>
      </c>
      <c r="N79" s="19"/>
      <c r="O79" s="19"/>
      <c r="P79" s="19"/>
      <c r="Q79" s="19"/>
      <c r="R79" s="19"/>
      <c r="S79" s="19"/>
      <c r="T79" s="20">
        <f t="shared" si="6"/>
        <v>575142.6</v>
      </c>
      <c r="U79" s="21"/>
    </row>
    <row r="80" spans="1:21" s="8" customFormat="1" ht="45" x14ac:dyDescent="0.25">
      <c r="A80" s="22">
        <f t="shared" si="9"/>
        <v>73</v>
      </c>
      <c r="B80" s="23" t="s">
        <v>145</v>
      </c>
      <c r="C80" s="17" t="s">
        <v>146</v>
      </c>
      <c r="D80" s="18">
        <f t="shared" si="7"/>
        <v>803970.46645999991</v>
      </c>
      <c r="E80" s="19">
        <v>803970.46645999991</v>
      </c>
      <c r="F80" s="19"/>
      <c r="G80" s="24">
        <f t="shared" si="5"/>
        <v>0</v>
      </c>
      <c r="H80" s="25"/>
      <c r="I80" s="27"/>
      <c r="J80" s="25"/>
      <c r="K80" s="25"/>
      <c r="L80" s="25"/>
      <c r="M80" s="18">
        <f t="shared" si="8"/>
        <v>0</v>
      </c>
      <c r="N80" s="19"/>
      <c r="O80" s="19"/>
      <c r="P80" s="19"/>
      <c r="Q80" s="19"/>
      <c r="R80" s="19"/>
      <c r="S80" s="19"/>
      <c r="T80" s="20">
        <f t="shared" si="6"/>
        <v>803970.46645999991</v>
      </c>
      <c r="U80" s="21"/>
    </row>
    <row r="81" spans="1:21" s="8" customFormat="1" ht="30" x14ac:dyDescent="0.25">
      <c r="A81" s="22">
        <f t="shared" si="9"/>
        <v>74</v>
      </c>
      <c r="B81" s="23">
        <v>2106183</v>
      </c>
      <c r="C81" s="17" t="s">
        <v>147</v>
      </c>
      <c r="D81" s="18">
        <f t="shared" si="7"/>
        <v>0</v>
      </c>
      <c r="E81" s="19"/>
      <c r="F81" s="19"/>
      <c r="G81" s="24">
        <f t="shared" si="5"/>
        <v>816102</v>
      </c>
      <c r="H81" s="25"/>
      <c r="I81" s="27"/>
      <c r="J81" s="25"/>
      <c r="K81" s="25">
        <v>816102</v>
      </c>
      <c r="L81" s="25"/>
      <c r="M81" s="18">
        <f t="shared" si="8"/>
        <v>820339.32283333328</v>
      </c>
      <c r="N81" s="19"/>
      <c r="O81" s="19">
        <v>820339.32283333328</v>
      </c>
      <c r="P81" s="19"/>
      <c r="Q81" s="19"/>
      <c r="R81" s="19"/>
      <c r="S81" s="19"/>
      <c r="T81" s="20">
        <f t="shared" si="6"/>
        <v>1636441.3228333332</v>
      </c>
      <c r="U81" s="21"/>
    </row>
    <row r="82" spans="1:21" s="8" customFormat="1" ht="30" x14ac:dyDescent="0.25">
      <c r="A82" s="22">
        <f>A81+1</f>
        <v>75</v>
      </c>
      <c r="B82" s="23" t="s">
        <v>148</v>
      </c>
      <c r="C82" s="17" t="s">
        <v>149</v>
      </c>
      <c r="D82" s="18">
        <f t="shared" si="7"/>
        <v>394245748.81384999</v>
      </c>
      <c r="E82" s="19">
        <f>309928390.92385+84317357.89</f>
        <v>394245748.81384999</v>
      </c>
      <c r="F82" s="19"/>
      <c r="G82" s="24">
        <f t="shared" si="5"/>
        <v>219144929.19239503</v>
      </c>
      <c r="H82" s="25">
        <v>114047126.48617281</v>
      </c>
      <c r="I82" s="27">
        <v>25391595.806222223</v>
      </c>
      <c r="J82" s="25">
        <v>40896601.960000001</v>
      </c>
      <c r="K82" s="25">
        <v>16835241.030000001</v>
      </c>
      <c r="L82" s="25">
        <v>21974363.91</v>
      </c>
      <c r="M82" s="18">
        <f t="shared" si="8"/>
        <v>28155497.933472</v>
      </c>
      <c r="N82" s="19">
        <v>1244428.6065120001</v>
      </c>
      <c r="O82" s="19">
        <v>26911069.326960001</v>
      </c>
      <c r="P82" s="19"/>
      <c r="Q82" s="19"/>
      <c r="R82" s="19"/>
      <c r="S82" s="19"/>
      <c r="T82" s="20">
        <f t="shared" si="6"/>
        <v>641546175.93971705</v>
      </c>
      <c r="U82" s="21"/>
    </row>
    <row r="83" spans="1:21" s="8" customFormat="1" ht="30" x14ac:dyDescent="0.25">
      <c r="A83" s="22">
        <f t="shared" si="9"/>
        <v>76</v>
      </c>
      <c r="B83" s="23" t="s">
        <v>150</v>
      </c>
      <c r="C83" s="17" t="s">
        <v>151</v>
      </c>
      <c r="D83" s="18">
        <f t="shared" si="7"/>
        <v>55319983.070867188</v>
      </c>
      <c r="E83" s="19">
        <v>55319983.070867188</v>
      </c>
      <c r="F83" s="19"/>
      <c r="G83" s="24">
        <f t="shared" si="5"/>
        <v>91683432.493576452</v>
      </c>
      <c r="H83" s="25">
        <v>51742855.733132005</v>
      </c>
      <c r="I83" s="27">
        <v>14586630.100444442</v>
      </c>
      <c r="J83" s="25">
        <v>15710696.66</v>
      </c>
      <c r="K83" s="25">
        <f>11206999.42-1563749.42</f>
        <v>9643250</v>
      </c>
      <c r="L83" s="25"/>
      <c r="M83" s="18">
        <f t="shared" si="8"/>
        <v>34180374.459504001</v>
      </c>
      <c r="N83" s="19">
        <v>15395722.925856</v>
      </c>
      <c r="O83" s="19">
        <v>18784651.533647999</v>
      </c>
      <c r="P83" s="19">
        <v>74648417.329999998</v>
      </c>
      <c r="Q83" s="19"/>
      <c r="R83" s="19"/>
      <c r="S83" s="19"/>
      <c r="T83" s="20">
        <f t="shared" si="6"/>
        <v>255832207.35394764</v>
      </c>
      <c r="U83" s="21"/>
    </row>
    <row r="84" spans="1:21" s="8" customFormat="1" ht="30" x14ac:dyDescent="0.25">
      <c r="A84" s="22">
        <f t="shared" si="9"/>
        <v>77</v>
      </c>
      <c r="B84" s="23" t="s">
        <v>152</v>
      </c>
      <c r="C84" s="17" t="s">
        <v>153</v>
      </c>
      <c r="D84" s="18">
        <f t="shared" si="7"/>
        <v>149015453.95686319</v>
      </c>
      <c r="E84" s="19">
        <v>149015453.95686319</v>
      </c>
      <c r="F84" s="19"/>
      <c r="G84" s="24">
        <f t="shared" si="5"/>
        <v>84710630.442991108</v>
      </c>
      <c r="H84" s="25">
        <v>41729826.313213326</v>
      </c>
      <c r="I84" s="27">
        <v>17941696.129777778</v>
      </c>
      <c r="J84" s="25">
        <v>3507740</v>
      </c>
      <c r="K84" s="25">
        <v>6788848</v>
      </c>
      <c r="L84" s="25">
        <v>14742520</v>
      </c>
      <c r="M84" s="18">
        <f t="shared" si="8"/>
        <v>24673091.120496001</v>
      </c>
      <c r="N84" s="19">
        <v>12419541.834336001</v>
      </c>
      <c r="O84" s="19">
        <v>12253549.28616</v>
      </c>
      <c r="P84" s="19"/>
      <c r="Q84" s="19"/>
      <c r="R84" s="19"/>
      <c r="S84" s="19"/>
      <c r="T84" s="20">
        <f t="shared" si="6"/>
        <v>258399175.52035031</v>
      </c>
      <c r="U84" s="21"/>
    </row>
    <row r="85" spans="1:21" s="8" customFormat="1" ht="30" x14ac:dyDescent="0.25">
      <c r="A85" s="22">
        <f t="shared" si="9"/>
        <v>78</v>
      </c>
      <c r="B85" s="23" t="s">
        <v>154</v>
      </c>
      <c r="C85" s="17" t="s">
        <v>155</v>
      </c>
      <c r="D85" s="18">
        <f t="shared" si="7"/>
        <v>576322050.77315807</v>
      </c>
      <c r="E85" s="19">
        <v>576322050.77315807</v>
      </c>
      <c r="F85" s="19"/>
      <c r="G85" s="24">
        <f t="shared" si="5"/>
        <v>186908023.80080125</v>
      </c>
      <c r="H85" s="25">
        <v>98939216.456356794</v>
      </c>
      <c r="I85" s="27">
        <v>39830934.244444445</v>
      </c>
      <c r="J85" s="25">
        <v>14083576.1</v>
      </c>
      <c r="K85" s="25">
        <v>25417167</v>
      </c>
      <c r="L85" s="25">
        <v>8637130</v>
      </c>
      <c r="M85" s="18">
        <f t="shared" si="8"/>
        <v>34021083.473831996</v>
      </c>
      <c r="N85" s="19">
        <v>7596650.6856239997</v>
      </c>
      <c r="O85" s="19">
        <v>26424432.788208</v>
      </c>
      <c r="P85" s="19"/>
      <c r="Q85" s="19"/>
      <c r="R85" s="19"/>
      <c r="S85" s="19"/>
      <c r="T85" s="20">
        <f t="shared" si="6"/>
        <v>797251158.04779124</v>
      </c>
      <c r="U85" s="21"/>
    </row>
    <row r="86" spans="1:21" s="8" customFormat="1" ht="21" customHeight="1" x14ac:dyDescent="0.25">
      <c r="A86" s="22">
        <f t="shared" si="9"/>
        <v>79</v>
      </c>
      <c r="B86" s="23" t="s">
        <v>156</v>
      </c>
      <c r="C86" s="17" t="s">
        <v>157</v>
      </c>
      <c r="D86" s="18">
        <f t="shared" si="7"/>
        <v>201030654.66889602</v>
      </c>
      <c r="E86" s="19">
        <f>210488654.488896-9457999.82</f>
        <v>201030654.66889602</v>
      </c>
      <c r="F86" s="19"/>
      <c r="G86" s="24">
        <f t="shared" si="5"/>
        <v>90119541.299999997</v>
      </c>
      <c r="H86" s="25"/>
      <c r="I86" s="27"/>
      <c r="J86" s="25"/>
      <c r="K86" s="25">
        <v>89896406</v>
      </c>
      <c r="L86" s="25">
        <v>223135.3</v>
      </c>
      <c r="M86" s="18">
        <f t="shared" si="8"/>
        <v>5134427.8876799997</v>
      </c>
      <c r="N86" s="19"/>
      <c r="O86" s="19">
        <v>5134427.8876799997</v>
      </c>
      <c r="P86" s="19"/>
      <c r="Q86" s="19"/>
      <c r="R86" s="19"/>
      <c r="S86" s="19"/>
      <c r="T86" s="20">
        <f t="shared" si="6"/>
        <v>296284623.85657603</v>
      </c>
      <c r="U86" s="21"/>
    </row>
    <row r="87" spans="1:21" s="8" customFormat="1" ht="44.45" customHeight="1" x14ac:dyDescent="0.25">
      <c r="A87" s="22">
        <f t="shared" si="9"/>
        <v>80</v>
      </c>
      <c r="B87" s="23" t="s">
        <v>158</v>
      </c>
      <c r="C87" s="17" t="s">
        <v>159</v>
      </c>
      <c r="D87" s="18">
        <f t="shared" si="7"/>
        <v>162285066.27641281</v>
      </c>
      <c r="E87" s="19">
        <v>162285066.27641281</v>
      </c>
      <c r="F87" s="19"/>
      <c r="G87" s="24">
        <f t="shared" si="5"/>
        <v>29004356.68</v>
      </c>
      <c r="H87" s="25"/>
      <c r="I87" s="27"/>
      <c r="J87" s="25"/>
      <c r="K87" s="25">
        <v>15921359.999999998</v>
      </c>
      <c r="L87" s="25">
        <v>13082996.68</v>
      </c>
      <c r="M87" s="18">
        <f t="shared" si="8"/>
        <v>25033944.486096002</v>
      </c>
      <c r="N87" s="19">
        <v>14294776.490904</v>
      </c>
      <c r="O87" s="19">
        <v>10739167.995192003</v>
      </c>
      <c r="P87" s="19"/>
      <c r="Q87" s="19"/>
      <c r="R87" s="19"/>
      <c r="S87" s="19"/>
      <c r="T87" s="20">
        <f t="shared" si="6"/>
        <v>216323367.44250882</v>
      </c>
      <c r="U87" s="21"/>
    </row>
    <row r="88" spans="1:21" s="8" customFormat="1" ht="27" customHeight="1" x14ac:dyDescent="0.25">
      <c r="A88" s="22">
        <f t="shared" si="9"/>
        <v>81</v>
      </c>
      <c r="B88" s="23" t="s">
        <v>160</v>
      </c>
      <c r="C88" s="17" t="s">
        <v>161</v>
      </c>
      <c r="D88" s="18">
        <f t="shared" si="7"/>
        <v>120320755.77332158</v>
      </c>
      <c r="E88" s="19">
        <v>120320755.77332158</v>
      </c>
      <c r="F88" s="19"/>
      <c r="G88" s="24">
        <f t="shared" si="5"/>
        <v>264065474.59714669</v>
      </c>
      <c r="H88" s="25">
        <v>124230614.98714668</v>
      </c>
      <c r="I88" s="27">
        <v>2627936.64</v>
      </c>
      <c r="J88" s="25">
        <v>100134692.65000001</v>
      </c>
      <c r="K88" s="25">
        <v>20975100.32</v>
      </c>
      <c r="L88" s="25">
        <v>16097130</v>
      </c>
      <c r="M88" s="18">
        <f t="shared" si="8"/>
        <v>19274724.771120001</v>
      </c>
      <c r="N88" s="19">
        <v>5046276.5655119987</v>
      </c>
      <c r="O88" s="19">
        <v>14228448.205608001</v>
      </c>
      <c r="P88" s="19"/>
      <c r="Q88" s="19"/>
      <c r="R88" s="19"/>
      <c r="S88" s="19"/>
      <c r="T88" s="20">
        <f t="shared" si="6"/>
        <v>403660955.14158827</v>
      </c>
      <c r="U88" s="21"/>
    </row>
    <row r="89" spans="1:21" s="8" customFormat="1" ht="30" x14ac:dyDescent="0.25">
      <c r="A89" s="22">
        <f t="shared" si="9"/>
        <v>82</v>
      </c>
      <c r="B89" s="23" t="s">
        <v>162</v>
      </c>
      <c r="C89" s="17" t="s">
        <v>163</v>
      </c>
      <c r="D89" s="18">
        <f t="shared" si="7"/>
        <v>38011311.022024006</v>
      </c>
      <c r="E89" s="19">
        <f>137285946.332024-99274635.31</f>
        <v>38011311.022024006</v>
      </c>
      <c r="F89" s="19"/>
      <c r="G89" s="24">
        <f t="shared" si="5"/>
        <v>2319858.64</v>
      </c>
      <c r="H89" s="25"/>
      <c r="I89" s="27"/>
      <c r="J89" s="25"/>
      <c r="K89" s="25">
        <v>955045.04</v>
      </c>
      <c r="L89" s="25">
        <f>4812952.5-3448138.9</f>
        <v>1364813.6</v>
      </c>
      <c r="M89" s="18">
        <f t="shared" si="8"/>
        <v>0</v>
      </c>
      <c r="N89" s="19"/>
      <c r="O89" s="19"/>
      <c r="P89" s="19"/>
      <c r="Q89" s="19"/>
      <c r="R89" s="19"/>
      <c r="S89" s="19"/>
      <c r="T89" s="20">
        <f t="shared" si="6"/>
        <v>40331169.662024006</v>
      </c>
      <c r="U89" s="21"/>
    </row>
    <row r="90" spans="1:21" s="8" customFormat="1" ht="45" x14ac:dyDescent="0.25">
      <c r="A90" s="22">
        <f t="shared" si="9"/>
        <v>83</v>
      </c>
      <c r="B90" s="23" t="s">
        <v>164</v>
      </c>
      <c r="C90" s="17" t="s">
        <v>165</v>
      </c>
      <c r="D90" s="18">
        <f t="shared" si="7"/>
        <v>0</v>
      </c>
      <c r="E90" s="19"/>
      <c r="F90" s="19"/>
      <c r="G90" s="24">
        <f t="shared" si="5"/>
        <v>257213742.84999996</v>
      </c>
      <c r="H90" s="25"/>
      <c r="I90" s="27"/>
      <c r="J90" s="25"/>
      <c r="K90" s="25">
        <v>134019387.09999999</v>
      </c>
      <c r="L90" s="25">
        <v>123194355.74999999</v>
      </c>
      <c r="M90" s="18">
        <f t="shared" si="8"/>
        <v>0</v>
      </c>
      <c r="N90" s="19"/>
      <c r="O90" s="19"/>
      <c r="P90" s="19"/>
      <c r="Q90" s="19"/>
      <c r="R90" s="19"/>
      <c r="S90" s="19"/>
      <c r="T90" s="20">
        <f t="shared" si="6"/>
        <v>257213742.84999996</v>
      </c>
      <c r="U90" s="21"/>
    </row>
    <row r="91" spans="1:21" s="8" customFormat="1" ht="30" x14ac:dyDescent="0.25">
      <c r="A91" s="22">
        <f t="shared" si="9"/>
        <v>84</v>
      </c>
      <c r="B91" s="23" t="s">
        <v>166</v>
      </c>
      <c r="C91" s="17" t="s">
        <v>167</v>
      </c>
      <c r="D91" s="18">
        <f t="shared" si="7"/>
        <v>0</v>
      </c>
      <c r="E91" s="19">
        <v>0</v>
      </c>
      <c r="F91" s="19"/>
      <c r="G91" s="24">
        <f t="shared" si="5"/>
        <v>60667963.681528889</v>
      </c>
      <c r="H91" s="25">
        <v>43678309.328639999</v>
      </c>
      <c r="I91" s="27">
        <v>11231982.792888889</v>
      </c>
      <c r="J91" s="25">
        <v>175387</v>
      </c>
      <c r="K91" s="25">
        <v>5582284.5600000005</v>
      </c>
      <c r="L91" s="25"/>
      <c r="M91" s="18">
        <f t="shared" si="8"/>
        <v>14829360.647920003</v>
      </c>
      <c r="N91" s="19"/>
      <c r="O91" s="19">
        <v>14829360.647920003</v>
      </c>
      <c r="P91" s="19"/>
      <c r="Q91" s="19"/>
      <c r="R91" s="19"/>
      <c r="S91" s="19"/>
      <c r="T91" s="20">
        <f t="shared" si="6"/>
        <v>75497324.329448894</v>
      </c>
      <c r="U91" s="21"/>
    </row>
    <row r="92" spans="1:21" s="8" customFormat="1" ht="30" x14ac:dyDescent="0.25">
      <c r="A92" s="22">
        <f t="shared" si="9"/>
        <v>85</v>
      </c>
      <c r="B92" s="23" t="s">
        <v>168</v>
      </c>
      <c r="C92" s="26" t="s">
        <v>169</v>
      </c>
      <c r="D92" s="18">
        <f t="shared" si="7"/>
        <v>0</v>
      </c>
      <c r="E92" s="19"/>
      <c r="F92" s="19"/>
      <c r="G92" s="24">
        <f t="shared" si="5"/>
        <v>58253322.539999999</v>
      </c>
      <c r="H92" s="25"/>
      <c r="I92" s="27"/>
      <c r="J92" s="25"/>
      <c r="K92" s="25">
        <v>58253322.539999999</v>
      </c>
      <c r="L92" s="25"/>
      <c r="M92" s="18">
        <f t="shared" si="8"/>
        <v>0</v>
      </c>
      <c r="N92" s="19"/>
      <c r="O92" s="19"/>
      <c r="P92" s="19"/>
      <c r="Q92" s="19"/>
      <c r="R92" s="19"/>
      <c r="S92" s="19"/>
      <c r="T92" s="20">
        <f t="shared" si="6"/>
        <v>58253322.539999999</v>
      </c>
      <c r="U92" s="21"/>
    </row>
    <row r="93" spans="1:21" s="8" customFormat="1" ht="30" x14ac:dyDescent="0.25">
      <c r="A93" s="22">
        <f t="shared" si="9"/>
        <v>86</v>
      </c>
      <c r="B93" s="23" t="s">
        <v>170</v>
      </c>
      <c r="C93" s="17" t="s">
        <v>171</v>
      </c>
      <c r="D93" s="18">
        <f t="shared" si="7"/>
        <v>0</v>
      </c>
      <c r="E93" s="19"/>
      <c r="F93" s="19"/>
      <c r="G93" s="24">
        <f t="shared" si="5"/>
        <v>46254082</v>
      </c>
      <c r="H93" s="25"/>
      <c r="I93" s="27"/>
      <c r="J93" s="25"/>
      <c r="K93" s="25">
        <v>46254082</v>
      </c>
      <c r="L93" s="25"/>
      <c r="M93" s="18">
        <f t="shared" si="8"/>
        <v>0</v>
      </c>
      <c r="N93" s="19"/>
      <c r="O93" s="19"/>
      <c r="P93" s="19"/>
      <c r="Q93" s="19"/>
      <c r="R93" s="19"/>
      <c r="S93" s="19"/>
      <c r="T93" s="20">
        <f t="shared" si="6"/>
        <v>46254082</v>
      </c>
      <c r="U93" s="21"/>
    </row>
    <row r="94" spans="1:21" s="8" customFormat="1" ht="45" x14ac:dyDescent="0.25">
      <c r="A94" s="22">
        <f t="shared" si="9"/>
        <v>87</v>
      </c>
      <c r="B94" s="23" t="s">
        <v>172</v>
      </c>
      <c r="C94" s="17" t="s">
        <v>173</v>
      </c>
      <c r="D94" s="18">
        <f t="shared" si="7"/>
        <v>0</v>
      </c>
      <c r="E94" s="19"/>
      <c r="F94" s="19"/>
      <c r="G94" s="24">
        <f t="shared" si="5"/>
        <v>42348600</v>
      </c>
      <c r="H94" s="25"/>
      <c r="I94" s="27"/>
      <c r="J94" s="25"/>
      <c r="K94" s="25">
        <v>42348600</v>
      </c>
      <c r="L94" s="25"/>
      <c r="M94" s="18">
        <f t="shared" si="8"/>
        <v>0</v>
      </c>
      <c r="N94" s="19"/>
      <c r="O94" s="19"/>
      <c r="P94" s="19"/>
      <c r="Q94" s="19"/>
      <c r="R94" s="19"/>
      <c r="S94" s="19"/>
      <c r="T94" s="20">
        <f t="shared" si="6"/>
        <v>42348600</v>
      </c>
      <c r="U94" s="21"/>
    </row>
    <row r="95" spans="1:21" s="8" customFormat="1" ht="40.9" customHeight="1" x14ac:dyDescent="0.25">
      <c r="A95" s="22">
        <f t="shared" si="9"/>
        <v>88</v>
      </c>
      <c r="B95" s="23" t="s">
        <v>174</v>
      </c>
      <c r="C95" s="17" t="s">
        <v>175</v>
      </c>
      <c r="D95" s="18">
        <f t="shared" si="7"/>
        <v>40245605.056003205</v>
      </c>
      <c r="E95" s="19">
        <v>40245605.056003205</v>
      </c>
      <c r="F95" s="19"/>
      <c r="G95" s="24">
        <f t="shared" si="5"/>
        <v>65775532.445205331</v>
      </c>
      <c r="H95" s="25">
        <v>39755076.322538666</v>
      </c>
      <c r="I95" s="27">
        <v>12846855.842666667</v>
      </c>
      <c r="J95" s="25">
        <v>5927276.5</v>
      </c>
      <c r="K95" s="25">
        <v>7246323.7800000003</v>
      </c>
      <c r="L95" s="25"/>
      <c r="M95" s="18">
        <f t="shared" si="8"/>
        <v>23958257.786736</v>
      </c>
      <c r="N95" s="19">
        <v>12862875.969216</v>
      </c>
      <c r="O95" s="19">
        <v>11095381.81752</v>
      </c>
      <c r="P95" s="19"/>
      <c r="Q95" s="19"/>
      <c r="R95" s="19"/>
      <c r="S95" s="19"/>
      <c r="T95" s="20">
        <f t="shared" si="6"/>
        <v>129979395.28794453</v>
      </c>
      <c r="U95" s="21"/>
    </row>
    <row r="96" spans="1:21" s="8" customFormat="1" ht="30" x14ac:dyDescent="0.25">
      <c r="A96" s="22">
        <f t="shared" si="9"/>
        <v>89</v>
      </c>
      <c r="B96" s="23" t="s">
        <v>176</v>
      </c>
      <c r="C96" s="17" t="s">
        <v>177</v>
      </c>
      <c r="D96" s="18">
        <f t="shared" si="7"/>
        <v>2436665.4988311999</v>
      </c>
      <c r="E96" s="19">
        <v>2436665.4988311999</v>
      </c>
      <c r="F96" s="19"/>
      <c r="G96" s="24">
        <f t="shared" si="5"/>
        <v>17211113.215777777</v>
      </c>
      <c r="H96" s="25">
        <v>10057068</v>
      </c>
      <c r="I96" s="27">
        <v>3776887.2657777779</v>
      </c>
      <c r="J96" s="25">
        <v>626131.59</v>
      </c>
      <c r="K96" s="25">
        <v>2751026.3600000003</v>
      </c>
      <c r="L96" s="25"/>
      <c r="M96" s="18">
        <f t="shared" si="8"/>
        <v>5008392.9168000007</v>
      </c>
      <c r="N96" s="19"/>
      <c r="O96" s="19">
        <v>5008392.9168000007</v>
      </c>
      <c r="P96" s="19"/>
      <c r="Q96" s="19"/>
      <c r="R96" s="19"/>
      <c r="S96" s="19"/>
      <c r="T96" s="20">
        <f t="shared" si="6"/>
        <v>24656171.631408978</v>
      </c>
      <c r="U96" s="21"/>
    </row>
    <row r="97" spans="1:21" s="8" customFormat="1" ht="45" x14ac:dyDescent="0.25">
      <c r="A97" s="22">
        <f t="shared" si="9"/>
        <v>90</v>
      </c>
      <c r="B97" s="23"/>
      <c r="C97" s="17" t="s">
        <v>178</v>
      </c>
      <c r="D97" s="18">
        <f t="shared" si="7"/>
        <v>0</v>
      </c>
      <c r="E97" s="19">
        <v>0</v>
      </c>
      <c r="F97" s="19"/>
      <c r="G97" s="24">
        <f t="shared" si="5"/>
        <v>0</v>
      </c>
      <c r="H97" s="25"/>
      <c r="I97" s="27"/>
      <c r="J97" s="25"/>
      <c r="K97" s="25"/>
      <c r="L97" s="25"/>
      <c r="M97" s="18">
        <f t="shared" si="8"/>
        <v>0</v>
      </c>
      <c r="N97" s="19"/>
      <c r="O97" s="19"/>
      <c r="P97" s="19"/>
      <c r="Q97" s="19">
        <f>SUM(R97:S97)</f>
        <v>356234623.06822491</v>
      </c>
      <c r="R97" s="19">
        <v>349737849.66822493</v>
      </c>
      <c r="S97" s="19">
        <v>6496773.4000000004</v>
      </c>
      <c r="T97" s="20">
        <f t="shared" si="6"/>
        <v>356234623.06822491</v>
      </c>
      <c r="U97" s="21"/>
    </row>
    <row r="98" spans="1:21" s="8" customFormat="1" ht="15.75" x14ac:dyDescent="0.25">
      <c r="A98" s="22">
        <f t="shared" si="9"/>
        <v>91</v>
      </c>
      <c r="B98" s="23">
        <v>3307180</v>
      </c>
      <c r="C98" s="17" t="s">
        <v>179</v>
      </c>
      <c r="D98" s="18">
        <f t="shared" si="7"/>
        <v>0</v>
      </c>
      <c r="E98" s="19"/>
      <c r="F98" s="19"/>
      <c r="G98" s="24">
        <f t="shared" si="5"/>
        <v>523005.21</v>
      </c>
      <c r="H98" s="25"/>
      <c r="I98" s="27"/>
      <c r="J98" s="25"/>
      <c r="K98" s="25">
        <v>523005.21</v>
      </c>
      <c r="L98" s="25"/>
      <c r="M98" s="18">
        <f t="shared" si="8"/>
        <v>0</v>
      </c>
      <c r="N98" s="19"/>
      <c r="O98" s="19"/>
      <c r="P98" s="19"/>
      <c r="Q98" s="19"/>
      <c r="R98" s="19"/>
      <c r="S98" s="19"/>
      <c r="T98" s="20">
        <f t="shared" si="6"/>
        <v>523005.21</v>
      </c>
      <c r="U98" s="21"/>
    </row>
    <row r="99" spans="1:21" s="8" customFormat="1" ht="15.75" x14ac:dyDescent="0.25">
      <c r="A99" s="22">
        <f t="shared" si="9"/>
        <v>92</v>
      </c>
      <c r="B99" s="23">
        <v>3307181</v>
      </c>
      <c r="C99" s="17" t="s">
        <v>180</v>
      </c>
      <c r="D99" s="18">
        <f t="shared" si="7"/>
        <v>0</v>
      </c>
      <c r="E99" s="19"/>
      <c r="F99" s="19"/>
      <c r="G99" s="24">
        <f t="shared" si="5"/>
        <v>523005.21</v>
      </c>
      <c r="H99" s="25"/>
      <c r="I99" s="27"/>
      <c r="J99" s="25"/>
      <c r="K99" s="25">
        <v>523005.21</v>
      </c>
      <c r="L99" s="25"/>
      <c r="M99" s="18">
        <f t="shared" si="8"/>
        <v>0</v>
      </c>
      <c r="N99" s="19"/>
      <c r="O99" s="19"/>
      <c r="P99" s="19"/>
      <c r="Q99" s="19"/>
      <c r="R99" s="19"/>
      <c r="S99" s="19"/>
      <c r="T99" s="20">
        <f t="shared" si="6"/>
        <v>523005.21</v>
      </c>
      <c r="U99" s="21"/>
    </row>
    <row r="100" spans="1:21" s="8" customFormat="1" ht="30" x14ac:dyDescent="0.25">
      <c r="A100" s="22">
        <f>A99+1</f>
        <v>93</v>
      </c>
      <c r="B100" s="23" t="s">
        <v>181</v>
      </c>
      <c r="C100" s="17" t="s">
        <v>182</v>
      </c>
      <c r="D100" s="18">
        <f t="shared" si="7"/>
        <v>16664262.817687331</v>
      </c>
      <c r="E100" s="19">
        <v>16664262.817687331</v>
      </c>
      <c r="F100" s="19"/>
      <c r="G100" s="24">
        <f t="shared" si="5"/>
        <v>46119973.976990737</v>
      </c>
      <c r="H100" s="25">
        <v>27415431.982916661</v>
      </c>
      <c r="I100" s="27">
        <v>5611829.5940740732</v>
      </c>
      <c r="J100" s="25">
        <v>7435368.4000000004</v>
      </c>
      <c r="K100" s="25">
        <v>5657344</v>
      </c>
      <c r="L100" s="25"/>
      <c r="M100" s="18">
        <f t="shared" si="8"/>
        <v>9368481.1174499989</v>
      </c>
      <c r="N100" s="19">
        <v>215065.41116666666</v>
      </c>
      <c r="O100" s="19">
        <v>9153415.7062833328</v>
      </c>
      <c r="P100" s="19"/>
      <c r="Q100" s="19">
        <f t="shared" ref="Q100:Q107" si="10">SUM(R100:S100)</f>
        <v>7355507.2434083316</v>
      </c>
      <c r="R100" s="19">
        <v>7093262.143408332</v>
      </c>
      <c r="S100" s="19">
        <v>262245.09999999998</v>
      </c>
      <c r="T100" s="20">
        <f t="shared" si="6"/>
        <v>79508225.155536398</v>
      </c>
      <c r="U100" s="21"/>
    </row>
    <row r="101" spans="1:21" s="8" customFormat="1" ht="30" customHeight="1" x14ac:dyDescent="0.25">
      <c r="A101" s="22">
        <f t="shared" si="9"/>
        <v>94</v>
      </c>
      <c r="B101" s="23" t="s">
        <v>183</v>
      </c>
      <c r="C101" s="30" t="s">
        <v>184</v>
      </c>
      <c r="D101" s="18">
        <f t="shared" si="7"/>
        <v>56953750.54160399</v>
      </c>
      <c r="E101" s="19">
        <v>56953750.54160399</v>
      </c>
      <c r="F101" s="19"/>
      <c r="G101" s="24">
        <f t="shared" si="5"/>
        <v>173587929.71305409</v>
      </c>
      <c r="H101" s="25">
        <v>90316221.678980008</v>
      </c>
      <c r="I101" s="27">
        <v>22197365.034074076</v>
      </c>
      <c r="J101" s="25">
        <v>41273639</v>
      </c>
      <c r="K101" s="25">
        <v>19800704</v>
      </c>
      <c r="L101" s="25"/>
      <c r="M101" s="18">
        <f t="shared" si="8"/>
        <v>16458943.038416665</v>
      </c>
      <c r="N101" s="19">
        <v>8496886.6846500002</v>
      </c>
      <c r="O101" s="19">
        <v>7962056.3537666649</v>
      </c>
      <c r="P101" s="19"/>
      <c r="Q101" s="19">
        <f t="shared" si="10"/>
        <v>26771280.297641668</v>
      </c>
      <c r="R101" s="19">
        <v>25984544.997641668</v>
      </c>
      <c r="S101" s="19">
        <v>786735.29999999993</v>
      </c>
      <c r="T101" s="20">
        <f t="shared" si="6"/>
        <v>273771903.59071642</v>
      </c>
      <c r="U101" s="21"/>
    </row>
    <row r="102" spans="1:21" s="8" customFormat="1" ht="21.6" customHeight="1" x14ac:dyDescent="0.25">
      <c r="A102" s="22">
        <f t="shared" si="9"/>
        <v>95</v>
      </c>
      <c r="B102" s="23" t="s">
        <v>185</v>
      </c>
      <c r="C102" s="26" t="s">
        <v>186</v>
      </c>
      <c r="D102" s="18">
        <f t="shared" si="7"/>
        <v>72504628.31031999</v>
      </c>
      <c r="E102" s="19">
        <v>72504628.31031999</v>
      </c>
      <c r="F102" s="19"/>
      <c r="G102" s="24">
        <f t="shared" si="5"/>
        <v>73905274.393647671</v>
      </c>
      <c r="H102" s="25">
        <v>46213600.226980999</v>
      </c>
      <c r="I102" s="27">
        <v>8202372.9666666649</v>
      </c>
      <c r="J102" s="25">
        <v>13195506</v>
      </c>
      <c r="K102" s="25">
        <v>6293795.2000000002</v>
      </c>
      <c r="L102" s="25"/>
      <c r="M102" s="18">
        <f t="shared" si="8"/>
        <v>11915567.547520002</v>
      </c>
      <c r="N102" s="19">
        <v>7372416.6566050015</v>
      </c>
      <c r="O102" s="19">
        <v>4543150.8909150008</v>
      </c>
      <c r="P102" s="19"/>
      <c r="Q102" s="19">
        <f t="shared" si="10"/>
        <v>12950326.001491664</v>
      </c>
      <c r="R102" s="19">
        <v>12425835.801491665</v>
      </c>
      <c r="S102" s="19">
        <v>524490.19999999995</v>
      </c>
      <c r="T102" s="20">
        <f t="shared" si="6"/>
        <v>171275796.25297934</v>
      </c>
      <c r="U102" s="21"/>
    </row>
    <row r="103" spans="1:21" s="8" customFormat="1" ht="22.15" customHeight="1" x14ac:dyDescent="0.25">
      <c r="A103" s="22">
        <f t="shared" si="9"/>
        <v>96</v>
      </c>
      <c r="B103" s="23" t="s">
        <v>187</v>
      </c>
      <c r="C103" s="26" t="s">
        <v>188</v>
      </c>
      <c r="D103" s="18">
        <f t="shared" si="7"/>
        <v>65046975.037505604</v>
      </c>
      <c r="E103" s="19">
        <v>65046975.037505604</v>
      </c>
      <c r="F103" s="19"/>
      <c r="G103" s="24">
        <f t="shared" si="5"/>
        <v>101406106.81755407</v>
      </c>
      <c r="H103" s="25">
        <v>71789837.213479981</v>
      </c>
      <c r="I103" s="27">
        <v>10816080.474074073</v>
      </c>
      <c r="J103" s="25">
        <v>11230920.01</v>
      </c>
      <c r="K103" s="25">
        <v>7569269.1200000001</v>
      </c>
      <c r="L103" s="25"/>
      <c r="M103" s="18">
        <f t="shared" si="8"/>
        <v>17191824.475280002</v>
      </c>
      <c r="N103" s="19">
        <v>9873155.5040300004</v>
      </c>
      <c r="O103" s="19">
        <v>7318668.9712500004</v>
      </c>
      <c r="P103" s="19">
        <v>7054866.6699999999</v>
      </c>
      <c r="Q103" s="19">
        <f t="shared" si="10"/>
        <v>11430585.01633333</v>
      </c>
      <c r="R103" s="19">
        <v>10906094.816333331</v>
      </c>
      <c r="S103" s="19">
        <v>524490.19999999995</v>
      </c>
      <c r="T103" s="20">
        <f t="shared" si="6"/>
        <v>202130358.016673</v>
      </c>
      <c r="U103" s="21"/>
    </row>
    <row r="104" spans="1:21" s="8" customFormat="1" ht="31.15" customHeight="1" x14ac:dyDescent="0.25">
      <c r="A104" s="22">
        <f t="shared" si="9"/>
        <v>97</v>
      </c>
      <c r="B104" s="23" t="s">
        <v>189</v>
      </c>
      <c r="C104" s="17" t="s">
        <v>190</v>
      </c>
      <c r="D104" s="18">
        <f t="shared" si="7"/>
        <v>140869782.87935361</v>
      </c>
      <c r="E104" s="19">
        <v>140869782.87935361</v>
      </c>
      <c r="F104" s="19"/>
      <c r="G104" s="24">
        <f t="shared" si="5"/>
        <v>199391647.98212296</v>
      </c>
      <c r="H104" s="25">
        <v>124092151.11249332</v>
      </c>
      <c r="I104" s="27">
        <v>20288456.469629627</v>
      </c>
      <c r="J104" s="25">
        <v>31741378.16</v>
      </c>
      <c r="K104" s="25">
        <v>20603018.239999998</v>
      </c>
      <c r="L104" s="25">
        <v>2666644</v>
      </c>
      <c r="M104" s="18">
        <f t="shared" si="8"/>
        <v>48934402.005125001</v>
      </c>
      <c r="N104" s="19">
        <v>19353039.039424997</v>
      </c>
      <c r="O104" s="19">
        <v>29581362.965700004</v>
      </c>
      <c r="P104" s="19"/>
      <c r="Q104" s="19">
        <f t="shared" si="10"/>
        <v>29931687.687649999</v>
      </c>
      <c r="R104" s="19">
        <v>28028217.087649997</v>
      </c>
      <c r="S104" s="19">
        <v>1903470.6</v>
      </c>
      <c r="T104" s="20">
        <f t="shared" si="6"/>
        <v>419127520.55425155</v>
      </c>
      <c r="U104" s="21"/>
    </row>
    <row r="105" spans="1:21" s="8" customFormat="1" ht="22.15" customHeight="1" x14ac:dyDescent="0.25">
      <c r="A105" s="22">
        <f t="shared" si="9"/>
        <v>98</v>
      </c>
      <c r="B105" s="23" t="s">
        <v>191</v>
      </c>
      <c r="C105" s="17" t="s">
        <v>192</v>
      </c>
      <c r="D105" s="18">
        <f t="shared" si="7"/>
        <v>53892940.734009996</v>
      </c>
      <c r="E105" s="19">
        <v>53892940.734009996</v>
      </c>
      <c r="F105" s="19"/>
      <c r="G105" s="24">
        <f t="shared" si="5"/>
        <v>66168014.110245332</v>
      </c>
      <c r="H105" s="25">
        <v>40344559.766911998</v>
      </c>
      <c r="I105" s="27">
        <v>7288450.833333333</v>
      </c>
      <c r="J105" s="25">
        <v>12749083.51</v>
      </c>
      <c r="K105" s="25">
        <v>5785920</v>
      </c>
      <c r="L105" s="25"/>
      <c r="M105" s="18">
        <f t="shared" si="8"/>
        <v>16715433.098363999</v>
      </c>
      <c r="N105" s="19">
        <v>5203788.8043960007</v>
      </c>
      <c r="O105" s="19">
        <v>11511644.293967998</v>
      </c>
      <c r="P105" s="19"/>
      <c r="Q105" s="19">
        <f t="shared" si="10"/>
        <v>8397520.9549958333</v>
      </c>
      <c r="R105" s="19">
        <v>8135275.8549958328</v>
      </c>
      <c r="S105" s="19">
        <v>262245.09999999998</v>
      </c>
      <c r="T105" s="20">
        <f t="shared" si="6"/>
        <v>145173908.89761516</v>
      </c>
      <c r="U105" s="21"/>
    </row>
    <row r="106" spans="1:21" s="8" customFormat="1" ht="30" x14ac:dyDescent="0.25">
      <c r="A106" s="22">
        <f t="shared" si="9"/>
        <v>99</v>
      </c>
      <c r="B106" s="23" t="s">
        <v>193</v>
      </c>
      <c r="C106" s="26" t="s">
        <v>194</v>
      </c>
      <c r="D106" s="18">
        <f t="shared" si="7"/>
        <v>51965385.105681606</v>
      </c>
      <c r="E106" s="19">
        <v>51965385.105681606</v>
      </c>
      <c r="F106" s="19"/>
      <c r="G106" s="24">
        <f t="shared" si="5"/>
        <v>121675027.01773541</v>
      </c>
      <c r="H106" s="25">
        <v>82984387.136846513</v>
      </c>
      <c r="I106" s="27">
        <v>11301820.760888889</v>
      </c>
      <c r="J106" s="25">
        <v>16774300.98</v>
      </c>
      <c r="K106" s="25">
        <v>10614518.140000001</v>
      </c>
      <c r="L106" s="25"/>
      <c r="M106" s="18">
        <f t="shared" si="8"/>
        <v>26359232.828947194</v>
      </c>
      <c r="N106" s="19">
        <v>4338078.5555744004</v>
      </c>
      <c r="O106" s="19">
        <v>22021154.273372795</v>
      </c>
      <c r="P106" s="19"/>
      <c r="Q106" s="19">
        <f t="shared" si="10"/>
        <v>13653460.077666666</v>
      </c>
      <c r="R106" s="19">
        <v>13124071.877666667</v>
      </c>
      <c r="S106" s="19">
        <v>529388.19999999995</v>
      </c>
      <c r="T106" s="20">
        <f t="shared" si="6"/>
        <v>213653105.03003085</v>
      </c>
      <c r="U106" s="21"/>
    </row>
    <row r="107" spans="1:21" s="8" customFormat="1" ht="22.9" customHeight="1" x14ac:dyDescent="0.25">
      <c r="A107" s="22">
        <f t="shared" si="9"/>
        <v>100</v>
      </c>
      <c r="B107" s="23" t="s">
        <v>195</v>
      </c>
      <c r="C107" s="26" t="s">
        <v>196</v>
      </c>
      <c r="D107" s="18">
        <f t="shared" si="7"/>
        <v>260142424.85677046</v>
      </c>
      <c r="E107" s="19">
        <v>260142424.85677046</v>
      </c>
      <c r="F107" s="19"/>
      <c r="G107" s="24">
        <f t="shared" si="5"/>
        <v>252404803.31947374</v>
      </c>
      <c r="H107" s="25">
        <v>151650416.39725152</v>
      </c>
      <c r="I107" s="27">
        <v>28128465.90222222</v>
      </c>
      <c r="J107" s="25">
        <v>44054487.019999996</v>
      </c>
      <c r="K107" s="25">
        <v>25072450</v>
      </c>
      <c r="L107" s="25">
        <v>3498984</v>
      </c>
      <c r="M107" s="18">
        <f t="shared" si="8"/>
        <v>63536095.186200008</v>
      </c>
      <c r="N107" s="19">
        <v>25744850.285700005</v>
      </c>
      <c r="O107" s="19">
        <v>37791244.9005</v>
      </c>
      <c r="P107" s="19"/>
      <c r="Q107" s="19">
        <f t="shared" si="10"/>
        <v>37272626.537133336</v>
      </c>
      <c r="R107" s="19">
        <v>35993439.137133338</v>
      </c>
      <c r="S107" s="19">
        <v>1279187.3999999999</v>
      </c>
      <c r="T107" s="20">
        <f t="shared" si="6"/>
        <v>613355949.89957762</v>
      </c>
      <c r="U107" s="21"/>
    </row>
    <row r="108" spans="1:21" s="8" customFormat="1" ht="43.9" customHeight="1" x14ac:dyDescent="0.25">
      <c r="A108" s="22">
        <f t="shared" si="9"/>
        <v>101</v>
      </c>
      <c r="B108" s="23" t="s">
        <v>197</v>
      </c>
      <c r="C108" s="26" t="s">
        <v>198</v>
      </c>
      <c r="D108" s="18">
        <f t="shared" si="7"/>
        <v>0</v>
      </c>
      <c r="E108" s="19"/>
      <c r="F108" s="19"/>
      <c r="G108" s="24">
        <f t="shared" si="5"/>
        <v>33126016</v>
      </c>
      <c r="H108" s="25"/>
      <c r="I108" s="27"/>
      <c r="J108" s="25"/>
      <c r="K108" s="25">
        <v>33126016</v>
      </c>
      <c r="L108" s="25"/>
      <c r="M108" s="18">
        <f t="shared" si="8"/>
        <v>0</v>
      </c>
      <c r="N108" s="19"/>
      <c r="O108" s="19"/>
      <c r="P108" s="19"/>
      <c r="Q108" s="19"/>
      <c r="R108" s="19"/>
      <c r="S108" s="19"/>
      <c r="T108" s="20">
        <f t="shared" si="6"/>
        <v>33126016</v>
      </c>
      <c r="U108" s="21"/>
    </row>
    <row r="109" spans="1:21" s="8" customFormat="1" ht="21" customHeight="1" x14ac:dyDescent="0.25">
      <c r="A109" s="22">
        <f t="shared" si="9"/>
        <v>102</v>
      </c>
      <c r="B109" s="23" t="s">
        <v>199</v>
      </c>
      <c r="C109" s="17" t="s">
        <v>200</v>
      </c>
      <c r="D109" s="18">
        <f t="shared" si="7"/>
        <v>92110184.881197274</v>
      </c>
      <c r="E109" s="19">
        <v>92110184.881197274</v>
      </c>
      <c r="F109" s="19"/>
      <c r="G109" s="24">
        <f t="shared" si="5"/>
        <v>107588384.57146257</v>
      </c>
      <c r="H109" s="25">
        <v>71494037.152129233</v>
      </c>
      <c r="I109" s="27">
        <v>10686013.349333335</v>
      </c>
      <c r="J109" s="25">
        <v>14860932.949999999</v>
      </c>
      <c r="K109" s="25">
        <v>10547401.120000001</v>
      </c>
      <c r="L109" s="25"/>
      <c r="M109" s="18">
        <f t="shared" si="8"/>
        <v>28571572.809270404</v>
      </c>
      <c r="N109" s="19">
        <v>21007824.714240003</v>
      </c>
      <c r="O109" s="19">
        <v>7563748.0950304009</v>
      </c>
      <c r="P109" s="19"/>
      <c r="Q109" s="19">
        <f>SUM(R109:S109)</f>
        <v>19534240.587700002</v>
      </c>
      <c r="R109" s="19">
        <v>19004852.387700003</v>
      </c>
      <c r="S109" s="19">
        <v>529388.19999999995</v>
      </c>
      <c r="T109" s="20">
        <f t="shared" si="6"/>
        <v>247804382.84963024</v>
      </c>
      <c r="U109" s="21"/>
    </row>
    <row r="110" spans="1:21" s="8" customFormat="1" ht="28.9" customHeight="1" x14ac:dyDescent="0.25">
      <c r="A110" s="22">
        <f t="shared" si="9"/>
        <v>103</v>
      </c>
      <c r="B110" s="23" t="s">
        <v>201</v>
      </c>
      <c r="C110" s="17" t="s">
        <v>202</v>
      </c>
      <c r="D110" s="18">
        <f t="shared" si="7"/>
        <v>41079317.992944002</v>
      </c>
      <c r="E110" s="19">
        <v>41079317.992944002</v>
      </c>
      <c r="F110" s="19"/>
      <c r="G110" s="24">
        <f t="shared" si="5"/>
        <v>17773313.668809779</v>
      </c>
      <c r="H110" s="25">
        <v>12164493.468365334</v>
      </c>
      <c r="I110" s="27">
        <v>3186766.1404444445</v>
      </c>
      <c r="J110" s="25">
        <v>350774</v>
      </c>
      <c r="K110" s="25">
        <v>1937136.06</v>
      </c>
      <c r="L110" s="25">
        <v>134144</v>
      </c>
      <c r="M110" s="18">
        <f t="shared" si="8"/>
        <v>5955987.5599224009</v>
      </c>
      <c r="N110" s="19">
        <v>3212885.2470624004</v>
      </c>
      <c r="O110" s="19">
        <v>2743102.3128600009</v>
      </c>
      <c r="P110" s="19"/>
      <c r="Q110" s="19"/>
      <c r="R110" s="19"/>
      <c r="S110" s="19"/>
      <c r="T110" s="20">
        <f t="shared" si="6"/>
        <v>64808619.221676186</v>
      </c>
      <c r="U110" s="21"/>
    </row>
    <row r="111" spans="1:21" s="8" customFormat="1" ht="28.5" customHeight="1" x14ac:dyDescent="0.25">
      <c r="A111" s="22">
        <f t="shared" si="9"/>
        <v>104</v>
      </c>
      <c r="B111" s="23" t="s">
        <v>203</v>
      </c>
      <c r="C111" s="17" t="s">
        <v>204</v>
      </c>
      <c r="D111" s="18">
        <f t="shared" si="7"/>
        <v>166045945.44892478</v>
      </c>
      <c r="E111" s="19">
        <v>166045945.44892478</v>
      </c>
      <c r="F111" s="19"/>
      <c r="G111" s="24">
        <f t="shared" si="5"/>
        <v>174116905.66651011</v>
      </c>
      <c r="H111" s="25">
        <v>111004715.62606564</v>
      </c>
      <c r="I111" s="27">
        <v>16980619.540444445</v>
      </c>
      <c r="J111" s="25">
        <v>26922216.5</v>
      </c>
      <c r="K111" s="25">
        <v>19209354</v>
      </c>
      <c r="L111" s="25"/>
      <c r="M111" s="18">
        <f t="shared" si="8"/>
        <v>33587447.804820001</v>
      </c>
      <c r="N111" s="19">
        <v>8553679.4070000015</v>
      </c>
      <c r="O111" s="19">
        <v>25033768.397820003</v>
      </c>
      <c r="P111" s="19"/>
      <c r="Q111" s="19">
        <f>SUM(R111:S111)</f>
        <v>22119516.898233332</v>
      </c>
      <c r="R111" s="19">
        <v>21590128.698233332</v>
      </c>
      <c r="S111" s="19">
        <v>529388.19999999995</v>
      </c>
      <c r="T111" s="20">
        <f t="shared" si="6"/>
        <v>395869815.81848824</v>
      </c>
      <c r="U111" s="21"/>
    </row>
    <row r="112" spans="1:21" s="8" customFormat="1" ht="28.5" customHeight="1" x14ac:dyDescent="0.25">
      <c r="A112" s="22">
        <f t="shared" si="9"/>
        <v>105</v>
      </c>
      <c r="B112" s="23" t="s">
        <v>205</v>
      </c>
      <c r="C112" s="17" t="s">
        <v>206</v>
      </c>
      <c r="D112" s="18">
        <f t="shared" si="7"/>
        <v>0</v>
      </c>
      <c r="E112" s="19"/>
      <c r="F112" s="19"/>
      <c r="G112" s="24">
        <f t="shared" si="5"/>
        <v>5899715.3599999994</v>
      </c>
      <c r="H112" s="25"/>
      <c r="I112" s="27"/>
      <c r="J112" s="25"/>
      <c r="K112" s="25">
        <v>4138272.1599999997</v>
      </c>
      <c r="L112" s="25">
        <v>1761443.2</v>
      </c>
      <c r="M112" s="18">
        <f t="shared" si="8"/>
        <v>0</v>
      </c>
      <c r="N112" s="19"/>
      <c r="O112" s="19"/>
      <c r="P112" s="19"/>
      <c r="Q112" s="19"/>
      <c r="R112" s="19"/>
      <c r="S112" s="19"/>
      <c r="T112" s="20">
        <f t="shared" si="6"/>
        <v>5899715.3599999994</v>
      </c>
      <c r="U112" s="21"/>
    </row>
    <row r="113" spans="1:21" s="8" customFormat="1" ht="28.5" customHeight="1" x14ac:dyDescent="0.25">
      <c r="A113" s="22">
        <f t="shared" si="9"/>
        <v>106</v>
      </c>
      <c r="B113" s="23" t="s">
        <v>207</v>
      </c>
      <c r="C113" s="17" t="s">
        <v>208</v>
      </c>
      <c r="D113" s="18">
        <f t="shared" si="7"/>
        <v>96097386.236607999</v>
      </c>
      <c r="E113" s="19">
        <v>96097386.236607999</v>
      </c>
      <c r="F113" s="19"/>
      <c r="G113" s="24">
        <f t="shared" si="5"/>
        <v>91706254.493905947</v>
      </c>
      <c r="H113" s="25">
        <v>64596025.862350397</v>
      </c>
      <c r="I113" s="27">
        <v>9534180.8515555542</v>
      </c>
      <c r="J113" s="25">
        <v>9697126.8000000007</v>
      </c>
      <c r="K113" s="25">
        <v>7878920.9800000004</v>
      </c>
      <c r="L113" s="25"/>
      <c r="M113" s="18">
        <f t="shared" si="8"/>
        <v>22464963.194419205</v>
      </c>
      <c r="N113" s="19">
        <v>11911511.1088064</v>
      </c>
      <c r="O113" s="19">
        <v>10553452.085612804</v>
      </c>
      <c r="P113" s="19"/>
      <c r="Q113" s="19">
        <f t="shared" ref="Q113:Q114" si="11">SUM(R113:S113)</f>
        <v>15888405.657233333</v>
      </c>
      <c r="R113" s="19">
        <v>15359017.457233334</v>
      </c>
      <c r="S113" s="19">
        <v>529388.19999999995</v>
      </c>
      <c r="T113" s="20">
        <f t="shared" si="6"/>
        <v>226157009.58216649</v>
      </c>
      <c r="U113" s="21"/>
    </row>
    <row r="114" spans="1:21" s="8" customFormat="1" ht="26.45" customHeight="1" x14ac:dyDescent="0.25">
      <c r="A114" s="22">
        <f t="shared" si="9"/>
        <v>107</v>
      </c>
      <c r="B114" s="23" t="s">
        <v>209</v>
      </c>
      <c r="C114" s="26" t="s">
        <v>210</v>
      </c>
      <c r="D114" s="18">
        <f t="shared" si="7"/>
        <v>154068010.5226472</v>
      </c>
      <c r="E114" s="19">
        <v>154068010.5226472</v>
      </c>
      <c r="F114" s="19"/>
      <c r="G114" s="24">
        <f t="shared" si="5"/>
        <v>150998580.61488092</v>
      </c>
      <c r="H114" s="25">
        <v>87082514.472658679</v>
      </c>
      <c r="I114" s="31">
        <v>16847988.142222222</v>
      </c>
      <c r="J114" s="25">
        <v>34030404</v>
      </c>
      <c r="K114" s="25">
        <v>13037674</v>
      </c>
      <c r="L114" s="25"/>
      <c r="M114" s="18">
        <f t="shared" si="8"/>
        <v>34157194.040059999</v>
      </c>
      <c r="N114" s="19">
        <v>14761339.816860002</v>
      </c>
      <c r="O114" s="19">
        <v>19395854.223200001</v>
      </c>
      <c r="P114" s="19"/>
      <c r="Q114" s="19">
        <f t="shared" si="11"/>
        <v>23371480.577500001</v>
      </c>
      <c r="R114" s="19">
        <v>22577398.2775</v>
      </c>
      <c r="S114" s="19">
        <v>794082.3</v>
      </c>
      <c r="T114" s="20">
        <f t="shared" si="6"/>
        <v>362595265.75508809</v>
      </c>
      <c r="U114" s="21"/>
    </row>
    <row r="115" spans="1:21" s="8" customFormat="1" ht="45" x14ac:dyDescent="0.25">
      <c r="A115" s="22">
        <f t="shared" si="9"/>
        <v>108</v>
      </c>
      <c r="B115" s="23" t="s">
        <v>211</v>
      </c>
      <c r="C115" s="26" t="s">
        <v>212</v>
      </c>
      <c r="D115" s="18">
        <f t="shared" si="7"/>
        <v>1899384.5330599998</v>
      </c>
      <c r="E115" s="19">
        <v>1899384.5330599998</v>
      </c>
      <c r="F115" s="19"/>
      <c r="G115" s="24">
        <f t="shared" si="5"/>
        <v>0</v>
      </c>
      <c r="H115" s="25"/>
      <c r="I115" s="31"/>
      <c r="J115" s="25"/>
      <c r="K115" s="25"/>
      <c r="L115" s="25"/>
      <c r="M115" s="18">
        <f t="shared" si="8"/>
        <v>0</v>
      </c>
      <c r="N115" s="19"/>
      <c r="O115" s="19"/>
      <c r="P115" s="19"/>
      <c r="Q115" s="19"/>
      <c r="R115" s="19"/>
      <c r="S115" s="19"/>
      <c r="T115" s="20">
        <f t="shared" si="6"/>
        <v>1899384.5330599998</v>
      </c>
      <c r="U115" s="21"/>
    </row>
    <row r="116" spans="1:21" s="8" customFormat="1" ht="30" x14ac:dyDescent="0.25">
      <c r="A116" s="22">
        <f t="shared" si="9"/>
        <v>109</v>
      </c>
      <c r="B116" s="23" t="s">
        <v>213</v>
      </c>
      <c r="C116" s="17" t="s">
        <v>214</v>
      </c>
      <c r="D116" s="18">
        <f t="shared" si="7"/>
        <v>119384944.20052415</v>
      </c>
      <c r="E116" s="19">
        <v>119384944.20052415</v>
      </c>
      <c r="F116" s="19"/>
      <c r="G116" s="24">
        <f t="shared" si="5"/>
        <v>151297020.63108879</v>
      </c>
      <c r="H116" s="25">
        <v>95248719.052422136</v>
      </c>
      <c r="I116" s="27">
        <v>15414323.578666667</v>
      </c>
      <c r="J116" s="25">
        <v>29911455.460000001</v>
      </c>
      <c r="K116" s="25">
        <v>10722522.540000001</v>
      </c>
      <c r="L116" s="25"/>
      <c r="M116" s="18">
        <f t="shared" si="8"/>
        <v>16708483.991472004</v>
      </c>
      <c r="N116" s="19">
        <v>3409301.7661247998</v>
      </c>
      <c r="O116" s="19">
        <v>13299182.225347204</v>
      </c>
      <c r="P116" s="19"/>
      <c r="Q116" s="19">
        <f t="shared" ref="Q116:Q121" si="12">SUM(R116:S116)</f>
        <v>21569065.562833332</v>
      </c>
      <c r="R116" s="19">
        <v>21039677.362833332</v>
      </c>
      <c r="S116" s="19">
        <v>529388.19999999995</v>
      </c>
      <c r="T116" s="20">
        <f t="shared" si="6"/>
        <v>308959514.38591826</v>
      </c>
      <c r="U116" s="21"/>
    </row>
    <row r="117" spans="1:21" s="8" customFormat="1" ht="31.5" customHeight="1" x14ac:dyDescent="0.25">
      <c r="A117" s="22">
        <f t="shared" si="9"/>
        <v>110</v>
      </c>
      <c r="B117" s="23" t="s">
        <v>215</v>
      </c>
      <c r="C117" s="17" t="s">
        <v>216</v>
      </c>
      <c r="D117" s="18">
        <f t="shared" si="7"/>
        <v>103584655.78176321</v>
      </c>
      <c r="E117" s="19">
        <v>103584655.78176321</v>
      </c>
      <c r="F117" s="19"/>
      <c r="G117" s="24">
        <f t="shared" si="5"/>
        <v>99682439.526949778</v>
      </c>
      <c r="H117" s="25">
        <v>60551264.362505332</v>
      </c>
      <c r="I117" s="27">
        <v>10540718.044444444</v>
      </c>
      <c r="J117" s="25">
        <v>19256562.579999998</v>
      </c>
      <c r="K117" s="25">
        <v>9333894.540000001</v>
      </c>
      <c r="L117" s="25"/>
      <c r="M117" s="18">
        <f t="shared" si="8"/>
        <v>28560622.33024</v>
      </c>
      <c r="N117" s="19">
        <v>19810379.06848</v>
      </c>
      <c r="O117" s="19">
        <v>8750243.2617600001</v>
      </c>
      <c r="P117" s="19"/>
      <c r="Q117" s="19">
        <f t="shared" si="12"/>
        <v>10581106.159366665</v>
      </c>
      <c r="R117" s="19">
        <v>10316412.059366666</v>
      </c>
      <c r="S117" s="19">
        <v>264694.09999999998</v>
      </c>
      <c r="T117" s="20">
        <f t="shared" si="6"/>
        <v>242408823.79831964</v>
      </c>
      <c r="U117" s="21"/>
    </row>
    <row r="118" spans="1:21" s="8" customFormat="1" ht="30" x14ac:dyDescent="0.25">
      <c r="A118" s="22">
        <f t="shared" si="9"/>
        <v>111</v>
      </c>
      <c r="B118" s="23" t="s">
        <v>217</v>
      </c>
      <c r="C118" s="17" t="s">
        <v>218</v>
      </c>
      <c r="D118" s="18">
        <f t="shared" si="7"/>
        <v>32805703.552934401</v>
      </c>
      <c r="E118" s="19">
        <v>32805703.552934401</v>
      </c>
      <c r="F118" s="19"/>
      <c r="G118" s="24">
        <f t="shared" si="5"/>
        <v>34605929.082833335</v>
      </c>
      <c r="H118" s="25">
        <v>27625067.166833334</v>
      </c>
      <c r="I118" s="31">
        <v>2481712.0159999998</v>
      </c>
      <c r="J118" s="25">
        <v>2493353.9</v>
      </c>
      <c r="K118" s="25">
        <v>2005796</v>
      </c>
      <c r="L118" s="25"/>
      <c r="M118" s="18">
        <f t="shared" si="8"/>
        <v>5085157.1971200006</v>
      </c>
      <c r="N118" s="19">
        <v>5085157.1971200006</v>
      </c>
      <c r="O118" s="19"/>
      <c r="P118" s="19"/>
      <c r="Q118" s="19">
        <f t="shared" si="12"/>
        <v>3023523.0101666669</v>
      </c>
      <c r="R118" s="19">
        <v>2873645.3701666668</v>
      </c>
      <c r="S118" s="19">
        <v>149877.64000000001</v>
      </c>
      <c r="T118" s="20">
        <f t="shared" si="6"/>
        <v>75520312.843054414</v>
      </c>
      <c r="U118" s="21"/>
    </row>
    <row r="119" spans="1:21" s="8" customFormat="1" ht="30" customHeight="1" x14ac:dyDescent="0.25">
      <c r="A119" s="22">
        <f t="shared" si="9"/>
        <v>112</v>
      </c>
      <c r="B119" s="23" t="s">
        <v>219</v>
      </c>
      <c r="C119" s="17" t="s">
        <v>220</v>
      </c>
      <c r="D119" s="18">
        <f t="shared" si="7"/>
        <v>16408237.607392002</v>
      </c>
      <c r="E119" s="19">
        <v>16408237.607392002</v>
      </c>
      <c r="F119" s="19"/>
      <c r="G119" s="24">
        <f t="shared" si="5"/>
        <v>24923629.260333333</v>
      </c>
      <c r="H119" s="25">
        <v>20629359.900333334</v>
      </c>
      <c r="I119" s="27">
        <v>1118446.8799999999</v>
      </c>
      <c r="J119" s="25">
        <v>2165209.88</v>
      </c>
      <c r="K119" s="25">
        <v>1010612.6000000001</v>
      </c>
      <c r="L119" s="25"/>
      <c r="M119" s="18">
        <f t="shared" si="8"/>
        <v>4727550.5477200001</v>
      </c>
      <c r="N119" s="19">
        <v>2833804.7883600001</v>
      </c>
      <c r="O119" s="19">
        <v>1893745.75936</v>
      </c>
      <c r="P119" s="19"/>
      <c r="Q119" s="19">
        <f t="shared" si="12"/>
        <v>1303187.8992333333</v>
      </c>
      <c r="R119" s="19">
        <v>1197310.2592333334</v>
      </c>
      <c r="S119" s="19">
        <v>105877.64</v>
      </c>
      <c r="T119" s="20">
        <f t="shared" si="6"/>
        <v>47362605.314678669</v>
      </c>
      <c r="U119" s="21"/>
    </row>
    <row r="120" spans="1:21" s="8" customFormat="1" ht="22.5" customHeight="1" x14ac:dyDescent="0.25">
      <c r="A120" s="22">
        <f t="shared" si="9"/>
        <v>113</v>
      </c>
      <c r="B120" s="23" t="s">
        <v>221</v>
      </c>
      <c r="C120" s="17" t="s">
        <v>222</v>
      </c>
      <c r="D120" s="18">
        <f t="shared" si="7"/>
        <v>26604338.33998717</v>
      </c>
      <c r="E120" s="19">
        <v>26604338.33998717</v>
      </c>
      <c r="F120" s="19"/>
      <c r="G120" s="24">
        <f t="shared" si="5"/>
        <v>31912155.702428143</v>
      </c>
      <c r="H120" s="25">
        <v>24721649.525779996</v>
      </c>
      <c r="I120" s="27">
        <v>1540603.9766481484</v>
      </c>
      <c r="J120" s="25">
        <v>3489220</v>
      </c>
      <c r="K120" s="29">
        <v>2160682.2000000002</v>
      </c>
      <c r="L120" s="25"/>
      <c r="M120" s="18">
        <f t="shared" si="8"/>
        <v>13629505.468171664</v>
      </c>
      <c r="N120" s="19">
        <v>12861721.494591665</v>
      </c>
      <c r="O120" s="19">
        <v>767783.97357999999</v>
      </c>
      <c r="P120" s="19"/>
      <c r="Q120" s="19">
        <f t="shared" si="12"/>
        <v>1941356.5466708336</v>
      </c>
      <c r="R120" s="19">
        <v>1834915.9666708335</v>
      </c>
      <c r="S120" s="19">
        <v>106440.58</v>
      </c>
      <c r="T120" s="20">
        <f t="shared" si="6"/>
        <v>74087356.057257816</v>
      </c>
      <c r="U120" s="21"/>
    </row>
    <row r="121" spans="1:21" s="8" customFormat="1" ht="24.6" customHeight="1" x14ac:dyDescent="0.25">
      <c r="A121" s="22">
        <f t="shared" si="9"/>
        <v>114</v>
      </c>
      <c r="B121" s="23" t="s">
        <v>223</v>
      </c>
      <c r="C121" s="17" t="s">
        <v>224</v>
      </c>
      <c r="D121" s="18">
        <f t="shared" si="7"/>
        <v>92951850.01658161</v>
      </c>
      <c r="E121" s="19">
        <v>92951850.01658161</v>
      </c>
      <c r="F121" s="19"/>
      <c r="G121" s="24">
        <f t="shared" si="5"/>
        <v>94143474.154219136</v>
      </c>
      <c r="H121" s="25">
        <v>72135132.97101967</v>
      </c>
      <c r="I121" s="27">
        <v>6300473.6699999999</v>
      </c>
      <c r="J121" s="25">
        <v>9489629.2631994672</v>
      </c>
      <c r="K121" s="25">
        <v>6218238.2500000009</v>
      </c>
      <c r="L121" s="25"/>
      <c r="M121" s="18">
        <f t="shared" si="8"/>
        <v>20071550.634611666</v>
      </c>
      <c r="N121" s="19">
        <v>13349236.287291665</v>
      </c>
      <c r="O121" s="19">
        <v>6722314.3473199997</v>
      </c>
      <c r="P121" s="19"/>
      <c r="Q121" s="19">
        <f t="shared" si="12"/>
        <v>6191816.7215916663</v>
      </c>
      <c r="R121" s="19">
        <v>6084380.8415916665</v>
      </c>
      <c r="S121" s="19">
        <v>107435.88</v>
      </c>
      <c r="T121" s="20">
        <f t="shared" si="6"/>
        <v>213358691.52700406</v>
      </c>
      <c r="U121" s="21"/>
    </row>
    <row r="122" spans="1:21" ht="24.6" customHeight="1" x14ac:dyDescent="0.25">
      <c r="A122" s="15">
        <f t="shared" si="9"/>
        <v>115</v>
      </c>
      <c r="B122" s="16" t="s">
        <v>225</v>
      </c>
      <c r="C122" s="17" t="s">
        <v>226</v>
      </c>
      <c r="D122" s="18">
        <f t="shared" si="7"/>
        <v>0</v>
      </c>
      <c r="E122" s="18"/>
      <c r="F122" s="18"/>
      <c r="G122" s="18">
        <f t="shared" si="5"/>
        <v>0</v>
      </c>
      <c r="H122" s="18"/>
      <c r="I122" s="32"/>
      <c r="J122" s="18"/>
      <c r="K122" s="18"/>
      <c r="L122" s="18"/>
      <c r="M122" s="18">
        <f t="shared" si="8"/>
        <v>502719.47050000011</v>
      </c>
      <c r="N122" s="18">
        <v>502719.47050000011</v>
      </c>
      <c r="O122" s="18"/>
      <c r="P122" s="19"/>
      <c r="Q122" s="18"/>
      <c r="R122" s="18"/>
      <c r="S122" s="18"/>
      <c r="T122" s="20">
        <f t="shared" si="6"/>
        <v>502719.47050000011</v>
      </c>
      <c r="U122" s="21"/>
    </row>
    <row r="123" spans="1:21" ht="30" customHeight="1" x14ac:dyDescent="0.25">
      <c r="A123" s="15">
        <f t="shared" si="9"/>
        <v>116</v>
      </c>
      <c r="B123" s="16" t="s">
        <v>227</v>
      </c>
      <c r="C123" s="17" t="s">
        <v>228</v>
      </c>
      <c r="D123" s="18">
        <f t="shared" si="7"/>
        <v>3746420</v>
      </c>
      <c r="E123" s="18"/>
      <c r="F123" s="18">
        <v>3746420</v>
      </c>
      <c r="G123" s="18">
        <f t="shared" si="5"/>
        <v>0</v>
      </c>
      <c r="H123" s="18"/>
      <c r="I123" s="32"/>
      <c r="J123" s="18"/>
      <c r="K123" s="18"/>
      <c r="L123" s="18"/>
      <c r="M123" s="18">
        <f t="shared" si="8"/>
        <v>0</v>
      </c>
      <c r="N123" s="18"/>
      <c r="O123" s="18"/>
      <c r="P123" s="19"/>
      <c r="Q123" s="18"/>
      <c r="R123" s="18"/>
      <c r="S123" s="18"/>
      <c r="T123" s="20">
        <f t="shared" si="6"/>
        <v>3746420</v>
      </c>
      <c r="U123" s="21"/>
    </row>
    <row r="124" spans="1:21" ht="15" hidden="1" customHeight="1" x14ac:dyDescent="0.25">
      <c r="A124" s="33"/>
      <c r="B124" s="16"/>
      <c r="C124" s="17"/>
      <c r="D124" s="18"/>
      <c r="E124" s="18"/>
      <c r="F124" s="18"/>
      <c r="G124" s="18">
        <f t="shared" ref="G124" si="13">SUM(H124:L124)</f>
        <v>0</v>
      </c>
      <c r="H124" s="18"/>
      <c r="I124" s="18"/>
      <c r="J124" s="18"/>
      <c r="K124" s="18"/>
      <c r="L124" s="18"/>
      <c r="M124" s="18">
        <f t="shared" si="8"/>
        <v>0</v>
      </c>
      <c r="N124" s="18"/>
      <c r="O124" s="18"/>
      <c r="P124" s="19"/>
      <c r="Q124" s="18"/>
      <c r="R124" s="18"/>
      <c r="S124" s="18"/>
      <c r="T124" s="18">
        <f t="shared" si="6"/>
        <v>0</v>
      </c>
      <c r="U124" s="21"/>
    </row>
    <row r="125" spans="1:21" s="39" customFormat="1" ht="22.9" customHeight="1" x14ac:dyDescent="0.25">
      <c r="A125" s="34"/>
      <c r="B125" s="35"/>
      <c r="C125" s="36" t="s">
        <v>229</v>
      </c>
      <c r="D125" s="20">
        <f>SUM(D7:D124)</f>
        <v>8474003821.7789555</v>
      </c>
      <c r="E125" s="20">
        <f>SUM(E7:E123)</f>
        <v>7816457262.7789555</v>
      </c>
      <c r="F125" s="20">
        <f>SUM(F7:F123)</f>
        <v>657546559</v>
      </c>
      <c r="G125" s="20">
        <f>SUM(G7:G124)</f>
        <v>6828890166.5037737</v>
      </c>
      <c r="H125" s="20">
        <f>SUM(H7:H124)</f>
        <v>2830109274.7312245</v>
      </c>
      <c r="I125" s="20">
        <f t="shared" ref="I125:L125" si="14">SUM(I7:I124)</f>
        <v>576725883.7943517</v>
      </c>
      <c r="J125" s="20">
        <f t="shared" si="14"/>
        <v>787326229.9631995</v>
      </c>
      <c r="K125" s="20">
        <f t="shared" si="14"/>
        <v>1944663665.5549996</v>
      </c>
      <c r="L125" s="20">
        <f t="shared" si="14"/>
        <v>690065112.46000004</v>
      </c>
      <c r="M125" s="20">
        <f>SUM(M7:M124)</f>
        <v>1409228775.5297563</v>
      </c>
      <c r="N125" s="20">
        <f>SUM(N7:N124)</f>
        <v>478427403.91629732</v>
      </c>
      <c r="O125" s="20">
        <f>SUM(O7:O124)</f>
        <v>930801371.61345887</v>
      </c>
      <c r="P125" s="37">
        <f>SUM(P7:P123)</f>
        <v>384720395.07000005</v>
      </c>
      <c r="Q125" s="20">
        <f>SUM(Q7:Q123)</f>
        <v>1242222299.2414751</v>
      </c>
      <c r="R125" s="20">
        <f>SUM(R7:R123)</f>
        <v>1216852899.8014748</v>
      </c>
      <c r="S125" s="20">
        <f>SUM(S7:S123)</f>
        <v>25369399.439999998</v>
      </c>
      <c r="T125" s="38">
        <f>SUM(T7:T124)</f>
        <v>18339065458.123974</v>
      </c>
      <c r="U125" s="21"/>
    </row>
    <row r="126" spans="1:21" s="40" customFormat="1" ht="29.25" customHeight="1" x14ac:dyDescent="0.25">
      <c r="B126" s="6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1"/>
    </row>
    <row r="127" spans="1:21" s="42" customFormat="1" ht="15" customHeight="1" x14ac:dyDescent="0.25">
      <c r="B127" s="43"/>
      <c r="C127" s="44"/>
      <c r="P127" s="45"/>
    </row>
    <row r="128" spans="1:21" ht="15" customHeight="1" x14ac:dyDescent="0.25">
      <c r="D128" s="21"/>
      <c r="E128" s="21"/>
      <c r="F128" s="21"/>
      <c r="G128" s="46"/>
      <c r="H128" s="21"/>
      <c r="Q128" s="21"/>
      <c r="R128" s="21"/>
    </row>
    <row r="129" spans="7:18" ht="15" customHeight="1" x14ac:dyDescent="0.25">
      <c r="G129" s="21"/>
      <c r="H129" s="21"/>
    </row>
    <row r="130" spans="7:18" ht="15" customHeight="1" x14ac:dyDescent="0.25">
      <c r="G130" s="21"/>
      <c r="H130" s="21"/>
      <c r="R130" s="21"/>
    </row>
    <row r="131" spans="7:18" ht="15" customHeight="1" x14ac:dyDescent="0.25">
      <c r="G131" s="21"/>
      <c r="H131" s="21"/>
    </row>
    <row r="132" spans="7:18" ht="15" customHeight="1" x14ac:dyDescent="0.25">
      <c r="G132" s="21"/>
      <c r="H132" s="21"/>
    </row>
  </sheetData>
  <autoFilter ref="A6:U125"/>
  <mergeCells count="11">
    <mergeCell ref="C126:S126"/>
    <mergeCell ref="Q1:T1"/>
    <mergeCell ref="C3:T3"/>
    <mergeCell ref="A5:A6"/>
    <mergeCell ref="C5:C6"/>
    <mergeCell ref="D5:F5"/>
    <mergeCell ref="G5:L5"/>
    <mergeCell ref="M5:O5"/>
    <mergeCell ref="P5:P6"/>
    <mergeCell ref="Q5:Q6"/>
    <mergeCell ref="T5:T6"/>
  </mergeCells>
  <pageMargins left="0.55118110236220474" right="0" top="0.70866141732283472" bottom="0.39370078740157483" header="0.43307086614173229" footer="0.35433070866141736"/>
  <pageSetup paperSize="9" scale="67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6</vt:lpstr>
      <vt:lpstr>'Решение 6'!Заголовки_для_печати</vt:lpstr>
      <vt:lpstr>'Решение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2016-07-06T05:27:21Z</cp:lastPrinted>
  <dcterms:created xsi:type="dcterms:W3CDTF">2016-07-05T02:00:37Z</dcterms:created>
  <dcterms:modified xsi:type="dcterms:W3CDTF">2018-06-19T05:58:18Z</dcterms:modified>
</cp:coreProperties>
</file>