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160" yWindow="348" windowWidth="14448" windowHeight="10320" tabRatio="831"/>
  </bookViews>
  <sheets>
    <sheet name="Хабаровск-1" sheetId="45" r:id="rId1"/>
    <sheet name="Хабаровск-2" sheetId="35" r:id="rId2"/>
    <sheet name="Ульч" sheetId="49" r:id="rId3"/>
  </sheets>
  <externalReferences>
    <externalReference r:id="rId4"/>
    <externalReference r:id="rId5"/>
  </externalReferences>
  <definedNames>
    <definedName name="_xlnm._FilterDatabase" localSheetId="0" hidden="1">'Хабаровск-1'!$A$7:$CR$87</definedName>
    <definedName name="_xlnm._FilterDatabase" localSheetId="1" hidden="1">'Хабаровск-2'!$A$8:$L$113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Ульч!$4:$7</definedName>
    <definedName name="_xlnm.Print_Titles" localSheetId="0">'Хабаровск-1'!$4:$7</definedName>
    <definedName name="_xlnm.Print_Titles" localSheetId="1">'Хабаровск-2'!$4:$7</definedName>
    <definedName name="_xlnm.Print_Area" localSheetId="2">Ульч!$A$1:$F$32</definedName>
    <definedName name="_xlnm.Print_Area" localSheetId="0">'Хабаровск-1'!$A$1:$F$87</definedName>
    <definedName name="_xlnm.Print_Area" localSheetId="1">'Хабаровск-2'!$A$1:$F$113</definedName>
  </definedNames>
  <calcPr calcId="145621"/>
</workbook>
</file>

<file path=xl/calcChain.xml><?xml version="1.0" encoding="utf-8"?>
<calcChain xmlns="http://schemas.openxmlformats.org/spreadsheetml/2006/main">
  <c r="C31" i="49" l="1"/>
  <c r="C25" i="49"/>
  <c r="F24" i="49"/>
  <c r="F25" i="49" s="1"/>
  <c r="D25" i="49" s="1"/>
  <c r="C22" i="49"/>
  <c r="F21" i="49"/>
  <c r="E21" i="49" s="1"/>
  <c r="F20" i="49"/>
  <c r="E20" i="49" s="1"/>
  <c r="F19" i="49"/>
  <c r="C16" i="49"/>
  <c r="F15" i="49"/>
  <c r="E15" i="49" s="1"/>
  <c r="F14" i="49"/>
  <c r="E14" i="49" s="1"/>
  <c r="F13" i="49"/>
  <c r="E13" i="49" s="1"/>
  <c r="F12" i="49"/>
  <c r="E12" i="49" s="1"/>
  <c r="F11" i="49"/>
  <c r="E11" i="49"/>
  <c r="F10" i="49"/>
  <c r="F22" i="49" l="1"/>
  <c r="F26" i="49" s="1"/>
  <c r="F16" i="49"/>
  <c r="D16" i="49" s="1"/>
  <c r="E19" i="49"/>
  <c r="E22" i="49" s="1"/>
  <c r="C26" i="49"/>
  <c r="E10" i="49"/>
  <c r="E16" i="49" s="1"/>
  <c r="E24" i="49"/>
  <c r="E25" i="49" s="1"/>
  <c r="D22" i="49" l="1"/>
  <c r="D26" i="49"/>
  <c r="E26" i="49"/>
  <c r="C57" i="45" l="1"/>
  <c r="C22" i="45" l="1"/>
  <c r="F21" i="45" l="1"/>
  <c r="E21" i="45" l="1"/>
  <c r="C85" i="35" l="1"/>
  <c r="C77" i="35"/>
  <c r="C73" i="35"/>
  <c r="C79" i="35" l="1"/>
  <c r="C39" i="35" l="1"/>
  <c r="F47" i="35"/>
  <c r="E47" i="35" s="1"/>
  <c r="F48" i="35"/>
  <c r="E48" i="35" s="1"/>
  <c r="F49" i="35"/>
  <c r="E49" i="35" s="1"/>
  <c r="F50" i="35"/>
  <c r="E50" i="35" s="1"/>
  <c r="F51" i="35"/>
  <c r="E51" i="35" s="1"/>
  <c r="F52" i="35"/>
  <c r="E52" i="35" s="1"/>
  <c r="F53" i="35"/>
  <c r="E53" i="35" s="1"/>
  <c r="C54" i="35"/>
  <c r="F57" i="35"/>
  <c r="E57" i="35" s="1"/>
  <c r="F58" i="35"/>
  <c r="F59" i="35"/>
  <c r="E59" i="35" s="1"/>
  <c r="C60" i="35"/>
  <c r="C61" i="35" s="1"/>
  <c r="C33" i="45"/>
  <c r="F54" i="35" l="1"/>
  <c r="F60" i="35"/>
  <c r="F61" i="35" s="1"/>
  <c r="D61" i="35" s="1"/>
  <c r="E54" i="35"/>
  <c r="E58" i="35"/>
  <c r="E60" i="35" s="1"/>
  <c r="E61" i="35" s="1"/>
  <c r="D54" i="35" l="1"/>
  <c r="D60" i="35"/>
  <c r="C26" i="45" l="1"/>
  <c r="C27" i="45" s="1"/>
  <c r="C50" i="45" l="1"/>
  <c r="C51" i="45" l="1"/>
  <c r="F25" i="45" l="1"/>
  <c r="E25" i="45" s="1"/>
  <c r="F24" i="45"/>
  <c r="F26" i="45" l="1"/>
  <c r="D26" i="45" s="1"/>
  <c r="E24" i="45"/>
  <c r="E26" i="45" s="1"/>
  <c r="C70" i="35" l="1"/>
  <c r="C71" i="35" s="1"/>
  <c r="F69" i="35"/>
  <c r="E69" i="35" l="1"/>
  <c r="E70" i="35" s="1"/>
  <c r="E71" i="35" s="1"/>
  <c r="F70" i="35"/>
  <c r="F71" i="35" l="1"/>
  <c r="D70" i="35"/>
  <c r="D71" i="35" s="1"/>
  <c r="F49" i="45" l="1"/>
  <c r="F48" i="45"/>
  <c r="F20" i="45"/>
  <c r="F22" i="45" s="1"/>
  <c r="C17" i="45"/>
  <c r="F16" i="45"/>
  <c r="F15" i="45"/>
  <c r="F14" i="45"/>
  <c r="F13" i="45"/>
  <c r="F12" i="45"/>
  <c r="F11" i="45"/>
  <c r="F27" i="45" l="1"/>
  <c r="D22" i="45"/>
  <c r="E16" i="45"/>
  <c r="E12" i="45"/>
  <c r="E13" i="45"/>
  <c r="E14" i="45"/>
  <c r="E15" i="45"/>
  <c r="D27" i="45"/>
  <c r="F17" i="45"/>
  <c r="D17" i="45" s="1"/>
  <c r="E11" i="45"/>
  <c r="E20" i="45"/>
  <c r="E22" i="45" s="1"/>
  <c r="F50" i="45"/>
  <c r="D50" i="45" s="1"/>
  <c r="E48" i="45"/>
  <c r="E49" i="45"/>
  <c r="E27" i="45" l="1"/>
  <c r="F51" i="45"/>
  <c r="E17" i="45"/>
  <c r="E50" i="45"/>
  <c r="E51" i="45" s="1"/>
  <c r="D51" i="45" l="1"/>
  <c r="F33" i="35" l="1"/>
  <c r="E33" i="35" l="1"/>
  <c r="C31" i="35" l="1"/>
  <c r="C34" i="35" s="1"/>
  <c r="F30" i="35"/>
  <c r="F29" i="35"/>
  <c r="F28" i="35"/>
  <c r="F27" i="35"/>
  <c r="F26" i="35"/>
  <c r="F25" i="35"/>
  <c r="F24" i="35"/>
  <c r="F23" i="35"/>
  <c r="C20" i="35"/>
  <c r="F19" i="35"/>
  <c r="F18" i="35"/>
  <c r="F17" i="35"/>
  <c r="F16" i="35"/>
  <c r="F15" i="35"/>
  <c r="F14" i="35"/>
  <c r="F13" i="35"/>
  <c r="F12" i="35"/>
  <c r="F11" i="35"/>
  <c r="E24" i="35" l="1"/>
  <c r="E26" i="35"/>
  <c r="E27" i="35"/>
  <c r="E29" i="35"/>
  <c r="E18" i="35"/>
  <c r="E11" i="35"/>
  <c r="E23" i="35"/>
  <c r="E25" i="35"/>
  <c r="E28" i="35"/>
  <c r="E30" i="35"/>
  <c r="E19" i="35"/>
  <c r="E17" i="35"/>
  <c r="E16" i="35"/>
  <c r="E15" i="35"/>
  <c r="E14" i="35"/>
  <c r="E13" i="35"/>
  <c r="E12" i="35"/>
  <c r="F31" i="35"/>
  <c r="D31" i="35" s="1"/>
  <c r="F20" i="35"/>
  <c r="D20" i="35" l="1"/>
  <c r="F34" i="35"/>
  <c r="E31" i="35"/>
  <c r="E34" i="35" s="1"/>
  <c r="D34" i="35" l="1"/>
  <c r="E20" i="35" l="1"/>
</calcChain>
</file>

<file path=xl/sharedStrings.xml><?xml version="1.0" encoding="utf-8"?>
<sst xmlns="http://schemas.openxmlformats.org/spreadsheetml/2006/main" count="225" uniqueCount="101">
  <si>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</si>
  <si>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</si>
  <si>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</si>
  <si>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</si>
  <si>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</si>
  <si>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</si>
  <si>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</si>
  <si>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</si>
  <si>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Итого по СДП</t>
  </si>
  <si>
    <t>терапевтическое</t>
  </si>
  <si>
    <t>хирургические</t>
  </si>
  <si>
    <t>урологические</t>
  </si>
  <si>
    <t>гинекология</t>
  </si>
  <si>
    <t>проктологические</t>
  </si>
  <si>
    <t>пульмонологические</t>
  </si>
  <si>
    <t>токсикологические</t>
  </si>
  <si>
    <t>Дневной стационар при поликлинике</t>
  </si>
  <si>
    <t>терапевтические</t>
  </si>
  <si>
    <t>кардиологические</t>
  </si>
  <si>
    <t>гнойной хирургии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</si>
  <si>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</si>
  <si>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</si>
  <si>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</si>
  <si>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</si>
  <si>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</si>
  <si>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Скорая медицинская помощь</t>
  </si>
  <si>
    <t xml:space="preserve">для беременных и рожениц </t>
  </si>
  <si>
    <t xml:space="preserve">хирургические </t>
  </si>
  <si>
    <t xml:space="preserve">Дневной стационар при поликлинике </t>
  </si>
  <si>
    <t>3. КГБУЗ "Перинатальный центр" МЗ ХК</t>
  </si>
  <si>
    <t xml:space="preserve">6. КГБУЗ "Консультативно-диагностический центр МЗХК "Вивея" </t>
  </si>
  <si>
    <t>психоневрологические для детей</t>
  </si>
  <si>
    <t xml:space="preserve">офтальмологические </t>
  </si>
  <si>
    <t>патологии новорожденных и недоношенных детей</t>
  </si>
  <si>
    <t>хирургические для детей</t>
  </si>
  <si>
    <t>патологии беременных</t>
  </si>
  <si>
    <t>Итого по дневным стационарам всех типов</t>
  </si>
  <si>
    <t xml:space="preserve">Итого по дневным стационарам всех типов </t>
  </si>
  <si>
    <t>Стационар дневного пребывания</t>
  </si>
  <si>
    <t>терапевтические (педиатрические)</t>
  </si>
  <si>
    <t>Итого по ДС</t>
  </si>
  <si>
    <t>Объемы МП, чел.</t>
  </si>
  <si>
    <t>Поликлиника</t>
  </si>
  <si>
    <t>АПП по самостоятельным тарифам</t>
  </si>
  <si>
    <t>1. Посещения с профилактической целью</t>
  </si>
  <si>
    <t>2. Обращения по поводу заболевания</t>
  </si>
  <si>
    <t>3. Посещения в связи с оказанием неотложной помощи</t>
  </si>
  <si>
    <t xml:space="preserve">Всего посещений </t>
  </si>
  <si>
    <t>ИССЛЕДОВАНИЯ:</t>
  </si>
  <si>
    <t>Компьютерная томография</t>
  </si>
  <si>
    <t>Компьютерная томография с внутривенным усилением</t>
  </si>
  <si>
    <t>УЗИ диагностика (доплерография)</t>
  </si>
  <si>
    <t>Холтеровское мониторирование</t>
  </si>
  <si>
    <t>СМАД</t>
  </si>
  <si>
    <t>Исследование гормонов</t>
  </si>
  <si>
    <t>Эндоскопические методы исследования</t>
  </si>
  <si>
    <t>Рентгенография</t>
  </si>
  <si>
    <t>Пренатальная диагностика, в т.ч.:</t>
  </si>
  <si>
    <t xml:space="preserve"> - Экспертное УЗИ беременных (до 14 недель)</t>
  </si>
  <si>
    <t xml:space="preserve"> - Биохимический скрининг беременных (до 14 недель)</t>
  </si>
  <si>
    <t>Гистологические исследования</t>
  </si>
  <si>
    <t>ЭКГ</t>
  </si>
  <si>
    <t>Электроэнцефалография</t>
  </si>
  <si>
    <t>Реоэнцефалография</t>
  </si>
  <si>
    <t>Спирография</t>
  </si>
  <si>
    <t>Электромиография</t>
  </si>
  <si>
    <t>Цитологические исследования</t>
  </si>
  <si>
    <t xml:space="preserve">УЗИ диагностика </t>
  </si>
  <si>
    <t>Лабораторные исследования</t>
  </si>
  <si>
    <t>Лечебно-диагностическое эндоскопическое исследование</t>
  </si>
  <si>
    <t>Эластография</t>
  </si>
  <si>
    <t>Определение онкомаркеров аппаратом эксперт-класса</t>
  </si>
  <si>
    <t>Полное офтальмологическое диагностическое обследование</t>
  </si>
  <si>
    <t>Ультразвуковая эндоскопия</t>
  </si>
  <si>
    <t>УЗИ диагностика</t>
  </si>
  <si>
    <t>Флюорография</t>
  </si>
  <si>
    <t>ИФА-диагностика</t>
  </si>
  <si>
    <t>Обзорная рентгенография молочной желез в прямой и косой проекциях (маммография)</t>
  </si>
  <si>
    <t>Рентгеновская денситометрия</t>
  </si>
  <si>
    <t>Велоэргометрия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</si>
  <si>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</si>
  <si>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</si>
  <si>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</si>
  <si>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Иммунологические исследования методом проточной цитометрии и хемилюминисценции</t>
  </si>
  <si>
    <t>Компьютерная томография с внутривенным контрастированием</t>
  </si>
  <si>
    <t>Всего посещений</t>
  </si>
  <si>
    <t>41. ООО "Ланта"</t>
  </si>
  <si>
    <t>Лазерное оперативное лечение</t>
  </si>
  <si>
    <t>АПП по подушевому нормативу</t>
  </si>
  <si>
    <t xml:space="preserve"> Обращения по поводу заболевания</t>
  </si>
  <si>
    <t xml:space="preserve">Экстракорпоральное оплодотворение </t>
  </si>
  <si>
    <t xml:space="preserve">Наименование МО </t>
  </si>
  <si>
    <t>3. МБУЗ "Ульчская районная больница" МЗХК</t>
  </si>
  <si>
    <t>Объемы медицинской помощи по Территориальной программе обязательного медицинского страхования на 2015 год по условиям оказания медицинской помощи</t>
  </si>
  <si>
    <t xml:space="preserve"> - Инвазивная диагностика (биопсия хориона)</t>
  </si>
  <si>
    <t>Выездные реанимационные бригады (выезды)</t>
  </si>
  <si>
    <t xml:space="preserve"> ООО "ЮНИЛАБ-ХАБАРОВСК"</t>
  </si>
  <si>
    <t xml:space="preserve"> ГБОУ ВПО ДВГМУ Минздрава России</t>
  </si>
  <si>
    <t xml:space="preserve"> КГБУЗ "Городская клиническая больница № 11" МЗХК</t>
  </si>
  <si>
    <t xml:space="preserve"> КГБУЗ "Городская клиническая больница № 10" МЗХК</t>
  </si>
  <si>
    <t>Приложение №1 к              Решению Комиссии по разработке ТП ОМС               от 14.07.2015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</si>
</sst>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_р_._-;_-@_-"/>
    <numFmt numFmtId="168" formatCode="#,##0_ ;\-#,##0\ "/>
  </numFmts>
  <fonts count="28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</cellStyleXfs>
  <cellXfs count="209">
    <xf numFmtId="0" fontId="0" fillId="0" borderId="0" xfId="0"/>
    <xf numFmtId="0" fontId="2" fillId="0" borderId="0" xfId="2" applyFont="1" applyFill="1"/>
    <xf numFmtId="0" fontId="5" fillId="0" borderId="0" xfId="2" applyFont="1" applyFill="1"/>
    <xf numFmtId="41" fontId="5" fillId="0" borderId="5" xfId="2" applyNumberFormat="1" applyFont="1" applyFill="1" applyBorder="1" applyAlignment="1">
      <alignment horizontal="right"/>
    </xf>
    <xf numFmtId="41" fontId="6" fillId="0" borderId="5" xfId="2" applyNumberFormat="1" applyFont="1" applyFill="1" applyBorder="1" applyAlignment="1">
      <alignment horizontal="right"/>
    </xf>
    <xf numFmtId="164" fontId="6" fillId="0" borderId="5" xfId="2" applyNumberFormat="1" applyFont="1" applyFill="1" applyBorder="1"/>
    <xf numFmtId="41" fontId="5" fillId="0" borderId="5" xfId="2" applyNumberFormat="1" applyFont="1" applyFill="1" applyBorder="1"/>
    <xf numFmtId="0" fontId="8" fillId="0" borderId="5" xfId="2" applyFont="1" applyFill="1" applyBorder="1" applyAlignment="1">
      <alignment horizontal="left" indent="1"/>
    </xf>
    <xf numFmtId="0" fontId="5" fillId="0" borderId="5" xfId="2" applyFont="1" applyFill="1" applyBorder="1" applyAlignment="1">
      <alignment horizontal="left" indent="2"/>
    </xf>
    <xf numFmtId="41" fontId="6" fillId="0" borderId="5" xfId="2" applyNumberFormat="1" applyFont="1" applyFill="1" applyBorder="1"/>
    <xf numFmtId="164" fontId="5" fillId="0" borderId="5" xfId="2" applyNumberFormat="1" applyFont="1" applyFill="1" applyBorder="1"/>
    <xf numFmtId="0" fontId="5" fillId="0" borderId="5" xfId="0" applyFont="1" applyFill="1" applyBorder="1" applyAlignment="1">
      <alignment horizontal="left" indent="2"/>
    </xf>
    <xf numFmtId="0" fontId="9" fillId="0" borderId="5" xfId="2" applyFont="1" applyFill="1" applyBorder="1" applyAlignment="1">
      <alignment horizontal="left" wrapText="1" indent="1"/>
    </xf>
    <xf numFmtId="0" fontId="6" fillId="0" borderId="6" xfId="2" applyFont="1" applyFill="1" applyBorder="1" applyAlignment="1">
      <alignment wrapText="1"/>
    </xf>
    <xf numFmtId="166" fontId="5" fillId="0" borderId="5" xfId="1" applyNumberFormat="1" applyFont="1" applyFill="1" applyBorder="1"/>
    <xf numFmtId="0" fontId="5" fillId="0" borderId="5" xfId="2" applyFont="1" applyFill="1" applyBorder="1"/>
    <xf numFmtId="41" fontId="13" fillId="0" borderId="5" xfId="2" applyNumberFormat="1" applyFont="1" applyFill="1" applyBorder="1"/>
    <xf numFmtId="167" fontId="6" fillId="0" borderId="5" xfId="2" applyNumberFormat="1" applyFont="1" applyFill="1" applyBorder="1"/>
    <xf numFmtId="0" fontId="12" fillId="0" borderId="3" xfId="2" applyFont="1" applyFill="1" applyBorder="1" applyAlignment="1">
      <alignment horizontal="center"/>
    </xf>
    <xf numFmtId="0" fontId="5" fillId="0" borderId="5" xfId="2" applyFont="1" applyFill="1" applyBorder="1" applyAlignment="1">
      <alignment horizontal="left" wrapText="1" indent="1"/>
    </xf>
    <xf numFmtId="166" fontId="11" fillId="0" borderId="5" xfId="1" applyNumberFormat="1" applyFont="1" applyFill="1" applyBorder="1"/>
    <xf numFmtId="1" fontId="5" fillId="0" borderId="2" xfId="2" applyNumberFormat="1" applyFont="1" applyFill="1" applyBorder="1" applyAlignment="1">
      <alignment horizontal="center"/>
    </xf>
    <xf numFmtId="0" fontId="16" fillId="0" borderId="5" xfId="2" applyFont="1" applyFill="1" applyBorder="1" applyAlignment="1">
      <alignment horizontal="left" wrapText="1" indent="1"/>
    </xf>
    <xf numFmtId="41" fontId="16" fillId="0" borderId="5" xfId="2" applyNumberFormat="1" applyFont="1" applyFill="1" applyBorder="1"/>
    <xf numFmtId="167" fontId="5" fillId="0" borderId="5" xfId="2" applyNumberFormat="1" applyFont="1" applyFill="1" applyBorder="1"/>
    <xf numFmtId="166" fontId="5" fillId="0" borderId="5" xfId="5" applyNumberFormat="1" applyFont="1" applyFill="1" applyBorder="1"/>
    <xf numFmtId="167" fontId="16" fillId="0" borderId="5" xfId="2" applyNumberFormat="1" applyFont="1" applyFill="1" applyBorder="1"/>
    <xf numFmtId="0" fontId="5" fillId="0" borderId="11" xfId="2" applyFont="1" applyFill="1" applyBorder="1"/>
    <xf numFmtId="166" fontId="5" fillId="0" borderId="7" xfId="1" applyNumberFormat="1" applyFont="1" applyFill="1" applyBorder="1"/>
    <xf numFmtId="0" fontId="26" fillId="0" borderId="5" xfId="2" applyFont="1" applyFill="1" applyBorder="1" applyAlignment="1">
      <alignment horizontal="left" wrapText="1" indent="1"/>
    </xf>
    <xf numFmtId="0" fontId="19" fillId="0" borderId="5" xfId="2" applyFont="1" applyFill="1" applyBorder="1" applyAlignment="1">
      <alignment horizontal="left" wrapText="1" indent="2"/>
    </xf>
    <xf numFmtId="0" fontId="6" fillId="0" borderId="11" xfId="2" applyFont="1" applyFill="1" applyBorder="1" applyAlignment="1">
      <alignment wrapText="1"/>
    </xf>
    <xf numFmtId="0" fontId="5" fillId="0" borderId="10" xfId="2" applyFont="1" applyFill="1" applyBorder="1"/>
    <xf numFmtId="0" fontId="5" fillId="0" borderId="5" xfId="2" applyFont="1" applyFill="1" applyBorder="1" applyAlignment="1">
      <alignment horizontal="left" wrapText="1" indent="3"/>
    </xf>
    <xf numFmtId="0" fontId="16" fillId="2" borderId="5" xfId="0" applyFont="1" applyFill="1" applyBorder="1" applyAlignment="1">
      <alignment horizontal="center"/>
    </xf>
    <xf numFmtId="0" fontId="18" fillId="0" borderId="1" xfId="2" applyFont="1" applyFill="1" applyBorder="1" applyAlignment="1">
      <alignment horizontal="center"/>
    </xf>
    <xf numFmtId="0" fontId="12" fillId="0" borderId="4" xfId="2" applyFont="1" applyFill="1" applyBorder="1" applyAlignment="1">
      <alignment horizontal="center" vertical="top"/>
    </xf>
    <xf numFmtId="0" fontId="3" fillId="2" borderId="0" xfId="2" applyFont="1" applyFill="1"/>
    <xf numFmtId="0" fontId="17" fillId="2" borderId="0" xfId="2" applyFont="1" applyFill="1" applyAlignment="1">
      <alignment vertical="center" wrapText="1"/>
    </xf>
    <xf numFmtId="0" fontId="12" fillId="2" borderId="0" xfId="2" applyFont="1" applyFill="1"/>
    <xf numFmtId="0" fontId="18" fillId="2" borderId="1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12" fillId="2" borderId="4" xfId="2" applyFont="1" applyFill="1" applyBorder="1" applyAlignment="1">
      <alignment horizontal="center" vertical="top"/>
    </xf>
    <xf numFmtId="0" fontId="12" fillId="2" borderId="2" xfId="2" applyFont="1" applyFill="1" applyBorder="1" applyAlignment="1">
      <alignment horizontal="center" vertical="top"/>
    </xf>
    <xf numFmtId="0" fontId="5" fillId="2" borderId="2" xfId="2" applyFont="1" applyFill="1" applyBorder="1" applyAlignment="1">
      <alignment horizontal="center" vertical="center" wrapText="1"/>
    </xf>
    <xf numFmtId="1" fontId="5" fillId="2" borderId="2" xfId="2" applyNumberFormat="1" applyFont="1" applyFill="1" applyBorder="1" applyAlignment="1">
      <alignment horizontal="center"/>
    </xf>
    <xf numFmtId="0" fontId="12" fillId="2" borderId="0" xfId="2" applyFont="1" applyFill="1" applyAlignment="1">
      <alignment horizontal="center"/>
    </xf>
    <xf numFmtId="166" fontId="5" fillId="2" borderId="7" xfId="1" applyNumberFormat="1" applyFont="1" applyFill="1" applyBorder="1"/>
    <xf numFmtId="0" fontId="12" fillId="2" borderId="5" xfId="2" applyFont="1" applyFill="1" applyBorder="1" applyAlignment="1">
      <alignment horizontal="left" indent="2"/>
    </xf>
    <xf numFmtId="41" fontId="12" fillId="2" borderId="5" xfId="2" applyNumberFormat="1" applyFont="1" applyFill="1" applyBorder="1"/>
    <xf numFmtId="167" fontId="12" fillId="2" borderId="5" xfId="2" applyNumberFormat="1" applyFont="1" applyFill="1" applyBorder="1"/>
    <xf numFmtId="41" fontId="5" fillId="2" borderId="7" xfId="1" applyNumberFormat="1" applyFont="1" applyFill="1" applyBorder="1"/>
    <xf numFmtId="0" fontId="13" fillId="2" borderId="5" xfId="2" applyFont="1" applyFill="1" applyBorder="1" applyAlignment="1">
      <alignment horizontal="left" wrapText="1" indent="1" shrinkToFit="1"/>
    </xf>
    <xf numFmtId="41" fontId="13" fillId="2" borderId="5" xfId="2" applyNumberFormat="1" applyFont="1" applyFill="1" applyBorder="1"/>
    <xf numFmtId="166" fontId="6" fillId="2" borderId="7" xfId="1" applyNumberFormat="1" applyFont="1" applyFill="1" applyBorder="1"/>
    <xf numFmtId="165" fontId="6" fillId="2" borderId="7" xfId="1" applyNumberFormat="1" applyFont="1" applyFill="1" applyBorder="1" applyAlignment="1">
      <alignment horizontal="center"/>
    </xf>
    <xf numFmtId="41" fontId="6" fillId="2" borderId="7" xfId="1" applyNumberFormat="1" applyFont="1" applyFill="1" applyBorder="1"/>
    <xf numFmtId="0" fontId="13" fillId="2" borderId="0" xfId="2" applyFont="1" applyFill="1"/>
    <xf numFmtId="0" fontId="26" fillId="2" borderId="5" xfId="2" applyFont="1" applyFill="1" applyBorder="1" applyAlignment="1">
      <alignment horizontal="left" wrapText="1" indent="1"/>
    </xf>
    <xf numFmtId="41" fontId="18" fillId="2" borderId="5" xfId="2" applyNumberFormat="1" applyFont="1" applyFill="1" applyBorder="1"/>
    <xf numFmtId="0" fontId="22" fillId="2" borderId="5" xfId="2" applyFont="1" applyFill="1" applyBorder="1" applyAlignment="1">
      <alignment horizontal="left" wrapText="1" indent="1"/>
    </xf>
    <xf numFmtId="0" fontId="20" fillId="2" borderId="5" xfId="2" applyFont="1" applyFill="1" applyBorder="1" applyAlignment="1">
      <alignment horizontal="left" wrapText="1" indent="1"/>
    </xf>
    <xf numFmtId="166" fontId="16" fillId="2" borderId="7" xfId="1" applyNumberFormat="1" applyFont="1" applyFill="1" applyBorder="1"/>
    <xf numFmtId="165" fontId="16" fillId="2" borderId="7" xfId="1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left" wrapText="1" indent="2"/>
    </xf>
    <xf numFmtId="0" fontId="6" fillId="2" borderId="6" xfId="2" applyFont="1" applyFill="1" applyBorder="1" applyAlignment="1">
      <alignment wrapText="1"/>
    </xf>
    <xf numFmtId="0" fontId="12" fillId="2" borderId="6" xfId="2" applyFont="1" applyFill="1" applyBorder="1"/>
    <xf numFmtId="0" fontId="25" fillId="2" borderId="5" xfId="2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justify" indent="1"/>
    </xf>
    <xf numFmtId="0" fontId="5" fillId="2" borderId="5" xfId="0" applyFont="1" applyFill="1" applyBorder="1" applyAlignment="1">
      <alignment horizontal="left" wrapText="1" indent="2"/>
    </xf>
    <xf numFmtId="0" fontId="5" fillId="2" borderId="5" xfId="2" applyFont="1" applyFill="1" applyBorder="1" applyAlignment="1">
      <alignment horizontal="left" wrapText="1" indent="3"/>
    </xf>
    <xf numFmtId="0" fontId="6" fillId="2" borderId="3" xfId="2" applyFont="1" applyFill="1" applyBorder="1" applyAlignment="1">
      <alignment horizontal="left" indent="1"/>
    </xf>
    <xf numFmtId="0" fontId="25" fillId="2" borderId="5" xfId="0" applyFont="1" applyFill="1" applyBorder="1" applyAlignment="1">
      <alignment horizontal="left" indent="2"/>
    </xf>
    <xf numFmtId="0" fontId="12" fillId="2" borderId="5" xfId="0" applyFont="1" applyFill="1" applyBorder="1" applyAlignment="1">
      <alignment horizontal="left" indent="2"/>
    </xf>
    <xf numFmtId="0" fontId="13" fillId="2" borderId="2" xfId="2" applyFont="1" applyFill="1" applyBorder="1" applyAlignment="1">
      <alignment horizontal="left"/>
    </xf>
    <xf numFmtId="41" fontId="13" fillId="2" borderId="2" xfId="2" applyNumberFormat="1" applyFont="1" applyFill="1" applyBorder="1"/>
    <xf numFmtId="166" fontId="13" fillId="2" borderId="2" xfId="1" applyNumberFormat="1" applyFont="1" applyFill="1" applyBorder="1"/>
    <xf numFmtId="0" fontId="12" fillId="2" borderId="9" xfId="2" applyFont="1" applyFill="1" applyBorder="1"/>
    <xf numFmtId="41" fontId="12" fillId="2" borderId="3" xfId="2" applyNumberFormat="1" applyFont="1" applyFill="1" applyBorder="1"/>
    <xf numFmtId="0" fontId="13" fillId="2" borderId="5" xfId="2" applyFont="1" applyFill="1" applyBorder="1"/>
    <xf numFmtId="0" fontId="14" fillId="2" borderId="5" xfId="2" applyFont="1" applyFill="1" applyBorder="1" applyAlignment="1">
      <alignment horizontal="left" indent="1"/>
    </xf>
    <xf numFmtId="0" fontId="16" fillId="2" borderId="5" xfId="2" applyFont="1" applyFill="1" applyBorder="1" applyAlignment="1">
      <alignment horizontal="left" wrapText="1" indent="1"/>
    </xf>
    <xf numFmtId="41" fontId="16" fillId="2" borderId="7" xfId="1" applyNumberFormat="1" applyFont="1" applyFill="1" applyBorder="1"/>
    <xf numFmtId="166" fontId="12" fillId="2" borderId="2" xfId="1" applyNumberFormat="1" applyFont="1" applyFill="1" applyBorder="1"/>
    <xf numFmtId="0" fontId="21" fillId="2" borderId="3" xfId="2" applyFont="1" applyFill="1" applyBorder="1"/>
    <xf numFmtId="0" fontId="12" fillId="2" borderId="5" xfId="2" applyFont="1" applyFill="1" applyBorder="1" applyAlignment="1">
      <alignment horizontal="left" wrapText="1" indent="2"/>
    </xf>
    <xf numFmtId="41" fontId="13" fillId="2" borderId="5" xfId="6" applyNumberFormat="1" applyFont="1" applyFill="1" applyBorder="1"/>
    <xf numFmtId="0" fontId="13" fillId="2" borderId="5" xfId="0" applyFont="1" applyFill="1" applyBorder="1" applyAlignment="1">
      <alignment horizontal="left" indent="1"/>
    </xf>
    <xf numFmtId="167" fontId="15" fillId="2" borderId="5" xfId="2" applyNumberFormat="1" applyFont="1" applyFill="1" applyBorder="1"/>
    <xf numFmtId="41" fontId="12" fillId="2" borderId="6" xfId="2" applyNumberFormat="1" applyFont="1" applyFill="1" applyBorder="1"/>
    <xf numFmtId="167" fontId="12" fillId="2" borderId="7" xfId="2" applyNumberFormat="1" applyFont="1" applyFill="1" applyBorder="1"/>
    <xf numFmtId="0" fontId="25" fillId="2" borderId="5" xfId="2" applyFont="1" applyFill="1" applyBorder="1" applyAlignment="1">
      <alignment horizontal="left" wrapText="1" indent="2"/>
    </xf>
    <xf numFmtId="0" fontId="12" fillId="2" borderId="5" xfId="2" applyFont="1" applyFill="1" applyBorder="1" applyAlignment="1">
      <alignment horizontal="left" wrapText="1" indent="1"/>
    </xf>
    <xf numFmtId="41" fontId="18" fillId="2" borderId="5" xfId="2" applyNumberFormat="1" applyFont="1" applyFill="1" applyBorder="1" applyAlignment="1"/>
    <xf numFmtId="41" fontId="18" fillId="2" borderId="5" xfId="2" applyNumberFormat="1" applyFont="1" applyFill="1" applyBorder="1" applyAlignment="1">
      <alignment vertical="justify"/>
    </xf>
    <xf numFmtId="41" fontId="19" fillId="2" borderId="5" xfId="2" applyNumberFormat="1" applyFont="1" applyFill="1" applyBorder="1" applyAlignment="1">
      <alignment vertical="justify"/>
    </xf>
    <xf numFmtId="0" fontId="13" fillId="2" borderId="3" xfId="2" applyFont="1" applyFill="1" applyBorder="1" applyAlignment="1">
      <alignment horizontal="left"/>
    </xf>
    <xf numFmtId="41" fontId="13" fillId="2" borderId="3" xfId="2" applyNumberFormat="1" applyFont="1" applyFill="1" applyBorder="1"/>
    <xf numFmtId="0" fontId="12" fillId="2" borderId="0" xfId="2" applyFont="1" applyFill="1" applyBorder="1"/>
    <xf numFmtId="166" fontId="15" fillId="2" borderId="5" xfId="1" applyNumberFormat="1" applyFont="1" applyFill="1" applyBorder="1" applyAlignment="1">
      <alignment horizontal="center"/>
    </xf>
    <xf numFmtId="166" fontId="12" fillId="2" borderId="5" xfId="1" applyNumberFormat="1" applyFont="1" applyFill="1" applyBorder="1" applyAlignment="1">
      <alignment horizontal="center"/>
    </xf>
    <xf numFmtId="0" fontId="9" fillId="2" borderId="5" xfId="2" applyFont="1" applyFill="1" applyBorder="1" applyAlignment="1">
      <alignment horizontal="left" wrapText="1" indent="1"/>
    </xf>
    <xf numFmtId="166" fontId="12" fillId="2" borderId="7" xfId="1" applyNumberFormat="1" applyFont="1" applyFill="1" applyBorder="1" applyAlignment="1">
      <alignment horizontal="center"/>
    </xf>
    <xf numFmtId="167" fontId="18" fillId="2" borderId="5" xfId="2" applyNumberFormat="1" applyFont="1" applyFill="1" applyBorder="1"/>
    <xf numFmtId="166" fontId="15" fillId="2" borderId="3" xfId="1" applyNumberFormat="1" applyFont="1" applyFill="1" applyBorder="1" applyAlignment="1">
      <alignment horizontal="center"/>
    </xf>
    <xf numFmtId="0" fontId="13" fillId="2" borderId="5" xfId="2" applyFont="1" applyFill="1" applyBorder="1" applyAlignment="1">
      <alignment horizontal="left" wrapText="1"/>
    </xf>
    <xf numFmtId="0" fontId="12" fillId="2" borderId="5" xfId="0" applyFont="1" applyFill="1" applyBorder="1" applyAlignment="1">
      <alignment horizontal="left" wrapText="1" indent="2"/>
    </xf>
    <xf numFmtId="0" fontId="5" fillId="2" borderId="5" xfId="2" applyFont="1" applyFill="1" applyBorder="1" applyAlignment="1">
      <alignment horizontal="left" indent="2"/>
    </xf>
    <xf numFmtId="41" fontId="19" fillId="2" borderId="5" xfId="2" applyNumberFormat="1" applyFont="1" applyFill="1" applyBorder="1"/>
    <xf numFmtId="0" fontId="17" fillId="2" borderId="7" xfId="2" applyFont="1" applyFill="1" applyBorder="1"/>
    <xf numFmtId="0" fontId="17" fillId="2" borderId="11" xfId="2" applyFont="1" applyFill="1" applyBorder="1"/>
    <xf numFmtId="41" fontId="5" fillId="2" borderId="7" xfId="2" applyNumberFormat="1" applyFont="1" applyFill="1" applyBorder="1"/>
    <xf numFmtId="41" fontId="6" fillId="2" borderId="5" xfId="2" applyNumberFormat="1" applyFont="1" applyFill="1" applyBorder="1"/>
    <xf numFmtId="164" fontId="5" fillId="2" borderId="5" xfId="2" applyNumberFormat="1" applyFont="1" applyFill="1" applyBorder="1"/>
    <xf numFmtId="0" fontId="2" fillId="2" borderId="0" xfId="2" applyFont="1" applyFill="1"/>
    <xf numFmtId="0" fontId="4" fillId="2" borderId="0" xfId="2" applyFont="1" applyFill="1" applyAlignment="1">
      <alignment horizontal="center" vertical="center" wrapText="1"/>
    </xf>
    <xf numFmtId="0" fontId="2" fillId="2" borderId="0" xfId="2" applyFont="1" applyFill="1" applyBorder="1"/>
    <xf numFmtId="0" fontId="5" fillId="2" borderId="0" xfId="2" applyFont="1" applyFill="1"/>
    <xf numFmtId="0" fontId="5" fillId="2" borderId="0" xfId="2" applyFont="1" applyFill="1" applyBorder="1"/>
    <xf numFmtId="0" fontId="6" fillId="2" borderId="0" xfId="2" applyFont="1" applyFill="1" applyBorder="1"/>
    <xf numFmtId="0" fontId="6" fillId="2" borderId="5" xfId="2" applyFont="1" applyFill="1" applyBorder="1"/>
    <xf numFmtId="41" fontId="5" fillId="2" borderId="5" xfId="2" applyNumberFormat="1" applyFont="1" applyFill="1" applyBorder="1"/>
    <xf numFmtId="0" fontId="8" fillId="2" borderId="5" xfId="2" applyFont="1" applyFill="1" applyBorder="1" applyAlignment="1">
      <alignment horizontal="left" indent="1"/>
    </xf>
    <xf numFmtId="0" fontId="5" fillId="2" borderId="5" xfId="0" applyFont="1" applyFill="1" applyBorder="1" applyAlignment="1">
      <alignment horizontal="left" indent="2"/>
    </xf>
    <xf numFmtId="0" fontId="6" fillId="2" borderId="5" xfId="2" applyFont="1" applyFill="1" applyBorder="1" applyAlignment="1">
      <alignment horizontal="left" indent="1"/>
    </xf>
    <xf numFmtId="41" fontId="6" fillId="2" borderId="10" xfId="2" applyNumberFormat="1" applyFont="1" applyFill="1" applyBorder="1"/>
    <xf numFmtId="0" fontId="6" fillId="2" borderId="1" xfId="2" applyFont="1" applyFill="1" applyBorder="1" applyAlignment="1">
      <alignment horizontal="left"/>
    </xf>
    <xf numFmtId="41" fontId="6" fillId="2" borderId="1" xfId="2" applyNumberFormat="1" applyFont="1" applyFill="1" applyBorder="1"/>
    <xf numFmtId="41" fontId="5" fillId="2" borderId="11" xfId="1" applyNumberFormat="1" applyFont="1" applyFill="1" applyBorder="1"/>
    <xf numFmtId="41" fontId="23" fillId="2" borderId="7" xfId="1" applyNumberFormat="1" applyFont="1" applyFill="1" applyBorder="1"/>
    <xf numFmtId="41" fontId="5" fillId="2" borderId="5" xfId="2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left" indent="1"/>
    </xf>
    <xf numFmtId="0" fontId="5" fillId="2" borderId="5" xfId="2" applyFont="1" applyFill="1" applyBorder="1" applyAlignment="1">
      <alignment horizontal="left" wrapText="1" indent="2"/>
    </xf>
    <xf numFmtId="0" fontId="6" fillId="2" borderId="10" xfId="2" applyFont="1" applyFill="1" applyBorder="1"/>
    <xf numFmtId="41" fontId="5" fillId="2" borderId="10" xfId="2" applyNumberFormat="1" applyFont="1" applyFill="1" applyBorder="1"/>
    <xf numFmtId="41" fontId="6" fillId="2" borderId="12" xfId="2" applyNumberFormat="1" applyFont="1" applyFill="1" applyBorder="1" applyAlignment="1">
      <alignment horizontal="right"/>
    </xf>
    <xf numFmtId="0" fontId="5" fillId="2" borderId="3" xfId="2" applyFont="1" applyFill="1" applyBorder="1"/>
    <xf numFmtId="41" fontId="5" fillId="2" borderId="3" xfId="2" applyNumberFormat="1" applyFont="1" applyFill="1" applyBorder="1"/>
    <xf numFmtId="0" fontId="6" fillId="2" borderId="5" xfId="2" applyFont="1" applyFill="1" applyBorder="1" applyAlignment="1"/>
    <xf numFmtId="0" fontId="16" fillId="2" borderId="5" xfId="0" applyFont="1" applyFill="1" applyBorder="1" applyAlignment="1">
      <alignment horizontal="left" indent="1"/>
    </xf>
    <xf numFmtId="41" fontId="6" fillId="2" borderId="3" xfId="1" applyNumberFormat="1" applyFont="1" applyFill="1" applyBorder="1"/>
    <xf numFmtId="164" fontId="6" fillId="2" borderId="5" xfId="2" applyNumberFormat="1" applyFont="1" applyFill="1" applyBorder="1"/>
    <xf numFmtId="41" fontId="6" fillId="2" borderId="7" xfId="2" applyNumberFormat="1" applyFont="1" applyFill="1" applyBorder="1"/>
    <xf numFmtId="41" fontId="5" fillId="2" borderId="7" xfId="1" applyNumberFormat="1" applyFont="1" applyFill="1" applyBorder="1" applyAlignment="1"/>
    <xf numFmtId="41" fontId="12" fillId="2" borderId="5" xfId="3" applyNumberFormat="1" applyFont="1" applyFill="1" applyBorder="1" applyAlignment="1">
      <alignment horizontal="left"/>
    </xf>
    <xf numFmtId="0" fontId="8" fillId="2" borderId="5" xfId="0" applyFont="1" applyFill="1" applyBorder="1" applyAlignment="1">
      <alignment horizontal="left" vertical="top" wrapText="1" indent="2"/>
    </xf>
    <xf numFmtId="41" fontId="15" fillId="2" borderId="5" xfId="3" applyNumberFormat="1" applyFont="1" applyFill="1" applyBorder="1" applyAlignment="1">
      <alignment horizontal="left"/>
    </xf>
    <xf numFmtId="0" fontId="5" fillId="2" borderId="5" xfId="0" applyFont="1" applyFill="1" applyBorder="1" applyAlignment="1">
      <alignment horizontal="left" wrapText="1" indent="1"/>
    </xf>
    <xf numFmtId="41" fontId="13" fillId="3" borderId="5" xfId="2" applyNumberFormat="1" applyFont="1" applyFill="1" applyBorder="1"/>
    <xf numFmtId="166" fontId="5" fillId="3" borderId="7" xfId="1" applyNumberFormat="1" applyFont="1" applyFill="1" applyBorder="1"/>
    <xf numFmtId="41" fontId="5" fillId="3" borderId="7" xfId="1" applyNumberFormat="1" applyFont="1" applyFill="1" applyBorder="1"/>
    <xf numFmtId="0" fontId="5" fillId="3" borderId="5" xfId="2" applyFont="1" applyFill="1" applyBorder="1" applyAlignment="1">
      <alignment horizontal="left" wrapText="1" indent="3"/>
    </xf>
    <xf numFmtId="166" fontId="12" fillId="3" borderId="5" xfId="1" applyNumberFormat="1" applyFont="1" applyFill="1" applyBorder="1" applyAlignment="1">
      <alignment horizontal="center"/>
    </xf>
    <xf numFmtId="166" fontId="6" fillId="3" borderId="3" xfId="1" applyNumberFormat="1" applyFont="1" applyFill="1" applyBorder="1"/>
    <xf numFmtId="41" fontId="6" fillId="3" borderId="7" xfId="1" applyNumberFormat="1" applyFont="1" applyFill="1" applyBorder="1"/>
    <xf numFmtId="41" fontId="5" fillId="3" borderId="5" xfId="2" applyNumberFormat="1" applyFont="1" applyFill="1" applyBorder="1"/>
    <xf numFmtId="0" fontId="6" fillId="3" borderId="5" xfId="0" applyFont="1" applyFill="1" applyBorder="1" applyAlignment="1">
      <alignment horizontal="left" vertical="justify" indent="1"/>
    </xf>
    <xf numFmtId="0" fontId="5" fillId="3" borderId="5" xfId="0" applyFont="1" applyFill="1" applyBorder="1" applyAlignment="1">
      <alignment horizontal="left" wrapText="1" indent="2"/>
    </xf>
    <xf numFmtId="0" fontId="6" fillId="3" borderId="3" xfId="2" applyFont="1" applyFill="1" applyBorder="1" applyAlignment="1">
      <alignment horizontal="left" indent="1"/>
    </xf>
    <xf numFmtId="0" fontId="5" fillId="3" borderId="5" xfId="2" applyFont="1" applyFill="1" applyBorder="1" applyAlignment="1">
      <alignment horizontal="left" indent="2"/>
    </xf>
    <xf numFmtId="0" fontId="5" fillId="3" borderId="5" xfId="0" applyFont="1" applyFill="1" applyBorder="1" applyAlignment="1">
      <alignment horizontal="left" indent="2"/>
    </xf>
    <xf numFmtId="41" fontId="13" fillId="3" borderId="6" xfId="2" applyNumberFormat="1" applyFont="1" applyFill="1" applyBorder="1"/>
    <xf numFmtId="166" fontId="5" fillId="3" borderId="3" xfId="1" applyNumberFormat="1" applyFont="1" applyFill="1" applyBorder="1"/>
    <xf numFmtId="41" fontId="5" fillId="3" borderId="5" xfId="2" applyNumberFormat="1" applyFont="1" applyFill="1" applyBorder="1" applyAlignment="1">
      <alignment horizontal="center"/>
    </xf>
    <xf numFmtId="41" fontId="5" fillId="3" borderId="5" xfId="2" applyNumberFormat="1" applyFont="1" applyFill="1" applyBorder="1" applyAlignment="1">
      <alignment horizontal="right"/>
    </xf>
    <xf numFmtId="164" fontId="5" fillId="3" borderId="5" xfId="2" applyNumberFormat="1" applyFont="1" applyFill="1" applyBorder="1"/>
    <xf numFmtId="41" fontId="6" fillId="3" borderId="6" xfId="2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left" indent="2"/>
    </xf>
    <xf numFmtId="0" fontId="5" fillId="3" borderId="5" xfId="2" applyFont="1" applyFill="1" applyBorder="1" applyAlignment="1">
      <alignment horizontal="left" wrapText="1" indent="2"/>
    </xf>
    <xf numFmtId="41" fontId="12" fillId="3" borderId="5" xfId="3" applyNumberFormat="1" applyFont="1" applyFill="1" applyBorder="1" applyAlignment="1">
      <alignment horizontal="left"/>
    </xf>
    <xf numFmtId="0" fontId="6" fillId="3" borderId="5" xfId="2" applyFont="1" applyFill="1" applyBorder="1" applyAlignment="1">
      <alignment horizontal="left" indent="1"/>
    </xf>
    <xf numFmtId="165" fontId="6" fillId="3" borderId="7" xfId="1" applyNumberFormat="1" applyFont="1" applyFill="1" applyBorder="1" applyAlignment="1">
      <alignment horizontal="center"/>
    </xf>
    <xf numFmtId="1" fontId="27" fillId="2" borderId="0" xfId="0" applyNumberFormat="1" applyFont="1" applyFill="1" applyBorder="1" applyAlignment="1">
      <alignment vertical="top"/>
    </xf>
    <xf numFmtId="41" fontId="6" fillId="2" borderId="13" xfId="2" applyNumberFormat="1" applyFont="1" applyFill="1" applyBorder="1"/>
    <xf numFmtId="0" fontId="6" fillId="2" borderId="10" xfId="2" applyFont="1" applyFill="1" applyBorder="1" applyAlignment="1">
      <alignment wrapText="1"/>
    </xf>
    <xf numFmtId="0" fontId="8" fillId="3" borderId="7" xfId="0" applyFont="1" applyFill="1" applyBorder="1" applyAlignment="1">
      <alignment horizontal="left" vertical="top" wrapText="1" indent="2"/>
    </xf>
    <xf numFmtId="0" fontId="24" fillId="0" borderId="0" xfId="2" applyFont="1" applyFill="1" applyAlignment="1">
      <alignment horizontal="center"/>
    </xf>
    <xf numFmtId="1" fontId="5" fillId="0" borderId="8" xfId="2" applyNumberFormat="1" applyFont="1" applyFill="1" applyBorder="1" applyAlignment="1">
      <alignment horizontal="center"/>
    </xf>
    <xf numFmtId="166" fontId="5" fillId="0" borderId="11" xfId="5" applyNumberFormat="1" applyFont="1" applyFill="1" applyBorder="1"/>
    <xf numFmtId="0" fontId="6" fillId="0" borderId="5" xfId="2" applyFont="1" applyFill="1" applyBorder="1" applyAlignment="1">
      <alignment horizontal="left" indent="2"/>
    </xf>
    <xf numFmtId="41" fontId="5" fillId="0" borderId="5" xfId="5" applyNumberFormat="1" applyFont="1" applyFill="1" applyBorder="1"/>
    <xf numFmtId="0" fontId="16" fillId="0" borderId="5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indent="2"/>
    </xf>
    <xf numFmtId="166" fontId="10" fillId="0" borderId="10" xfId="2" applyNumberFormat="1" applyFont="1" applyFill="1" applyBorder="1"/>
    <xf numFmtId="41" fontId="5" fillId="0" borderId="0" xfId="2" applyNumberFormat="1" applyFont="1" applyFill="1"/>
    <xf numFmtId="41" fontId="18" fillId="2" borderId="7" xfId="2" applyNumberFormat="1" applyFont="1" applyFill="1" applyBorder="1"/>
    <xf numFmtId="165" fontId="6" fillId="2" borderId="5" xfId="1" applyNumberFormat="1" applyFont="1" applyFill="1" applyBorder="1" applyAlignment="1">
      <alignment horizontal="center"/>
    </xf>
    <xf numFmtId="0" fontId="12" fillId="2" borderId="0" xfId="2" applyFont="1" applyFill="1" applyBorder="1" applyAlignment="1">
      <alignment horizontal="left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center" wrapText="1"/>
    </xf>
    <xf numFmtId="0" fontId="17" fillId="0" borderId="0" xfId="2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left" wrapText="1" indent="2"/>
    </xf>
    <xf numFmtId="41" fontId="12" fillId="0" borderId="5" xfId="2" applyNumberFormat="1" applyFont="1" applyFill="1" applyBorder="1"/>
    <xf numFmtId="167" fontId="12" fillId="0" borderId="5" xfId="2" applyNumberFormat="1" applyFont="1" applyFill="1" applyBorder="1"/>
    <xf numFmtId="41" fontId="5" fillId="0" borderId="7" xfId="1" applyNumberFormat="1" applyFont="1" applyFill="1" applyBorder="1"/>
    <xf numFmtId="0" fontId="12" fillId="0" borderId="5" xfId="0" applyFont="1" applyFill="1" applyBorder="1" applyAlignment="1">
      <alignment horizontal="left" indent="2"/>
    </xf>
    <xf numFmtId="166" fontId="12" fillId="0" borderId="5" xfId="1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left" wrapText="1" indent="2"/>
    </xf>
  </cellXfs>
  <cellStyles count="8">
    <cellStyle name="Обычный" xfId="0" builtinId="0"/>
    <cellStyle name="Обычный 2" xfId="4"/>
    <cellStyle name="Обычный Лена" xfId="7"/>
    <cellStyle name="Обычный_Таблицы Мун.заказ Стационар" xfId="2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2" xfId="5"/>
  </cellStyles>
  <dxfs count="0"/>
  <tableStyles count="0" defaultTableStyle="TableStyleMedium9" defaultPivotStyle="PivotStyleLight16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43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43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87"/>
  <sheetViews>
    <sheetView tabSelected="1" view="pageBreakPreview" zoomScaleNormal="100" zoomScaleSheetLayoutView="100" workbookViewId="0">
      <selection activeCell="A73" sqref="A73:F75"/>
    </sheetView>
  </sheetViews>
  <sheetFormatPr defaultColWidth="9.109375" defaultRowHeight="13.8" x14ac:dyDescent="0.25"/>
  <cols>
    <col min="1" max="1" width="45" style="39" customWidth="1"/>
    <col min="2" max="2" width="13.5546875" style="39" customWidth="1"/>
    <col min="3" max="4" width="13.44140625" style="39" customWidth="1"/>
    <col min="5" max="5" width="11.44140625" style="39" customWidth="1"/>
    <col min="6" max="6" width="12.6640625" style="39" customWidth="1"/>
    <col min="7" max="44" width="11.44140625" style="39" customWidth="1"/>
    <col min="45" max="16384" width="9.109375" style="39"/>
  </cols>
  <sheetData>
    <row r="1" spans="1:6" s="37" customFormat="1" ht="66.75" customHeight="1" x14ac:dyDescent="0.3">
      <c r="B1" s="38"/>
      <c r="E1" s="187" t="s">
        <v>100</v>
      </c>
      <c r="F1" s="187"/>
    </row>
    <row r="2" spans="1:6" s="37" customFormat="1" ht="42.75" customHeight="1" x14ac:dyDescent="0.3">
      <c r="A2" s="194" t="s">
        <v>93</v>
      </c>
      <c r="B2" s="194"/>
      <c r="C2" s="194"/>
      <c r="D2" s="194"/>
      <c r="E2" s="194"/>
      <c r="F2" s="194"/>
    </row>
    <row r="3" spans="1:6" ht="14.4" thickBot="1" x14ac:dyDescent="0.3"/>
    <row r="4" spans="1:6" ht="36.75" customHeight="1" x14ac:dyDescent="0.25">
      <c r="A4" s="40" t="s">
        <v>91</v>
      </c>
      <c r="B4" s="191" t="s">
        <v>1</v>
      </c>
      <c r="C4" s="191" t="s">
        <v>41</v>
      </c>
      <c r="D4" s="191" t="s">
        <v>0</v>
      </c>
      <c r="E4" s="191" t="s">
        <v>2</v>
      </c>
      <c r="F4" s="188" t="s">
        <v>3</v>
      </c>
    </row>
    <row r="5" spans="1:6" ht="15.75" customHeight="1" x14ac:dyDescent="0.25">
      <c r="A5" s="41"/>
      <c r="B5" s="192"/>
      <c r="C5" s="192"/>
      <c r="D5" s="192"/>
      <c r="E5" s="192"/>
      <c r="F5" s="189"/>
    </row>
    <row r="6" spans="1:6" ht="31.5" customHeight="1" thickBot="1" x14ac:dyDescent="0.3">
      <c r="A6" s="42" t="s">
        <v>4</v>
      </c>
      <c r="B6" s="193"/>
      <c r="C6" s="193"/>
      <c r="D6" s="193"/>
      <c r="E6" s="193"/>
      <c r="F6" s="190"/>
    </row>
    <row r="7" spans="1:6" s="46" customFormat="1" ht="14.4" thickBot="1" x14ac:dyDescent="0.3">
      <c r="A7" s="43">
        <v>1</v>
      </c>
      <c r="B7" s="44">
        <v>2</v>
      </c>
      <c r="C7" s="45">
        <v>3</v>
      </c>
      <c r="D7" s="45">
        <v>4</v>
      </c>
      <c r="E7" s="45">
        <v>5</v>
      </c>
      <c r="F7" s="45">
        <v>6</v>
      </c>
    </row>
    <row r="8" spans="1:6" x14ac:dyDescent="0.25">
      <c r="A8" s="84"/>
      <c r="B8" s="78"/>
      <c r="C8" s="47"/>
      <c r="D8" s="47"/>
      <c r="E8" s="47"/>
      <c r="F8" s="47"/>
    </row>
    <row r="9" spans="1:6" ht="18.75" customHeight="1" x14ac:dyDescent="0.25">
      <c r="A9" s="79" t="s">
        <v>29</v>
      </c>
      <c r="B9" s="53"/>
      <c r="C9" s="47"/>
      <c r="D9" s="47"/>
      <c r="E9" s="47"/>
      <c r="F9" s="47"/>
    </row>
    <row r="10" spans="1:6" x14ac:dyDescent="0.25">
      <c r="A10" s="80" t="s">
        <v>5</v>
      </c>
      <c r="B10" s="53"/>
      <c r="C10" s="47"/>
      <c r="D10" s="47"/>
      <c r="E10" s="47"/>
      <c r="F10" s="47"/>
    </row>
    <row r="11" spans="1:6" ht="27.75" customHeight="1" x14ac:dyDescent="0.25">
      <c r="A11" s="202" t="s">
        <v>33</v>
      </c>
      <c r="B11" s="203">
        <v>300</v>
      </c>
      <c r="C11" s="28">
        <v>1065</v>
      </c>
      <c r="D11" s="204">
        <v>20</v>
      </c>
      <c r="E11" s="205">
        <f t="shared" ref="E11:E16" si="0">ROUND(F11/B11,0)</f>
        <v>71</v>
      </c>
      <c r="F11" s="28">
        <f t="shared" ref="F11:F16" si="1">ROUND(C11*D11,0)</f>
        <v>21300</v>
      </c>
    </row>
    <row r="12" spans="1:6" x14ac:dyDescent="0.25">
      <c r="A12" s="85" t="s">
        <v>34</v>
      </c>
      <c r="B12" s="49">
        <v>300</v>
      </c>
      <c r="C12" s="47">
        <v>170</v>
      </c>
      <c r="D12" s="50">
        <v>14</v>
      </c>
      <c r="E12" s="51">
        <f t="shared" si="0"/>
        <v>8</v>
      </c>
      <c r="F12" s="47">
        <f t="shared" si="1"/>
        <v>2380</v>
      </c>
    </row>
    <row r="13" spans="1:6" x14ac:dyDescent="0.25">
      <c r="A13" s="85" t="s">
        <v>31</v>
      </c>
      <c r="B13" s="49">
        <v>320</v>
      </c>
      <c r="C13" s="47">
        <v>1708</v>
      </c>
      <c r="D13" s="50">
        <v>13.7</v>
      </c>
      <c r="E13" s="51">
        <f t="shared" si="0"/>
        <v>73</v>
      </c>
      <c r="F13" s="47">
        <f t="shared" si="1"/>
        <v>23400</v>
      </c>
    </row>
    <row r="14" spans="1:6" ht="15.75" customHeight="1" x14ac:dyDescent="0.25">
      <c r="A14" s="85" t="s">
        <v>24</v>
      </c>
      <c r="B14" s="49">
        <v>300</v>
      </c>
      <c r="C14" s="47">
        <v>2632</v>
      </c>
      <c r="D14" s="50">
        <v>6.3</v>
      </c>
      <c r="E14" s="51">
        <f t="shared" si="0"/>
        <v>55</v>
      </c>
      <c r="F14" s="47">
        <f t="shared" si="1"/>
        <v>16582</v>
      </c>
    </row>
    <row r="15" spans="1:6" x14ac:dyDescent="0.25">
      <c r="A15" s="85" t="s">
        <v>20</v>
      </c>
      <c r="B15" s="49">
        <v>340</v>
      </c>
      <c r="C15" s="47">
        <v>1750</v>
      </c>
      <c r="D15" s="50">
        <v>8</v>
      </c>
      <c r="E15" s="51">
        <f t="shared" si="0"/>
        <v>41</v>
      </c>
      <c r="F15" s="47">
        <f t="shared" si="1"/>
        <v>14000</v>
      </c>
    </row>
    <row r="16" spans="1:6" x14ac:dyDescent="0.25">
      <c r="A16" s="85" t="s">
        <v>35</v>
      </c>
      <c r="B16" s="49">
        <v>330</v>
      </c>
      <c r="C16" s="47">
        <v>1665</v>
      </c>
      <c r="D16" s="50">
        <v>7.8</v>
      </c>
      <c r="E16" s="51">
        <f t="shared" si="0"/>
        <v>39</v>
      </c>
      <c r="F16" s="47">
        <f t="shared" si="1"/>
        <v>12987</v>
      </c>
    </row>
    <row r="17" spans="1:96" s="57" customFormat="1" ht="17.25" customHeight="1" x14ac:dyDescent="0.25">
      <c r="A17" s="52" t="s">
        <v>6</v>
      </c>
      <c r="B17" s="86"/>
      <c r="C17" s="54">
        <f>SUM(C11:C16)</f>
        <v>8990</v>
      </c>
      <c r="D17" s="55">
        <f>F17/C17</f>
        <v>10.083314794215795</v>
      </c>
      <c r="E17" s="56">
        <f>SUM(E11:E16)</f>
        <v>287</v>
      </c>
      <c r="F17" s="54">
        <f>SUM(F11:F16)</f>
        <v>90649</v>
      </c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</row>
    <row r="18" spans="1:96" s="57" customFormat="1" ht="20.25" customHeight="1" x14ac:dyDescent="0.35">
      <c r="A18" s="58" t="s">
        <v>7</v>
      </c>
      <c r="B18" s="53"/>
      <c r="C18" s="47"/>
      <c r="D18" s="51"/>
      <c r="E18" s="51"/>
      <c r="F18" s="47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</row>
    <row r="19" spans="1:96" s="57" customFormat="1" ht="18" customHeight="1" x14ac:dyDescent="0.3">
      <c r="A19" s="60" t="s">
        <v>38</v>
      </c>
      <c r="B19" s="53"/>
      <c r="C19" s="47"/>
      <c r="D19" s="51"/>
      <c r="E19" s="51"/>
      <c r="F19" s="47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</row>
    <row r="20" spans="1:96" ht="21" customHeight="1" x14ac:dyDescent="0.25">
      <c r="A20" s="48" t="s">
        <v>31</v>
      </c>
      <c r="B20" s="49">
        <v>300</v>
      </c>
      <c r="C20" s="47">
        <v>300</v>
      </c>
      <c r="D20" s="50">
        <v>10</v>
      </c>
      <c r="E20" s="51">
        <f>ROUND(F20/B20,0)</f>
        <v>10</v>
      </c>
      <c r="F20" s="47">
        <f>ROUND(C20*D20,0)</f>
        <v>3000</v>
      </c>
    </row>
    <row r="21" spans="1:96" s="57" customFormat="1" ht="25.5" customHeight="1" x14ac:dyDescent="0.25">
      <c r="A21" s="85" t="s">
        <v>90</v>
      </c>
      <c r="B21" s="49">
        <v>300</v>
      </c>
      <c r="C21" s="47">
        <v>400</v>
      </c>
      <c r="D21" s="50">
        <v>7</v>
      </c>
      <c r="E21" s="51">
        <f>ROUND(F21/B21,0)</f>
        <v>9</v>
      </c>
      <c r="F21" s="47">
        <f>ROUND(C21*D21,0)</f>
        <v>2800</v>
      </c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</row>
    <row r="22" spans="1:96" s="57" customFormat="1" ht="16.5" customHeight="1" x14ac:dyDescent="0.25">
      <c r="A22" s="87" t="s">
        <v>8</v>
      </c>
      <c r="B22" s="53"/>
      <c r="C22" s="54">
        <f>SUM(C20:C21)</f>
        <v>700</v>
      </c>
      <c r="D22" s="88">
        <f>F22/C22</f>
        <v>8.2857142857142865</v>
      </c>
      <c r="E22" s="54">
        <f>SUM(E20:E21)</f>
        <v>19</v>
      </c>
      <c r="F22" s="54">
        <f>SUM(F20:F21)</f>
        <v>5800</v>
      </c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</row>
    <row r="23" spans="1:96" s="57" customFormat="1" ht="20.25" customHeight="1" x14ac:dyDescent="0.3">
      <c r="A23" s="60" t="s">
        <v>16</v>
      </c>
      <c r="B23" s="49"/>
      <c r="C23" s="47"/>
      <c r="D23" s="50"/>
      <c r="E23" s="51"/>
      <c r="F23" s="47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</row>
    <row r="24" spans="1:96" s="57" customFormat="1" ht="18.75" customHeight="1" x14ac:dyDescent="0.25">
      <c r="A24" s="64" t="s">
        <v>39</v>
      </c>
      <c r="B24" s="49">
        <v>240</v>
      </c>
      <c r="C24" s="47">
        <v>698</v>
      </c>
      <c r="D24" s="50">
        <v>8</v>
      </c>
      <c r="E24" s="51">
        <f>ROUND(F24/B24,0)</f>
        <v>23</v>
      </c>
      <c r="F24" s="47">
        <f>ROUND(C24*D24,0)</f>
        <v>5584</v>
      </c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</row>
    <row r="25" spans="1:96" s="57" customFormat="1" ht="18.75" customHeight="1" x14ac:dyDescent="0.25">
      <c r="A25" s="64" t="s">
        <v>10</v>
      </c>
      <c r="B25" s="49">
        <v>240</v>
      </c>
      <c r="C25" s="47">
        <v>240</v>
      </c>
      <c r="D25" s="50">
        <v>3</v>
      </c>
      <c r="E25" s="51">
        <f>ROUND(F25/B25,0)</f>
        <v>3</v>
      </c>
      <c r="F25" s="47">
        <f>ROUND(C25*D25,0)</f>
        <v>720</v>
      </c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</row>
    <row r="26" spans="1:96" s="57" customFormat="1" ht="18" customHeight="1" x14ac:dyDescent="0.3">
      <c r="A26" s="61" t="s">
        <v>40</v>
      </c>
      <c r="B26" s="89"/>
      <c r="C26" s="62">
        <f>C24+C25</f>
        <v>938</v>
      </c>
      <c r="D26" s="63">
        <f>F26/C26</f>
        <v>6.7206823027718547</v>
      </c>
      <c r="E26" s="62">
        <f>E24+E25</f>
        <v>26</v>
      </c>
      <c r="F26" s="62">
        <f>F24+F25</f>
        <v>6304</v>
      </c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</row>
    <row r="27" spans="1:96" s="57" customFormat="1" ht="20.25" customHeight="1" x14ac:dyDescent="0.25">
      <c r="A27" s="65" t="s">
        <v>36</v>
      </c>
      <c r="B27" s="66"/>
      <c r="C27" s="54">
        <f>SUM(C22,C26)</f>
        <v>1638</v>
      </c>
      <c r="D27" s="55">
        <f>F27/C27</f>
        <v>7.3894993894993899</v>
      </c>
      <c r="E27" s="54">
        <f t="shared" ref="E27" si="2">E22+E26</f>
        <v>45</v>
      </c>
      <c r="F27" s="54">
        <f>F22+F26</f>
        <v>12104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</row>
    <row r="28" spans="1:96" s="57" customFormat="1" ht="25.5" customHeight="1" x14ac:dyDescent="0.35">
      <c r="A28" s="67" t="s">
        <v>42</v>
      </c>
      <c r="B28" s="49"/>
      <c r="C28" s="47"/>
      <c r="D28" s="90"/>
      <c r="E28" s="51"/>
      <c r="F28" s="47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</row>
    <row r="29" spans="1:96" s="57" customFormat="1" ht="21.75" customHeight="1" x14ac:dyDescent="0.25">
      <c r="A29" s="68" t="s">
        <v>43</v>
      </c>
      <c r="B29" s="53"/>
      <c r="C29" s="47"/>
      <c r="D29" s="47"/>
      <c r="E29" s="47"/>
      <c r="F29" s="47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</row>
    <row r="30" spans="1:96" s="57" customFormat="1" ht="15.75" customHeight="1" x14ac:dyDescent="0.25">
      <c r="A30" s="69" t="s">
        <v>44</v>
      </c>
      <c r="B30" s="53"/>
      <c r="C30" s="47">
        <v>89446</v>
      </c>
      <c r="D30" s="47"/>
      <c r="E30" s="47"/>
      <c r="F30" s="47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</row>
    <row r="31" spans="1:96" s="57" customFormat="1" ht="16.5" customHeight="1" x14ac:dyDescent="0.25">
      <c r="A31" s="70" t="s">
        <v>45</v>
      </c>
      <c r="B31" s="53"/>
      <c r="C31" s="47">
        <v>412</v>
      </c>
      <c r="D31" s="47"/>
      <c r="E31" s="47"/>
      <c r="F31" s="47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</row>
    <row r="32" spans="1:96" s="57" customFormat="1" ht="34.5" customHeight="1" x14ac:dyDescent="0.25">
      <c r="A32" s="70" t="s">
        <v>46</v>
      </c>
      <c r="B32" s="53"/>
      <c r="C32" s="47">
        <v>0</v>
      </c>
      <c r="D32" s="47"/>
      <c r="E32" s="47"/>
      <c r="F32" s="47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</row>
    <row r="33" spans="1:96" s="57" customFormat="1" ht="20.25" customHeight="1" x14ac:dyDescent="0.25">
      <c r="A33" s="71" t="s">
        <v>47</v>
      </c>
      <c r="B33" s="53"/>
      <c r="C33" s="54">
        <f>C30+C31*3.2+C32</f>
        <v>90764.4</v>
      </c>
      <c r="D33" s="54"/>
      <c r="E33" s="54"/>
      <c r="F33" s="47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</row>
    <row r="34" spans="1:96" s="57" customFormat="1" ht="21" customHeight="1" x14ac:dyDescent="0.35">
      <c r="A34" s="72" t="s">
        <v>48</v>
      </c>
      <c r="B34" s="53"/>
      <c r="C34" s="47"/>
      <c r="D34" s="47"/>
      <c r="E34" s="47"/>
      <c r="F34" s="47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</row>
    <row r="35" spans="1:96" s="57" customFormat="1" ht="22.5" customHeight="1" x14ac:dyDescent="0.35">
      <c r="A35" s="91" t="s">
        <v>57</v>
      </c>
      <c r="B35" s="53"/>
      <c r="C35" s="62"/>
      <c r="D35" s="47"/>
      <c r="E35" s="47"/>
      <c r="F35" s="47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</row>
    <row r="36" spans="1:96" s="57" customFormat="1" ht="18.75" customHeight="1" x14ac:dyDescent="0.25">
      <c r="A36" s="92" t="s">
        <v>58</v>
      </c>
      <c r="B36" s="53"/>
      <c r="C36" s="47">
        <v>2206</v>
      </c>
      <c r="D36" s="47"/>
      <c r="E36" s="47"/>
      <c r="F36" s="47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</row>
    <row r="37" spans="1:96" s="57" customFormat="1" ht="34.5" customHeight="1" x14ac:dyDescent="0.25">
      <c r="A37" s="92" t="s">
        <v>59</v>
      </c>
      <c r="B37" s="53"/>
      <c r="C37" s="47">
        <v>12600</v>
      </c>
      <c r="D37" s="47"/>
      <c r="E37" s="47"/>
      <c r="F37" s="47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</row>
    <row r="38" spans="1:96" s="57" customFormat="1" ht="23.25" customHeight="1" x14ac:dyDescent="0.25">
      <c r="A38" s="147" t="s">
        <v>94</v>
      </c>
      <c r="B38" s="53"/>
      <c r="C38" s="47">
        <v>200</v>
      </c>
      <c r="D38" s="47"/>
      <c r="E38" s="47"/>
      <c r="F38" s="47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</row>
    <row r="39" spans="1:96" s="57" customFormat="1" ht="16.5" customHeight="1" x14ac:dyDescent="0.25">
      <c r="A39" s="92" t="s">
        <v>60</v>
      </c>
      <c r="B39" s="53"/>
      <c r="C39" s="47">
        <v>720</v>
      </c>
      <c r="D39" s="47"/>
      <c r="E39" s="47"/>
      <c r="F39" s="47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</row>
    <row r="40" spans="1:96" s="57" customFormat="1" ht="18.75" customHeight="1" x14ac:dyDescent="0.25">
      <c r="A40" s="93" t="s">
        <v>49</v>
      </c>
      <c r="B40" s="53"/>
      <c r="C40" s="47">
        <v>1680</v>
      </c>
      <c r="D40" s="47"/>
      <c r="E40" s="47"/>
      <c r="F40" s="47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</row>
    <row r="41" spans="1:96" s="57" customFormat="1" ht="30.75" customHeight="1" x14ac:dyDescent="0.25">
      <c r="A41" s="94" t="s">
        <v>50</v>
      </c>
      <c r="B41" s="53"/>
      <c r="C41" s="47">
        <v>20</v>
      </c>
      <c r="D41" s="47"/>
      <c r="E41" s="47"/>
      <c r="F41" s="47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</row>
    <row r="42" spans="1:96" s="57" customFormat="1" ht="22.5" customHeight="1" thickBot="1" x14ac:dyDescent="0.35">
      <c r="A42" s="95" t="s">
        <v>95</v>
      </c>
      <c r="B42" s="53"/>
      <c r="C42" s="62">
        <v>500</v>
      </c>
      <c r="D42" s="47"/>
      <c r="E42" s="47"/>
      <c r="F42" s="47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</row>
    <row r="43" spans="1:96" s="77" customFormat="1" ht="24.75" customHeight="1" thickBot="1" x14ac:dyDescent="0.3">
      <c r="A43" s="74"/>
      <c r="B43" s="75"/>
      <c r="C43" s="76"/>
      <c r="D43" s="76"/>
      <c r="E43" s="76"/>
      <c r="F43" s="76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</row>
    <row r="44" spans="1:96" s="98" customFormat="1" ht="18" customHeight="1" x14ac:dyDescent="0.25">
      <c r="A44" s="96"/>
      <c r="B44" s="97"/>
      <c r="C44" s="100"/>
      <c r="D44" s="100"/>
      <c r="E44" s="100"/>
      <c r="F44" s="100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</row>
    <row r="45" spans="1:96" s="98" customFormat="1" ht="30.75" customHeight="1" x14ac:dyDescent="0.25">
      <c r="A45" s="105" t="s">
        <v>30</v>
      </c>
      <c r="B45" s="53"/>
      <c r="C45" s="100"/>
      <c r="D45" s="100"/>
      <c r="E45" s="100"/>
      <c r="F45" s="100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</row>
    <row r="46" spans="1:96" s="98" customFormat="1" ht="18" customHeight="1" x14ac:dyDescent="0.3">
      <c r="A46" s="81" t="s">
        <v>7</v>
      </c>
      <c r="B46" s="53"/>
      <c r="C46" s="100"/>
      <c r="D46" s="102"/>
      <c r="E46" s="102"/>
      <c r="F46" s="102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</row>
    <row r="47" spans="1:96" s="98" customFormat="1" ht="18.75" customHeight="1" x14ac:dyDescent="0.25">
      <c r="A47" s="101" t="s">
        <v>16</v>
      </c>
      <c r="B47" s="53"/>
      <c r="C47" s="100"/>
      <c r="D47" s="102"/>
      <c r="E47" s="102"/>
      <c r="F47" s="102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</row>
    <row r="48" spans="1:96" s="98" customFormat="1" ht="24.75" customHeight="1" x14ac:dyDescent="0.25">
      <c r="A48" s="64" t="s">
        <v>39</v>
      </c>
      <c r="B48" s="59">
        <v>240</v>
      </c>
      <c r="C48" s="100">
        <v>950</v>
      </c>
      <c r="D48" s="103">
        <v>8</v>
      </c>
      <c r="E48" s="51">
        <f>ROUND(F48/B48,0)</f>
        <v>32</v>
      </c>
      <c r="F48" s="47">
        <f>ROUND(C48*D48,0)</f>
        <v>7600</v>
      </c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</row>
    <row r="49" spans="1:96" s="98" customFormat="1" ht="24.75" customHeight="1" x14ac:dyDescent="0.25">
      <c r="A49" s="64" t="s">
        <v>10</v>
      </c>
      <c r="B49" s="59">
        <v>240</v>
      </c>
      <c r="C49" s="100">
        <v>1450</v>
      </c>
      <c r="D49" s="103">
        <v>3</v>
      </c>
      <c r="E49" s="51">
        <f>ROUND(F49/B49,0)</f>
        <v>18</v>
      </c>
      <c r="F49" s="47">
        <f>ROUND(C49*D49,0)</f>
        <v>4350</v>
      </c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</row>
    <row r="50" spans="1:96" ht="17.25" customHeight="1" x14ac:dyDescent="0.3">
      <c r="A50" s="61" t="s">
        <v>40</v>
      </c>
      <c r="B50" s="59"/>
      <c r="C50" s="99">
        <f>C48+C49</f>
        <v>2400</v>
      </c>
      <c r="D50" s="63">
        <f>F50/C50</f>
        <v>4.979166666666667</v>
      </c>
      <c r="E50" s="99">
        <f>E48+E49</f>
        <v>50</v>
      </c>
      <c r="F50" s="99">
        <f>F48+F49</f>
        <v>11950</v>
      </c>
    </row>
    <row r="51" spans="1:96" ht="24.75" customHeight="1" x14ac:dyDescent="0.25">
      <c r="A51" s="65" t="s">
        <v>36</v>
      </c>
      <c r="B51" s="59"/>
      <c r="C51" s="99">
        <f>C50</f>
        <v>2400</v>
      </c>
      <c r="D51" s="186">
        <f t="shared" ref="D51:F51" si="3">D50</f>
        <v>4.979166666666667</v>
      </c>
      <c r="E51" s="99">
        <f t="shared" si="3"/>
        <v>50</v>
      </c>
      <c r="F51" s="99">
        <f t="shared" si="3"/>
        <v>11950</v>
      </c>
    </row>
    <row r="52" spans="1:96" ht="24.75" customHeight="1" x14ac:dyDescent="0.35">
      <c r="A52" s="67" t="s">
        <v>42</v>
      </c>
      <c r="B52" s="185"/>
      <c r="C52" s="104"/>
      <c r="D52" s="55"/>
      <c r="E52" s="104"/>
      <c r="F52" s="104"/>
    </row>
    <row r="53" spans="1:96" ht="16.5" customHeight="1" x14ac:dyDescent="0.25">
      <c r="A53" s="68" t="s">
        <v>43</v>
      </c>
      <c r="B53" s="53"/>
      <c r="C53" s="53"/>
      <c r="D53" s="53"/>
      <c r="E53" s="53"/>
      <c r="F53" s="53"/>
    </row>
    <row r="54" spans="1:96" ht="18.75" customHeight="1" x14ac:dyDescent="0.25">
      <c r="A54" s="69" t="s">
        <v>44</v>
      </c>
      <c r="B54" s="53"/>
      <c r="C54" s="47">
        <v>100883</v>
      </c>
      <c r="D54" s="47"/>
      <c r="E54" s="47"/>
      <c r="F54" s="47"/>
    </row>
    <row r="55" spans="1:96" ht="18" customHeight="1" x14ac:dyDescent="0.25">
      <c r="A55" s="70" t="s">
        <v>45</v>
      </c>
      <c r="B55" s="53"/>
      <c r="C55" s="47">
        <v>53357</v>
      </c>
      <c r="D55" s="47"/>
      <c r="E55" s="47"/>
      <c r="F55" s="47"/>
    </row>
    <row r="56" spans="1:96" ht="28.5" customHeight="1" x14ac:dyDescent="0.25">
      <c r="A56" s="70" t="s">
        <v>46</v>
      </c>
      <c r="B56" s="53"/>
      <c r="C56" s="47"/>
      <c r="D56" s="47"/>
      <c r="E56" s="47"/>
      <c r="F56" s="47"/>
    </row>
    <row r="57" spans="1:96" ht="16.5" customHeight="1" x14ac:dyDescent="0.25">
      <c r="A57" s="71" t="s">
        <v>47</v>
      </c>
      <c r="B57" s="53"/>
      <c r="C57" s="54">
        <f>C54+C55*3.2+C56</f>
        <v>271625.40000000002</v>
      </c>
      <c r="D57" s="54"/>
      <c r="E57" s="54"/>
      <c r="F57" s="47"/>
    </row>
    <row r="58" spans="1:96" ht="20.25" customHeight="1" x14ac:dyDescent="0.35">
      <c r="A58" s="72" t="s">
        <v>48</v>
      </c>
      <c r="B58" s="53"/>
      <c r="C58" s="47"/>
      <c r="D58" s="47"/>
      <c r="E58" s="47"/>
      <c r="F58" s="47"/>
    </row>
    <row r="59" spans="1:96" ht="30.75" customHeight="1" x14ac:dyDescent="0.25">
      <c r="A59" s="85" t="s">
        <v>72</v>
      </c>
      <c r="B59" s="53"/>
      <c r="C59" s="100">
        <v>629</v>
      </c>
      <c r="D59" s="47"/>
      <c r="E59" s="47"/>
      <c r="F59" s="47"/>
    </row>
    <row r="60" spans="1:96" ht="24.75" customHeight="1" x14ac:dyDescent="0.25">
      <c r="A60" s="73" t="s">
        <v>63</v>
      </c>
      <c r="B60" s="53"/>
      <c r="C60" s="100">
        <v>1950</v>
      </c>
      <c r="D60" s="47"/>
      <c r="E60" s="47"/>
      <c r="F60" s="47"/>
    </row>
    <row r="61" spans="1:96" ht="24.75" customHeight="1" x14ac:dyDescent="0.25">
      <c r="A61" s="73" t="s">
        <v>73</v>
      </c>
      <c r="B61" s="53"/>
      <c r="C61" s="100">
        <v>204</v>
      </c>
      <c r="D61" s="47"/>
      <c r="E61" s="47"/>
      <c r="F61" s="47"/>
    </row>
    <row r="62" spans="1:96" ht="24.75" customHeight="1" x14ac:dyDescent="0.25">
      <c r="A62" s="73" t="s">
        <v>64</v>
      </c>
      <c r="B62" s="53"/>
      <c r="C62" s="100">
        <v>977</v>
      </c>
      <c r="D62" s="47"/>
      <c r="E62" s="47"/>
      <c r="F62" s="47"/>
    </row>
    <row r="63" spans="1:96" ht="24.75" customHeight="1" x14ac:dyDescent="0.25">
      <c r="A63" s="73" t="s">
        <v>68</v>
      </c>
      <c r="B63" s="53"/>
      <c r="C63" s="100">
        <v>150150</v>
      </c>
      <c r="D63" s="47"/>
      <c r="E63" s="47"/>
      <c r="F63" s="47"/>
    </row>
    <row r="64" spans="1:96" ht="24.75" customHeight="1" x14ac:dyDescent="0.25">
      <c r="A64" s="73" t="s">
        <v>56</v>
      </c>
      <c r="B64" s="53"/>
      <c r="C64" s="100">
        <v>19400</v>
      </c>
      <c r="D64" s="47"/>
      <c r="E64" s="47"/>
      <c r="F64" s="47"/>
    </row>
    <row r="65" spans="1:6" ht="24.75" customHeight="1" x14ac:dyDescent="0.25">
      <c r="A65" s="73" t="s">
        <v>61</v>
      </c>
      <c r="B65" s="53"/>
      <c r="C65" s="100">
        <v>11180</v>
      </c>
      <c r="D65" s="47"/>
      <c r="E65" s="47"/>
      <c r="F65" s="47"/>
    </row>
    <row r="66" spans="1:6" ht="24.75" customHeight="1" x14ac:dyDescent="0.25">
      <c r="A66" s="73" t="s">
        <v>62</v>
      </c>
      <c r="B66" s="53"/>
      <c r="C66" s="100">
        <v>1035</v>
      </c>
      <c r="D66" s="47"/>
      <c r="E66" s="47"/>
      <c r="F66" s="47"/>
    </row>
    <row r="67" spans="1:6" ht="24.75" customHeight="1" x14ac:dyDescent="0.25">
      <c r="A67" s="73" t="s">
        <v>70</v>
      </c>
      <c r="B67" s="53"/>
      <c r="C67" s="100">
        <v>1150</v>
      </c>
      <c r="D67" s="47"/>
      <c r="E67" s="47"/>
      <c r="F67" s="47"/>
    </row>
    <row r="68" spans="1:6" ht="24.75" customHeight="1" x14ac:dyDescent="0.25">
      <c r="A68" s="73" t="s">
        <v>74</v>
      </c>
      <c r="B68" s="53"/>
      <c r="C68" s="100">
        <v>35007</v>
      </c>
      <c r="D68" s="47"/>
      <c r="E68" s="47"/>
      <c r="F68" s="47"/>
    </row>
    <row r="69" spans="1:6" ht="24.75" customHeight="1" x14ac:dyDescent="0.25">
      <c r="A69" s="73" t="s">
        <v>51</v>
      </c>
      <c r="B69" s="53"/>
      <c r="C69" s="100">
        <v>5200</v>
      </c>
      <c r="D69" s="47"/>
      <c r="E69" s="47"/>
      <c r="F69" s="47"/>
    </row>
    <row r="70" spans="1:6" ht="24.75" customHeight="1" x14ac:dyDescent="0.25">
      <c r="A70" s="73" t="s">
        <v>75</v>
      </c>
      <c r="B70" s="53"/>
      <c r="C70" s="100">
        <v>15794</v>
      </c>
      <c r="D70" s="47"/>
      <c r="E70" s="47"/>
      <c r="F70" s="47"/>
    </row>
    <row r="71" spans="1:6" ht="24.75" customHeight="1" x14ac:dyDescent="0.25">
      <c r="A71" s="73" t="s">
        <v>76</v>
      </c>
      <c r="B71" s="53"/>
      <c r="C71" s="100">
        <v>15600</v>
      </c>
      <c r="D71" s="47"/>
      <c r="E71" s="47"/>
      <c r="F71" s="47"/>
    </row>
    <row r="72" spans="1:6" ht="24.75" customHeight="1" x14ac:dyDescent="0.25">
      <c r="A72" s="73" t="s">
        <v>55</v>
      </c>
      <c r="B72" s="53"/>
      <c r="C72" s="100">
        <v>11440</v>
      </c>
      <c r="D72" s="47"/>
      <c r="E72" s="47"/>
      <c r="F72" s="47"/>
    </row>
    <row r="73" spans="1:6" ht="24.75" customHeight="1" x14ac:dyDescent="0.25">
      <c r="A73" s="206" t="s">
        <v>52</v>
      </c>
      <c r="B73" s="16"/>
      <c r="C73" s="207">
        <v>940</v>
      </c>
      <c r="D73" s="28"/>
      <c r="E73" s="28"/>
      <c r="F73" s="28"/>
    </row>
    <row r="74" spans="1:6" ht="24.75" customHeight="1" x14ac:dyDescent="0.25">
      <c r="A74" s="206" t="s">
        <v>49</v>
      </c>
      <c r="B74" s="16"/>
      <c r="C74" s="207">
        <v>9024</v>
      </c>
      <c r="D74" s="28"/>
      <c r="E74" s="28"/>
      <c r="F74" s="28"/>
    </row>
    <row r="75" spans="1:6" ht="34.5" customHeight="1" x14ac:dyDescent="0.25">
      <c r="A75" s="208" t="s">
        <v>50</v>
      </c>
      <c r="B75" s="16"/>
      <c r="C75" s="207">
        <v>2054</v>
      </c>
      <c r="D75" s="28"/>
      <c r="E75" s="28"/>
      <c r="F75" s="28"/>
    </row>
    <row r="76" spans="1:6" ht="31.5" customHeight="1" x14ac:dyDescent="0.25">
      <c r="A76" s="106" t="s">
        <v>77</v>
      </c>
      <c r="B76" s="53"/>
      <c r="C76" s="100">
        <v>9250</v>
      </c>
      <c r="D76" s="47"/>
      <c r="E76" s="47"/>
      <c r="F76" s="47"/>
    </row>
    <row r="77" spans="1:6" ht="24.75" customHeight="1" x14ac:dyDescent="0.25">
      <c r="A77" s="106" t="s">
        <v>78</v>
      </c>
      <c r="B77" s="53"/>
      <c r="C77" s="100">
        <v>7830</v>
      </c>
      <c r="D77" s="47"/>
      <c r="E77" s="47"/>
      <c r="F77" s="47"/>
    </row>
    <row r="78" spans="1:6" ht="24.75" customHeight="1" x14ac:dyDescent="0.25">
      <c r="A78" s="107" t="s">
        <v>60</v>
      </c>
      <c r="B78" s="53"/>
      <c r="C78" s="100">
        <v>10515</v>
      </c>
      <c r="D78" s="47"/>
      <c r="E78" s="47"/>
      <c r="F78" s="47"/>
    </row>
    <row r="79" spans="1:6" ht="24.75" customHeight="1" x14ac:dyDescent="0.25">
      <c r="A79" s="107" t="s">
        <v>79</v>
      </c>
      <c r="B79" s="53"/>
      <c r="C79" s="100">
        <v>325</v>
      </c>
      <c r="D79" s="47"/>
      <c r="E79" s="47"/>
      <c r="F79" s="47"/>
    </row>
    <row r="80" spans="1:6" ht="24.75" customHeight="1" x14ac:dyDescent="0.25">
      <c r="A80" s="107" t="s">
        <v>65</v>
      </c>
      <c r="B80" s="53"/>
      <c r="C80" s="100">
        <v>790</v>
      </c>
      <c r="D80" s="47"/>
      <c r="E80" s="47"/>
      <c r="F80" s="47"/>
    </row>
    <row r="81" spans="1:96" ht="24.75" customHeight="1" x14ac:dyDescent="0.25">
      <c r="A81" s="107" t="s">
        <v>66</v>
      </c>
      <c r="B81" s="53"/>
      <c r="C81" s="100">
        <v>10400</v>
      </c>
      <c r="D81" s="47"/>
      <c r="E81" s="47"/>
      <c r="F81" s="47"/>
    </row>
    <row r="82" spans="1:96" ht="32.25" customHeight="1" x14ac:dyDescent="0.25">
      <c r="A82" s="106" t="s">
        <v>69</v>
      </c>
      <c r="B82" s="53"/>
      <c r="C82" s="100">
        <v>455</v>
      </c>
      <c r="D82" s="47"/>
      <c r="E82" s="47"/>
      <c r="F82" s="47"/>
    </row>
    <row r="83" spans="1:96" ht="31.5" customHeight="1" x14ac:dyDescent="0.25">
      <c r="A83" s="106" t="s">
        <v>80</v>
      </c>
      <c r="B83" s="53"/>
      <c r="C83" s="100">
        <v>82355</v>
      </c>
      <c r="D83" s="47"/>
      <c r="E83" s="47"/>
      <c r="F83" s="47"/>
    </row>
    <row r="84" spans="1:96" ht="32.25" customHeight="1" x14ac:dyDescent="0.25">
      <c r="A84" s="106" t="s">
        <v>81</v>
      </c>
      <c r="B84" s="53"/>
      <c r="C84" s="100">
        <v>5200</v>
      </c>
      <c r="D84" s="47"/>
      <c r="E84" s="47"/>
      <c r="F84" s="47"/>
    </row>
    <row r="85" spans="1:96" s="77" customFormat="1" ht="24.75" customHeight="1" x14ac:dyDescent="0.25">
      <c r="A85" s="107" t="s">
        <v>82</v>
      </c>
      <c r="B85" s="53"/>
      <c r="C85" s="100">
        <v>5590</v>
      </c>
      <c r="D85" s="47"/>
      <c r="E85" s="47"/>
      <c r="F85" s="47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  <c r="CL85" s="39"/>
      <c r="CM85" s="39"/>
      <c r="CN85" s="39"/>
      <c r="CO85" s="39"/>
      <c r="CP85" s="39"/>
      <c r="CQ85" s="39"/>
      <c r="CR85" s="39"/>
    </row>
    <row r="86" spans="1:96" s="98" customFormat="1" ht="35.25" customHeight="1" thickBot="1" x14ac:dyDescent="0.3">
      <c r="A86" s="106" t="s">
        <v>83</v>
      </c>
      <c r="B86" s="53"/>
      <c r="C86" s="100">
        <v>18590</v>
      </c>
      <c r="D86" s="47"/>
      <c r="E86" s="47"/>
      <c r="F86" s="47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  <c r="CL86" s="39"/>
      <c r="CM86" s="39"/>
      <c r="CN86" s="39"/>
      <c r="CO86" s="39"/>
      <c r="CP86" s="39"/>
      <c r="CQ86" s="39"/>
      <c r="CR86" s="39"/>
    </row>
    <row r="87" spans="1:96" s="98" customFormat="1" ht="21.75" customHeight="1" thickBot="1" x14ac:dyDescent="0.3">
      <c r="A87" s="74"/>
      <c r="B87" s="75"/>
      <c r="C87" s="83"/>
      <c r="D87" s="83"/>
      <c r="E87" s="83"/>
      <c r="F87" s="83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</row>
  </sheetData>
  <sheetProtection selectLockedCells="1" selectUnlockedCells="1"/>
  <mergeCells count="7">
    <mergeCell ref="E1:F1"/>
    <mergeCell ref="F4:F6"/>
    <mergeCell ref="E4:E6"/>
    <mergeCell ref="C4:C6"/>
    <mergeCell ref="B4:B6"/>
    <mergeCell ref="D4:D6"/>
    <mergeCell ref="A2:F2"/>
  </mergeCells>
  <pageMargins left="0.77" right="0" top="0.43307086614173229" bottom="0.31496062992125984" header="0.31496062992125984" footer="0.31496062992125984"/>
  <pageSetup paperSize="9" scale="85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zoomScaleNormal="100" zoomScaleSheetLayoutView="70" workbookViewId="0">
      <pane xSplit="1" ySplit="7" topLeftCell="B38" activePane="bottomRight" state="frozen"/>
      <selection pane="topRight" activeCell="B1" sqref="B1"/>
      <selection pane="bottomLeft" activeCell="A8" sqref="A8"/>
      <selection pane="bottomRight" activeCell="B9" sqref="B9"/>
    </sheetView>
  </sheetViews>
  <sheetFormatPr defaultColWidth="9.109375" defaultRowHeight="13.8" x14ac:dyDescent="0.25"/>
  <cols>
    <col min="1" max="1" width="45" style="117" customWidth="1"/>
    <col min="2" max="2" width="11.109375" style="117" customWidth="1"/>
    <col min="3" max="3" width="13.88671875" style="118" customWidth="1"/>
    <col min="4" max="4" width="13.5546875" style="118" customWidth="1"/>
    <col min="5" max="5" width="11.44140625" style="118" customWidth="1"/>
    <col min="6" max="6" width="12.109375" style="118" customWidth="1"/>
    <col min="7" max="9" width="9.109375" style="118" customWidth="1"/>
    <col min="10" max="16384" width="9.109375" style="118"/>
  </cols>
  <sheetData>
    <row r="1" spans="1:7" s="116" customFormat="1" ht="12" customHeight="1" x14ac:dyDescent="0.3">
      <c r="A1" s="114"/>
      <c r="B1" s="115"/>
    </row>
    <row r="2" spans="1:7" s="116" customFormat="1" ht="31.5" customHeight="1" x14ac:dyDescent="0.3">
      <c r="A2" s="194" t="s">
        <v>93</v>
      </c>
      <c r="B2" s="194"/>
      <c r="C2" s="194"/>
      <c r="D2" s="194"/>
      <c r="E2" s="194"/>
      <c r="F2" s="194"/>
    </row>
    <row r="3" spans="1:7" ht="11.25" customHeight="1" thickBot="1" x14ac:dyDescent="0.3"/>
    <row r="4" spans="1:7" ht="34.5" customHeight="1" x14ac:dyDescent="0.25">
      <c r="A4" s="40" t="s">
        <v>91</v>
      </c>
      <c r="B4" s="191" t="s">
        <v>1</v>
      </c>
      <c r="C4" s="191" t="s">
        <v>41</v>
      </c>
      <c r="D4" s="191" t="s">
        <v>0</v>
      </c>
      <c r="E4" s="191" t="s">
        <v>2</v>
      </c>
      <c r="F4" s="188" t="s">
        <v>3</v>
      </c>
    </row>
    <row r="5" spans="1:7" ht="15.75" customHeight="1" x14ac:dyDescent="0.25">
      <c r="A5" s="41"/>
      <c r="B5" s="192"/>
      <c r="C5" s="192"/>
      <c r="D5" s="192"/>
      <c r="E5" s="192"/>
      <c r="F5" s="189"/>
    </row>
    <row r="6" spans="1:7" ht="21.75" customHeight="1" thickBot="1" x14ac:dyDescent="0.3">
      <c r="A6" s="42" t="s">
        <v>4</v>
      </c>
      <c r="B6" s="193"/>
      <c r="C6" s="193"/>
      <c r="D6" s="193"/>
      <c r="E6" s="193"/>
      <c r="F6" s="190"/>
    </row>
    <row r="7" spans="1:7" s="39" customFormat="1" ht="14.4" thickBot="1" x14ac:dyDescent="0.3">
      <c r="A7" s="43">
        <v>1</v>
      </c>
      <c r="B7" s="44">
        <v>2</v>
      </c>
      <c r="C7" s="45">
        <v>3</v>
      </c>
      <c r="D7" s="45">
        <v>4</v>
      </c>
      <c r="E7" s="45">
        <v>5</v>
      </c>
      <c r="F7" s="45">
        <v>6</v>
      </c>
    </row>
    <row r="8" spans="1:7" x14ac:dyDescent="0.25">
      <c r="A8" s="126"/>
      <c r="B8" s="127"/>
      <c r="C8" s="128"/>
      <c r="D8" s="128"/>
      <c r="E8" s="128"/>
      <c r="F8" s="128"/>
      <c r="G8" s="119"/>
    </row>
    <row r="9" spans="1:7" ht="21.75" customHeight="1" x14ac:dyDescent="0.25">
      <c r="A9" s="120" t="s">
        <v>99</v>
      </c>
      <c r="B9" s="121"/>
      <c r="C9" s="51"/>
      <c r="D9" s="51"/>
      <c r="E9" s="51"/>
      <c r="F9" s="51"/>
      <c r="G9" s="119"/>
    </row>
    <row r="10" spans="1:7" ht="17.25" customHeight="1" x14ac:dyDescent="0.25">
      <c r="A10" s="122" t="s">
        <v>5</v>
      </c>
      <c r="B10" s="121"/>
      <c r="C10" s="51"/>
      <c r="D10" s="51"/>
      <c r="E10" s="51"/>
      <c r="F10" s="51"/>
      <c r="G10" s="119"/>
    </row>
    <row r="11" spans="1:7" x14ac:dyDescent="0.25">
      <c r="A11" s="107" t="s">
        <v>9</v>
      </c>
      <c r="B11" s="121">
        <v>340</v>
      </c>
      <c r="C11" s="51">
        <v>1770</v>
      </c>
      <c r="D11" s="113">
        <v>11</v>
      </c>
      <c r="E11" s="51">
        <f t="shared" ref="E11:E19" si="0">ROUND(F11/B11,0)</f>
        <v>57</v>
      </c>
      <c r="F11" s="51">
        <f t="shared" ref="F11:F19" si="1">ROUND(C11*D11,0)</f>
        <v>19470</v>
      </c>
      <c r="G11" s="119"/>
    </row>
    <row r="12" spans="1:7" x14ac:dyDescent="0.25">
      <c r="A12" s="107" t="s">
        <v>10</v>
      </c>
      <c r="B12" s="121">
        <v>340</v>
      </c>
      <c r="C12" s="51">
        <v>1416</v>
      </c>
      <c r="D12" s="113">
        <v>9.5</v>
      </c>
      <c r="E12" s="51">
        <f t="shared" si="0"/>
        <v>40</v>
      </c>
      <c r="F12" s="51">
        <f t="shared" si="1"/>
        <v>13452</v>
      </c>
      <c r="G12" s="119"/>
    </row>
    <row r="13" spans="1:7" x14ac:dyDescent="0.25">
      <c r="A13" s="107" t="s">
        <v>23</v>
      </c>
      <c r="B13" s="121">
        <v>270</v>
      </c>
      <c r="C13" s="51">
        <v>2025</v>
      </c>
      <c r="D13" s="113">
        <v>8</v>
      </c>
      <c r="E13" s="51">
        <f t="shared" si="0"/>
        <v>60</v>
      </c>
      <c r="F13" s="51">
        <f t="shared" si="1"/>
        <v>16200</v>
      </c>
      <c r="G13" s="119"/>
    </row>
    <row r="14" spans="1:7" x14ac:dyDescent="0.25">
      <c r="A14" s="107" t="s">
        <v>11</v>
      </c>
      <c r="B14" s="121">
        <v>340</v>
      </c>
      <c r="C14" s="51">
        <v>1900</v>
      </c>
      <c r="D14" s="113">
        <v>9.5</v>
      </c>
      <c r="E14" s="51">
        <f t="shared" si="0"/>
        <v>53</v>
      </c>
      <c r="F14" s="51">
        <f t="shared" si="1"/>
        <v>18050</v>
      </c>
      <c r="G14" s="119"/>
    </row>
    <row r="15" spans="1:7" x14ac:dyDescent="0.25">
      <c r="A15" s="107" t="s">
        <v>20</v>
      </c>
      <c r="B15" s="121">
        <v>340</v>
      </c>
      <c r="C15" s="51">
        <v>2750</v>
      </c>
      <c r="D15" s="113">
        <v>6.1</v>
      </c>
      <c r="E15" s="51">
        <f t="shared" si="0"/>
        <v>49</v>
      </c>
      <c r="F15" s="51">
        <f t="shared" si="1"/>
        <v>16775</v>
      </c>
      <c r="G15" s="119"/>
    </row>
    <row r="16" spans="1:7" x14ac:dyDescent="0.25">
      <c r="A16" s="107" t="s">
        <v>32</v>
      </c>
      <c r="B16" s="121">
        <v>340</v>
      </c>
      <c r="C16" s="51">
        <v>2515</v>
      </c>
      <c r="D16" s="113">
        <v>10.5</v>
      </c>
      <c r="E16" s="51">
        <f t="shared" si="0"/>
        <v>78</v>
      </c>
      <c r="F16" s="51">
        <f t="shared" si="1"/>
        <v>26408</v>
      </c>
      <c r="G16" s="119"/>
    </row>
    <row r="17" spans="1:7" x14ac:dyDescent="0.25">
      <c r="A17" s="107" t="s">
        <v>13</v>
      </c>
      <c r="B17" s="121">
        <v>340</v>
      </c>
      <c r="C17" s="51">
        <v>980</v>
      </c>
      <c r="D17" s="113">
        <v>9.8000000000000007</v>
      </c>
      <c r="E17" s="51">
        <f t="shared" si="0"/>
        <v>28</v>
      </c>
      <c r="F17" s="51">
        <f t="shared" si="1"/>
        <v>9604</v>
      </c>
      <c r="G17" s="119"/>
    </row>
    <row r="18" spans="1:7" x14ac:dyDescent="0.25">
      <c r="A18" s="107" t="s">
        <v>14</v>
      </c>
      <c r="B18" s="121">
        <v>340</v>
      </c>
      <c r="C18" s="51">
        <v>760</v>
      </c>
      <c r="D18" s="113">
        <v>13</v>
      </c>
      <c r="E18" s="51">
        <f t="shared" si="0"/>
        <v>29</v>
      </c>
      <c r="F18" s="51">
        <f t="shared" si="1"/>
        <v>9880</v>
      </c>
      <c r="G18" s="119"/>
    </row>
    <row r="19" spans="1:7" x14ac:dyDescent="0.25">
      <c r="A19" s="107" t="s">
        <v>15</v>
      </c>
      <c r="B19" s="121">
        <v>340</v>
      </c>
      <c r="C19" s="51">
        <v>1050</v>
      </c>
      <c r="D19" s="113">
        <v>7.3</v>
      </c>
      <c r="E19" s="51">
        <f t="shared" si="0"/>
        <v>23</v>
      </c>
      <c r="F19" s="51">
        <f t="shared" si="1"/>
        <v>7665</v>
      </c>
      <c r="G19" s="119"/>
    </row>
    <row r="20" spans="1:7" x14ac:dyDescent="0.25">
      <c r="A20" s="124" t="s">
        <v>6</v>
      </c>
      <c r="B20" s="121"/>
      <c r="C20" s="56">
        <f>SUM(C11:C19)</f>
        <v>15166</v>
      </c>
      <c r="D20" s="55">
        <f>F20/C20</f>
        <v>9.066596333904787</v>
      </c>
      <c r="E20" s="56">
        <f>SUM(E11:E19)</f>
        <v>417</v>
      </c>
      <c r="F20" s="129">
        <f>SUM(F11:F19)</f>
        <v>137504</v>
      </c>
      <c r="G20" s="119"/>
    </row>
    <row r="21" spans="1:7" ht="14.4" x14ac:dyDescent="0.3">
      <c r="A21" s="81" t="s">
        <v>7</v>
      </c>
      <c r="B21" s="121"/>
      <c r="C21" s="51"/>
      <c r="D21" s="51"/>
      <c r="E21" s="51"/>
      <c r="F21" s="51"/>
      <c r="G21" s="119"/>
    </row>
    <row r="22" spans="1:7" x14ac:dyDescent="0.25">
      <c r="A22" s="101" t="s">
        <v>38</v>
      </c>
      <c r="B22" s="121"/>
      <c r="C22" s="51"/>
      <c r="D22" s="51"/>
      <c r="E22" s="51"/>
      <c r="F22" s="51"/>
      <c r="G22" s="119"/>
    </row>
    <row r="23" spans="1:7" x14ac:dyDescent="0.25">
      <c r="A23" s="107" t="s">
        <v>14</v>
      </c>
      <c r="B23" s="121">
        <v>300</v>
      </c>
      <c r="C23" s="130">
        <v>86</v>
      </c>
      <c r="D23" s="113">
        <v>9.8000000000000007</v>
      </c>
      <c r="E23" s="51">
        <f t="shared" ref="E23:E30" si="2">ROUND(F23/B23,0)</f>
        <v>3</v>
      </c>
      <c r="F23" s="51">
        <f t="shared" ref="F23:F30" si="3">ROUND(C23*D23,0)</f>
        <v>843</v>
      </c>
      <c r="G23" s="119"/>
    </row>
    <row r="24" spans="1:7" x14ac:dyDescent="0.25">
      <c r="A24" s="107" t="s">
        <v>11</v>
      </c>
      <c r="B24" s="121">
        <v>300</v>
      </c>
      <c r="C24" s="130">
        <v>141</v>
      </c>
      <c r="D24" s="113">
        <v>8.3000000000000007</v>
      </c>
      <c r="E24" s="51">
        <f t="shared" si="2"/>
        <v>4</v>
      </c>
      <c r="F24" s="51">
        <f t="shared" si="3"/>
        <v>1170</v>
      </c>
      <c r="G24" s="119"/>
    </row>
    <row r="25" spans="1:7" x14ac:dyDescent="0.25">
      <c r="A25" s="107" t="s">
        <v>12</v>
      </c>
      <c r="B25" s="121">
        <v>300</v>
      </c>
      <c r="C25" s="130">
        <v>44</v>
      </c>
      <c r="D25" s="113">
        <v>6.9</v>
      </c>
      <c r="E25" s="51">
        <f t="shared" si="2"/>
        <v>1</v>
      </c>
      <c r="F25" s="51">
        <f t="shared" si="3"/>
        <v>304</v>
      </c>
      <c r="G25" s="119"/>
    </row>
    <row r="26" spans="1:7" x14ac:dyDescent="0.25">
      <c r="A26" s="107" t="s">
        <v>32</v>
      </c>
      <c r="B26" s="121">
        <v>300</v>
      </c>
      <c r="C26" s="130">
        <v>800</v>
      </c>
      <c r="D26" s="113">
        <v>8</v>
      </c>
      <c r="E26" s="51">
        <f t="shared" si="2"/>
        <v>21</v>
      </c>
      <c r="F26" s="51">
        <f t="shared" si="3"/>
        <v>6400</v>
      </c>
      <c r="G26" s="119"/>
    </row>
    <row r="27" spans="1:7" x14ac:dyDescent="0.25">
      <c r="A27" s="107" t="s">
        <v>13</v>
      </c>
      <c r="B27" s="121">
        <v>300</v>
      </c>
      <c r="C27" s="130">
        <v>74</v>
      </c>
      <c r="D27" s="113">
        <v>9.1</v>
      </c>
      <c r="E27" s="51">
        <f t="shared" si="2"/>
        <v>2</v>
      </c>
      <c r="F27" s="51">
        <f t="shared" si="3"/>
        <v>673</v>
      </c>
      <c r="G27" s="119"/>
    </row>
    <row r="28" spans="1:7" x14ac:dyDescent="0.25">
      <c r="A28" s="107" t="s">
        <v>15</v>
      </c>
      <c r="B28" s="121">
        <v>300</v>
      </c>
      <c r="C28" s="130">
        <v>56</v>
      </c>
      <c r="D28" s="113">
        <v>10.7</v>
      </c>
      <c r="E28" s="51">
        <f t="shared" si="2"/>
        <v>2</v>
      </c>
      <c r="F28" s="51">
        <f t="shared" si="3"/>
        <v>599</v>
      </c>
      <c r="G28" s="119"/>
    </row>
    <row r="29" spans="1:7" x14ac:dyDescent="0.25">
      <c r="A29" s="107" t="s">
        <v>10</v>
      </c>
      <c r="B29" s="121">
        <v>300</v>
      </c>
      <c r="C29" s="121">
        <v>130</v>
      </c>
      <c r="D29" s="113">
        <v>10.4</v>
      </c>
      <c r="E29" s="51">
        <f t="shared" si="2"/>
        <v>5</v>
      </c>
      <c r="F29" s="51">
        <f t="shared" si="3"/>
        <v>1352</v>
      </c>
      <c r="G29" s="119"/>
    </row>
    <row r="30" spans="1:7" x14ac:dyDescent="0.25">
      <c r="A30" s="107" t="s">
        <v>17</v>
      </c>
      <c r="B30" s="121">
        <v>300</v>
      </c>
      <c r="C30" s="121">
        <v>146</v>
      </c>
      <c r="D30" s="113">
        <v>8.1999999999999993</v>
      </c>
      <c r="E30" s="51">
        <f t="shared" si="2"/>
        <v>4</v>
      </c>
      <c r="F30" s="51">
        <f t="shared" si="3"/>
        <v>1197</v>
      </c>
      <c r="G30" s="119"/>
    </row>
    <row r="31" spans="1:7" x14ac:dyDescent="0.25">
      <c r="A31" s="131" t="s">
        <v>8</v>
      </c>
      <c r="B31" s="112"/>
      <c r="C31" s="56">
        <f>SUM(C23:C30)</f>
        <v>1477</v>
      </c>
      <c r="D31" s="55">
        <f>F31/C31</f>
        <v>8.488828706838186</v>
      </c>
      <c r="E31" s="56">
        <f>SUM(E23:E30)</f>
        <v>42</v>
      </c>
      <c r="F31" s="56">
        <f>SUM(F23:F30)</f>
        <v>12538</v>
      </c>
      <c r="G31" s="119"/>
    </row>
    <row r="32" spans="1:7" ht="14.4" x14ac:dyDescent="0.3">
      <c r="A32" s="81" t="s">
        <v>16</v>
      </c>
      <c r="B32" s="112"/>
      <c r="C32" s="56"/>
      <c r="D32" s="55"/>
      <c r="E32" s="56"/>
      <c r="F32" s="56"/>
      <c r="G32" s="119"/>
    </row>
    <row r="33" spans="1:7" x14ac:dyDescent="0.25">
      <c r="A33" s="64" t="s">
        <v>39</v>
      </c>
      <c r="B33" s="121">
        <v>240</v>
      </c>
      <c r="C33" s="121">
        <v>300</v>
      </c>
      <c r="D33" s="113">
        <v>8</v>
      </c>
      <c r="E33" s="51">
        <f>ROUND(F33/B33,0)</f>
        <v>10</v>
      </c>
      <c r="F33" s="51">
        <f>ROUND(C33*D33,0)</f>
        <v>2400</v>
      </c>
      <c r="G33" s="119"/>
    </row>
    <row r="34" spans="1:7" ht="19.5" customHeight="1" x14ac:dyDescent="0.25">
      <c r="A34" s="65" t="s">
        <v>37</v>
      </c>
      <c r="B34" s="53"/>
      <c r="C34" s="56">
        <f>C31+C33</f>
        <v>1777</v>
      </c>
      <c r="D34" s="55">
        <f>F34/C34</f>
        <v>8.4063027574563876</v>
      </c>
      <c r="E34" s="56">
        <f>E31+E33</f>
        <v>52</v>
      </c>
      <c r="F34" s="56">
        <f>F31+F33</f>
        <v>14938</v>
      </c>
      <c r="G34" s="119"/>
    </row>
    <row r="35" spans="1:7" ht="18.75" customHeight="1" x14ac:dyDescent="0.3">
      <c r="A35" s="34" t="s">
        <v>42</v>
      </c>
      <c r="B35" s="53"/>
      <c r="C35" s="47"/>
      <c r="D35" s="47"/>
      <c r="E35" s="47"/>
      <c r="F35" s="47"/>
      <c r="G35" s="119"/>
    </row>
    <row r="36" spans="1:7" ht="19.5" customHeight="1" x14ac:dyDescent="0.25">
      <c r="A36" s="69" t="s">
        <v>44</v>
      </c>
      <c r="B36" s="53"/>
      <c r="C36" s="51">
        <v>59224</v>
      </c>
      <c r="D36" s="47"/>
      <c r="E36" s="47"/>
      <c r="F36" s="47"/>
      <c r="G36" s="119"/>
    </row>
    <row r="37" spans="1:7" ht="19.5" customHeight="1" x14ac:dyDescent="0.25">
      <c r="A37" s="70" t="s">
        <v>45</v>
      </c>
      <c r="B37" s="53"/>
      <c r="C37" s="51">
        <v>63473</v>
      </c>
      <c r="D37" s="47"/>
      <c r="E37" s="47"/>
      <c r="F37" s="47"/>
      <c r="G37" s="119"/>
    </row>
    <row r="38" spans="1:7" ht="34.5" customHeight="1" x14ac:dyDescent="0.25">
      <c r="A38" s="70" t="s">
        <v>46</v>
      </c>
      <c r="B38" s="53"/>
      <c r="C38" s="51">
        <v>20000</v>
      </c>
      <c r="D38" s="47"/>
      <c r="E38" s="47"/>
      <c r="F38" s="47"/>
      <c r="G38" s="119"/>
    </row>
    <row r="39" spans="1:7" ht="19.5" customHeight="1" x14ac:dyDescent="0.25">
      <c r="A39" s="71" t="s">
        <v>47</v>
      </c>
      <c r="B39" s="53"/>
      <c r="C39" s="56">
        <f>C36+C37*3.2+C38</f>
        <v>282337.59999999998</v>
      </c>
      <c r="D39" s="54"/>
      <c r="E39" s="54"/>
      <c r="F39" s="47"/>
      <c r="G39" s="119"/>
    </row>
    <row r="40" spans="1:7" ht="19.5" customHeight="1" x14ac:dyDescent="0.35">
      <c r="A40" s="72" t="s">
        <v>48</v>
      </c>
      <c r="B40" s="53"/>
      <c r="C40" s="47"/>
      <c r="D40" s="47"/>
      <c r="E40" s="47"/>
      <c r="F40" s="47"/>
      <c r="G40" s="119"/>
    </row>
    <row r="41" spans="1:7" ht="21" customHeight="1" x14ac:dyDescent="0.25">
      <c r="A41" s="157" t="s">
        <v>49</v>
      </c>
      <c r="B41" s="148"/>
      <c r="C41" s="152">
        <v>950</v>
      </c>
      <c r="D41" s="149"/>
      <c r="E41" s="149"/>
      <c r="F41" s="149"/>
      <c r="G41" s="119"/>
    </row>
    <row r="42" spans="1:7" ht="35.25" customHeight="1" x14ac:dyDescent="0.25">
      <c r="A42" s="168" t="s">
        <v>84</v>
      </c>
      <c r="B42" s="148"/>
      <c r="C42" s="152">
        <v>400</v>
      </c>
      <c r="D42" s="149"/>
      <c r="E42" s="149"/>
      <c r="F42" s="149"/>
      <c r="G42" s="119"/>
    </row>
    <row r="43" spans="1:7" ht="14.4" thickBot="1" x14ac:dyDescent="0.3">
      <c r="A43" s="133"/>
      <c r="B43" s="134"/>
      <c r="C43" s="135"/>
      <c r="D43" s="135"/>
      <c r="E43" s="135"/>
      <c r="F43" s="135"/>
      <c r="G43" s="119"/>
    </row>
    <row r="44" spans="1:7" x14ac:dyDescent="0.25">
      <c r="A44" s="136"/>
      <c r="B44" s="137"/>
      <c r="C44" s="51"/>
      <c r="D44" s="51"/>
      <c r="E44" s="51"/>
      <c r="F44" s="51"/>
      <c r="G44" s="119"/>
    </row>
    <row r="45" spans="1:7" s="119" customFormat="1" x14ac:dyDescent="0.25">
      <c r="A45" s="138" t="s">
        <v>98</v>
      </c>
      <c r="B45" s="112"/>
      <c r="C45" s="51"/>
      <c r="D45" s="51"/>
      <c r="E45" s="51"/>
      <c r="F45" s="51"/>
    </row>
    <row r="46" spans="1:7" s="119" customFormat="1" x14ac:dyDescent="0.25">
      <c r="A46" s="122" t="s">
        <v>5</v>
      </c>
      <c r="B46" s="112"/>
      <c r="C46" s="51"/>
      <c r="D46" s="51"/>
      <c r="E46" s="51"/>
      <c r="F46" s="51"/>
    </row>
    <row r="47" spans="1:7" s="119" customFormat="1" x14ac:dyDescent="0.25">
      <c r="A47" s="159" t="s">
        <v>17</v>
      </c>
      <c r="B47" s="163">
        <v>340</v>
      </c>
      <c r="C47" s="150">
        <v>1500</v>
      </c>
      <c r="D47" s="165">
        <v>11</v>
      </c>
      <c r="E47" s="150">
        <f t="shared" ref="E47:E53" si="4">ROUND(F47/B47,0)</f>
        <v>49</v>
      </c>
      <c r="F47" s="150">
        <f t="shared" ref="F47:F53" si="5">ROUND(C47*D47,0)</f>
        <v>16500</v>
      </c>
    </row>
    <row r="48" spans="1:7" s="119" customFormat="1" x14ac:dyDescent="0.25">
      <c r="A48" s="160" t="s">
        <v>18</v>
      </c>
      <c r="B48" s="163">
        <v>340</v>
      </c>
      <c r="C48" s="150">
        <v>1400</v>
      </c>
      <c r="D48" s="165">
        <v>11</v>
      </c>
      <c r="E48" s="150">
        <f t="shared" si="4"/>
        <v>45</v>
      </c>
      <c r="F48" s="150">
        <f t="shared" si="5"/>
        <v>15400</v>
      </c>
    </row>
    <row r="49" spans="1:7" s="119" customFormat="1" x14ac:dyDescent="0.25">
      <c r="A49" s="160" t="s">
        <v>10</v>
      </c>
      <c r="B49" s="163">
        <v>340</v>
      </c>
      <c r="C49" s="150">
        <v>1910</v>
      </c>
      <c r="D49" s="165">
        <v>8.9</v>
      </c>
      <c r="E49" s="150">
        <f t="shared" si="4"/>
        <v>50</v>
      </c>
      <c r="F49" s="150">
        <f t="shared" si="5"/>
        <v>16999</v>
      </c>
    </row>
    <row r="50" spans="1:7" s="119" customFormat="1" x14ac:dyDescent="0.25">
      <c r="A50" s="160" t="s">
        <v>19</v>
      </c>
      <c r="B50" s="163">
        <v>340</v>
      </c>
      <c r="C50" s="150">
        <v>1050</v>
      </c>
      <c r="D50" s="165">
        <v>8.9</v>
      </c>
      <c r="E50" s="150">
        <f t="shared" si="4"/>
        <v>27</v>
      </c>
      <c r="F50" s="150">
        <f t="shared" si="5"/>
        <v>9345</v>
      </c>
    </row>
    <row r="51" spans="1:7" s="119" customFormat="1" x14ac:dyDescent="0.25">
      <c r="A51" s="159" t="s">
        <v>20</v>
      </c>
      <c r="B51" s="155">
        <v>340</v>
      </c>
      <c r="C51" s="150">
        <v>4450</v>
      </c>
      <c r="D51" s="165">
        <v>4.5999999999999996</v>
      </c>
      <c r="E51" s="150">
        <f t="shared" si="4"/>
        <v>60</v>
      </c>
      <c r="F51" s="150">
        <f t="shared" si="5"/>
        <v>20470</v>
      </c>
    </row>
    <row r="52" spans="1:7" x14ac:dyDescent="0.25">
      <c r="A52" s="168" t="s">
        <v>26</v>
      </c>
      <c r="B52" s="155">
        <v>280</v>
      </c>
      <c r="C52" s="150">
        <v>1850</v>
      </c>
      <c r="D52" s="165">
        <v>5.7</v>
      </c>
      <c r="E52" s="150">
        <f t="shared" si="4"/>
        <v>38</v>
      </c>
      <c r="F52" s="150">
        <f t="shared" si="5"/>
        <v>10545</v>
      </c>
      <c r="G52" s="119"/>
    </row>
    <row r="53" spans="1:7" x14ac:dyDescent="0.25">
      <c r="A53" s="159" t="s">
        <v>21</v>
      </c>
      <c r="B53" s="155">
        <v>340</v>
      </c>
      <c r="C53" s="150">
        <v>750</v>
      </c>
      <c r="D53" s="165">
        <v>8</v>
      </c>
      <c r="E53" s="150">
        <f t="shared" si="4"/>
        <v>18</v>
      </c>
      <c r="F53" s="150">
        <f t="shared" si="5"/>
        <v>6000</v>
      </c>
      <c r="G53" s="119"/>
    </row>
    <row r="54" spans="1:7" x14ac:dyDescent="0.25">
      <c r="A54" s="170" t="s">
        <v>6</v>
      </c>
      <c r="B54" s="155"/>
      <c r="C54" s="154">
        <f>SUM(C47:C53)</f>
        <v>12910</v>
      </c>
      <c r="D54" s="171">
        <f>F54/C54</f>
        <v>7.3786986831913248</v>
      </c>
      <c r="E54" s="154">
        <f>SUM(E47:E53)</f>
        <v>287</v>
      </c>
      <c r="F54" s="154">
        <f>SUM(F47:F53)</f>
        <v>95259</v>
      </c>
      <c r="G54" s="119"/>
    </row>
    <row r="55" spans="1:7" ht="19.5" customHeight="1" x14ac:dyDescent="0.3">
      <c r="A55" s="81" t="s">
        <v>7</v>
      </c>
      <c r="B55" s="121"/>
      <c r="C55" s="51"/>
      <c r="D55" s="113"/>
      <c r="E55" s="51"/>
      <c r="F55" s="51"/>
      <c r="G55" s="119"/>
    </row>
    <row r="56" spans="1:7" x14ac:dyDescent="0.25">
      <c r="A56" s="101" t="s">
        <v>38</v>
      </c>
      <c r="B56" s="121"/>
      <c r="C56" s="51"/>
      <c r="D56" s="113"/>
      <c r="E56" s="51"/>
      <c r="F56" s="51"/>
      <c r="G56" s="119"/>
    </row>
    <row r="57" spans="1:7" x14ac:dyDescent="0.25">
      <c r="A57" s="107" t="s">
        <v>9</v>
      </c>
      <c r="B57" s="121">
        <v>300</v>
      </c>
      <c r="C57" s="130">
        <v>80</v>
      </c>
      <c r="D57" s="113">
        <v>8.1999999999999993</v>
      </c>
      <c r="E57" s="51">
        <f>ROUND(F57/B57,0)</f>
        <v>2</v>
      </c>
      <c r="F57" s="51">
        <f>ROUND(C57*D57,0)</f>
        <v>656</v>
      </c>
      <c r="G57" s="119"/>
    </row>
    <row r="58" spans="1:7" x14ac:dyDescent="0.25">
      <c r="A58" s="123" t="s">
        <v>10</v>
      </c>
      <c r="B58" s="121">
        <v>300</v>
      </c>
      <c r="C58" s="51">
        <v>20</v>
      </c>
      <c r="D58" s="113">
        <v>10.4</v>
      </c>
      <c r="E58" s="51">
        <f>ROUND(F58/B58,0)</f>
        <v>1</v>
      </c>
      <c r="F58" s="51">
        <f>ROUND(C58*D58,0)</f>
        <v>208</v>
      </c>
      <c r="G58" s="119"/>
    </row>
    <row r="59" spans="1:7" x14ac:dyDescent="0.25">
      <c r="A59" s="107" t="s">
        <v>20</v>
      </c>
      <c r="B59" s="121">
        <v>300</v>
      </c>
      <c r="C59" s="51">
        <v>50</v>
      </c>
      <c r="D59" s="113">
        <v>6.1</v>
      </c>
      <c r="E59" s="51">
        <f>ROUND(F59/B59,0)</f>
        <v>1</v>
      </c>
      <c r="F59" s="51">
        <f>ROUND(C59*D59,0)</f>
        <v>305</v>
      </c>
      <c r="G59" s="119"/>
    </row>
    <row r="60" spans="1:7" ht="14.4" x14ac:dyDescent="0.3">
      <c r="A60" s="139" t="s">
        <v>8</v>
      </c>
      <c r="B60" s="121"/>
      <c r="C60" s="82">
        <f>C57+C58+C59</f>
        <v>150</v>
      </c>
      <c r="D60" s="55">
        <f>F60/C60</f>
        <v>7.793333333333333</v>
      </c>
      <c r="E60" s="82">
        <f t="shared" ref="E60:F60" si="6">E57+E58+E59</f>
        <v>4</v>
      </c>
      <c r="F60" s="82">
        <f t="shared" si="6"/>
        <v>1169</v>
      </c>
      <c r="G60" s="119"/>
    </row>
    <row r="61" spans="1:7" ht="16.5" customHeight="1" x14ac:dyDescent="0.25">
      <c r="A61" s="65" t="s">
        <v>37</v>
      </c>
      <c r="B61" s="121"/>
      <c r="C61" s="56">
        <f>C60</f>
        <v>150</v>
      </c>
      <c r="D61" s="55">
        <f>F61/C61</f>
        <v>7.793333333333333</v>
      </c>
      <c r="E61" s="56">
        <f>E60</f>
        <v>4</v>
      </c>
      <c r="F61" s="56">
        <f t="shared" ref="F61" si="7">F60</f>
        <v>1169</v>
      </c>
      <c r="G61" s="119"/>
    </row>
    <row r="62" spans="1:7" ht="16.5" customHeight="1" x14ac:dyDescent="0.35">
      <c r="A62" s="72" t="s">
        <v>48</v>
      </c>
      <c r="B62" s="121"/>
      <c r="C62" s="47"/>
      <c r="D62" s="47"/>
      <c r="E62" s="47"/>
      <c r="F62" s="47"/>
      <c r="G62" s="119"/>
    </row>
    <row r="63" spans="1:7" ht="16.5" customHeight="1" x14ac:dyDescent="0.25">
      <c r="A63" s="69" t="s">
        <v>49</v>
      </c>
      <c r="B63" s="121"/>
      <c r="C63" s="100">
        <v>2400</v>
      </c>
      <c r="D63" s="47"/>
      <c r="E63" s="47"/>
      <c r="F63" s="47"/>
      <c r="G63" s="119"/>
    </row>
    <row r="64" spans="1:7" ht="27.75" customHeight="1" x14ac:dyDescent="0.25">
      <c r="A64" s="132" t="s">
        <v>84</v>
      </c>
      <c r="B64" s="53"/>
      <c r="C64" s="100">
        <v>100</v>
      </c>
      <c r="D64" s="47"/>
      <c r="E64" s="47"/>
      <c r="F64" s="47"/>
      <c r="G64" s="119"/>
    </row>
    <row r="65" spans="1:7" s="119" customFormat="1" ht="14.4" thickBot="1" x14ac:dyDescent="0.3">
      <c r="A65" s="174"/>
      <c r="B65" s="125"/>
      <c r="C65" s="125"/>
      <c r="D65" s="125"/>
      <c r="E65" s="125"/>
      <c r="F65" s="125"/>
    </row>
    <row r="66" spans="1:7" ht="23.25" customHeight="1" x14ac:dyDescent="0.25">
      <c r="A66" s="172" t="s">
        <v>97</v>
      </c>
      <c r="B66" s="173"/>
      <c r="C66" s="142"/>
      <c r="D66" s="142"/>
      <c r="E66" s="142"/>
      <c r="F66" s="142"/>
      <c r="G66" s="119"/>
    </row>
    <row r="67" spans="1:7" ht="15.75" customHeight="1" x14ac:dyDescent="0.3">
      <c r="A67" s="81" t="s">
        <v>7</v>
      </c>
      <c r="B67" s="143"/>
      <c r="C67" s="51"/>
      <c r="D67" s="51"/>
      <c r="E67" s="51"/>
      <c r="F67" s="51"/>
      <c r="G67" s="119"/>
    </row>
    <row r="68" spans="1:7" ht="15.75" customHeight="1" x14ac:dyDescent="0.25">
      <c r="A68" s="101" t="s">
        <v>28</v>
      </c>
      <c r="B68" s="143"/>
      <c r="C68" s="51"/>
      <c r="D68" s="51"/>
      <c r="E68" s="51"/>
      <c r="F68" s="51"/>
      <c r="G68" s="119"/>
    </row>
    <row r="69" spans="1:7" ht="19.5" customHeight="1" x14ac:dyDescent="0.25">
      <c r="A69" s="64" t="s">
        <v>39</v>
      </c>
      <c r="B69" s="121">
        <v>240</v>
      </c>
      <c r="C69" s="51">
        <v>209</v>
      </c>
      <c r="D69" s="113">
        <v>8</v>
      </c>
      <c r="E69" s="51">
        <f>ROUND(F69/B69,0)</f>
        <v>7</v>
      </c>
      <c r="F69" s="51">
        <f>ROUND(C69*D69,0)</f>
        <v>1672</v>
      </c>
      <c r="G69" s="119"/>
    </row>
    <row r="70" spans="1:7" ht="14.4" x14ac:dyDescent="0.3">
      <c r="A70" s="61" t="s">
        <v>40</v>
      </c>
      <c r="B70" s="121"/>
      <c r="C70" s="82">
        <f>C69</f>
        <v>209</v>
      </c>
      <c r="D70" s="55">
        <f>F70/C70</f>
        <v>8</v>
      </c>
      <c r="E70" s="82">
        <f>E69</f>
        <v>7</v>
      </c>
      <c r="F70" s="82">
        <f t="shared" ref="F70" si="8">F69</f>
        <v>1672</v>
      </c>
      <c r="G70" s="119"/>
    </row>
    <row r="71" spans="1:7" ht="21.75" customHeight="1" x14ac:dyDescent="0.25">
      <c r="A71" s="65" t="s">
        <v>36</v>
      </c>
      <c r="B71" s="121"/>
      <c r="C71" s="121">
        <f>C70</f>
        <v>209</v>
      </c>
      <c r="D71" s="141">
        <f t="shared" ref="D71:F71" si="9">D70</f>
        <v>8</v>
      </c>
      <c r="E71" s="140">
        <f t="shared" si="9"/>
        <v>7</v>
      </c>
      <c r="F71" s="140">
        <f t="shared" si="9"/>
        <v>1672</v>
      </c>
      <c r="G71" s="119"/>
    </row>
    <row r="72" spans="1:7" ht="21.75" customHeight="1" x14ac:dyDescent="0.3">
      <c r="A72" s="34" t="s">
        <v>42</v>
      </c>
      <c r="B72" s="121"/>
      <c r="C72" s="111"/>
      <c r="D72" s="141"/>
      <c r="E72" s="140"/>
      <c r="F72" s="140"/>
      <c r="G72" s="119"/>
    </row>
    <row r="73" spans="1:7" ht="21.75" customHeight="1" x14ac:dyDescent="0.25">
      <c r="A73" s="68" t="s">
        <v>88</v>
      </c>
      <c r="B73" s="145"/>
      <c r="C73" s="56">
        <f>C74+C75*3.2+C76</f>
        <v>18223.2</v>
      </c>
      <c r="D73" s="145"/>
      <c r="E73" s="145"/>
      <c r="F73" s="145"/>
      <c r="G73" s="119"/>
    </row>
    <row r="74" spans="1:7" ht="21.75" customHeight="1" x14ac:dyDescent="0.25">
      <c r="A74" s="69" t="s">
        <v>44</v>
      </c>
      <c r="B74" s="53"/>
      <c r="C74" s="51">
        <v>3991</v>
      </c>
      <c r="D74" s="145"/>
      <c r="E74" s="145"/>
      <c r="F74" s="145"/>
      <c r="G74" s="119"/>
    </row>
    <row r="75" spans="1:7" ht="21.75" customHeight="1" x14ac:dyDescent="0.25">
      <c r="A75" s="70" t="s">
        <v>45</v>
      </c>
      <c r="B75" s="53"/>
      <c r="C75" s="51">
        <v>4106</v>
      </c>
      <c r="D75" s="47"/>
      <c r="E75" s="145"/>
      <c r="F75" s="145"/>
      <c r="G75" s="119"/>
    </row>
    <row r="76" spans="1:7" ht="34.5" customHeight="1" x14ac:dyDescent="0.25">
      <c r="A76" s="70" t="s">
        <v>46</v>
      </c>
      <c r="B76" s="53"/>
      <c r="C76" s="51">
        <v>1093</v>
      </c>
      <c r="D76" s="47"/>
      <c r="E76" s="145"/>
      <c r="F76" s="47"/>
      <c r="G76" s="119"/>
    </row>
    <row r="77" spans="1:7" x14ac:dyDescent="0.25">
      <c r="A77" s="156" t="s">
        <v>43</v>
      </c>
      <c r="B77" s="148"/>
      <c r="C77" s="154">
        <f>C78*3.2</f>
        <v>13328</v>
      </c>
      <c r="D77" s="149"/>
      <c r="E77" s="175"/>
      <c r="F77" s="149"/>
      <c r="G77" s="119"/>
    </row>
    <row r="78" spans="1:7" x14ac:dyDescent="0.25">
      <c r="A78" s="151" t="s">
        <v>89</v>
      </c>
      <c r="B78" s="148"/>
      <c r="C78" s="150">
        <v>4165</v>
      </c>
      <c r="D78" s="149"/>
      <c r="E78" s="175"/>
      <c r="F78" s="149"/>
      <c r="G78" s="119"/>
    </row>
    <row r="79" spans="1:7" ht="21.75" customHeight="1" x14ac:dyDescent="0.25">
      <c r="A79" s="71" t="s">
        <v>47</v>
      </c>
      <c r="B79" s="53"/>
      <c r="C79" s="56">
        <f>C73+C77</f>
        <v>31551.200000000001</v>
      </c>
      <c r="D79" s="54"/>
      <c r="E79" s="54"/>
      <c r="F79" s="47"/>
      <c r="G79" s="119"/>
    </row>
    <row r="80" spans="1:7" ht="14.4" thickBot="1" x14ac:dyDescent="0.3">
      <c r="A80" s="133"/>
      <c r="B80" s="133"/>
      <c r="C80" s="134"/>
      <c r="D80" s="134"/>
      <c r="E80" s="134"/>
      <c r="F80" s="134"/>
      <c r="G80" s="119"/>
    </row>
    <row r="81" spans="1:7" ht="15.6" x14ac:dyDescent="0.3">
      <c r="A81" s="110" t="s">
        <v>96</v>
      </c>
      <c r="B81" s="144"/>
      <c r="C81" s="144"/>
      <c r="D81" s="144"/>
      <c r="E81" s="144"/>
      <c r="F81" s="144"/>
      <c r="G81" s="119"/>
    </row>
    <row r="82" spans="1:7" ht="14.4" x14ac:dyDescent="0.3">
      <c r="A82" s="34" t="s">
        <v>42</v>
      </c>
      <c r="B82" s="144"/>
      <c r="C82" s="144"/>
      <c r="D82" s="144"/>
      <c r="E82" s="144"/>
      <c r="F82" s="144"/>
      <c r="G82" s="119"/>
    </row>
    <row r="83" spans="1:7" x14ac:dyDescent="0.25">
      <c r="A83" s="68" t="s">
        <v>43</v>
      </c>
      <c r="B83" s="144"/>
      <c r="C83" s="144"/>
      <c r="D83" s="144"/>
      <c r="E83" s="144"/>
      <c r="F83" s="144"/>
      <c r="G83" s="119"/>
    </row>
    <row r="84" spans="1:7" x14ac:dyDescent="0.25">
      <c r="A84" s="157" t="s">
        <v>44</v>
      </c>
      <c r="B84" s="169"/>
      <c r="C84" s="169">
        <v>300</v>
      </c>
      <c r="D84" s="169"/>
      <c r="E84" s="169"/>
      <c r="F84" s="169"/>
      <c r="G84" s="119"/>
    </row>
    <row r="85" spans="1:7" x14ac:dyDescent="0.25">
      <c r="A85" s="71" t="s">
        <v>85</v>
      </c>
      <c r="B85" s="144"/>
      <c r="C85" s="146">
        <f>C84</f>
        <v>300</v>
      </c>
      <c r="D85" s="144"/>
      <c r="E85" s="144"/>
      <c r="F85" s="144"/>
      <c r="G85" s="119"/>
    </row>
    <row r="86" spans="1:7" ht="14.4" x14ac:dyDescent="0.3">
      <c r="A86" s="108" t="s">
        <v>48</v>
      </c>
      <c r="B86" s="144"/>
      <c r="C86" s="144"/>
      <c r="D86" s="144"/>
      <c r="E86" s="144"/>
      <c r="F86" s="144"/>
      <c r="G86" s="119"/>
    </row>
    <row r="87" spans="1:7" ht="27.6" x14ac:dyDescent="0.25">
      <c r="A87" s="106" t="s">
        <v>80</v>
      </c>
      <c r="B87" s="144"/>
      <c r="C87" s="144">
        <v>400</v>
      </c>
      <c r="D87" s="144"/>
      <c r="E87" s="144"/>
      <c r="F87" s="144"/>
      <c r="G87" s="119"/>
    </row>
    <row r="88" spans="1:7" ht="27.6" x14ac:dyDescent="0.25">
      <c r="A88" s="106" t="s">
        <v>81</v>
      </c>
      <c r="B88" s="144"/>
      <c r="C88" s="144">
        <v>150</v>
      </c>
      <c r="D88" s="144"/>
      <c r="E88" s="144"/>
      <c r="F88" s="144"/>
      <c r="G88" s="119"/>
    </row>
    <row r="89" spans="1:7" x14ac:dyDescent="0.25">
      <c r="A89" s="73" t="s">
        <v>54</v>
      </c>
      <c r="B89" s="144"/>
      <c r="C89" s="144">
        <v>150</v>
      </c>
      <c r="D89" s="144"/>
      <c r="E89" s="144"/>
      <c r="F89" s="144"/>
      <c r="G89" s="119"/>
    </row>
    <row r="90" spans="1:7" x14ac:dyDescent="0.25">
      <c r="A90" s="167" t="s">
        <v>76</v>
      </c>
      <c r="B90" s="169"/>
      <c r="C90" s="169">
        <v>3012</v>
      </c>
      <c r="D90" s="169"/>
      <c r="E90" s="169"/>
      <c r="F90" s="169"/>
      <c r="G90" s="119"/>
    </row>
    <row r="91" spans="1:7" x14ac:dyDescent="0.25">
      <c r="A91" s="73" t="s">
        <v>68</v>
      </c>
      <c r="B91" s="144"/>
      <c r="C91" s="144">
        <v>100</v>
      </c>
      <c r="D91" s="144"/>
      <c r="E91" s="144"/>
      <c r="F91" s="144"/>
      <c r="G91" s="119"/>
    </row>
    <row r="92" spans="1:7" ht="27.6" x14ac:dyDescent="0.25">
      <c r="A92" s="106" t="s">
        <v>71</v>
      </c>
      <c r="B92" s="144"/>
      <c r="C92" s="144">
        <v>100</v>
      </c>
      <c r="D92" s="144"/>
      <c r="E92" s="144"/>
      <c r="F92" s="144"/>
      <c r="G92" s="119"/>
    </row>
    <row r="93" spans="1:7" x14ac:dyDescent="0.25">
      <c r="A93" s="107" t="s">
        <v>82</v>
      </c>
      <c r="B93" s="144"/>
      <c r="C93" s="144">
        <v>700</v>
      </c>
      <c r="D93" s="144"/>
      <c r="E93" s="144"/>
      <c r="F93" s="144"/>
      <c r="G93" s="119"/>
    </row>
    <row r="94" spans="1:7" x14ac:dyDescent="0.25">
      <c r="A94" s="106" t="s">
        <v>53</v>
      </c>
      <c r="B94" s="144"/>
      <c r="C94" s="144">
        <v>5</v>
      </c>
      <c r="D94" s="144"/>
      <c r="E94" s="144"/>
      <c r="F94" s="144"/>
      <c r="G94" s="119"/>
    </row>
    <row r="95" spans="1:7" x14ac:dyDescent="0.25">
      <c r="A95" s="106" t="s">
        <v>51</v>
      </c>
      <c r="B95" s="144"/>
      <c r="C95" s="144">
        <v>5</v>
      </c>
      <c r="D95" s="144"/>
      <c r="E95" s="144"/>
      <c r="F95" s="144"/>
      <c r="G95" s="119"/>
    </row>
    <row r="96" spans="1:7" x14ac:dyDescent="0.25">
      <c r="A96" s="106" t="s">
        <v>67</v>
      </c>
      <c r="B96" s="144"/>
      <c r="C96" s="144">
        <v>10</v>
      </c>
      <c r="D96" s="144"/>
      <c r="E96" s="144"/>
      <c r="F96" s="144"/>
      <c r="G96" s="119"/>
    </row>
    <row r="97" spans="1:7" x14ac:dyDescent="0.25">
      <c r="A97" s="106" t="s">
        <v>66</v>
      </c>
      <c r="B97" s="144"/>
      <c r="C97" s="144">
        <v>25</v>
      </c>
      <c r="D97" s="144"/>
      <c r="E97" s="144"/>
      <c r="F97" s="144"/>
      <c r="G97" s="119"/>
    </row>
    <row r="98" spans="1:7" x14ac:dyDescent="0.25">
      <c r="A98" s="73" t="s">
        <v>61</v>
      </c>
      <c r="B98" s="144"/>
      <c r="C98" s="144">
        <v>50</v>
      </c>
      <c r="D98" s="144"/>
      <c r="E98" s="144"/>
      <c r="F98" s="144"/>
      <c r="G98" s="119"/>
    </row>
    <row r="99" spans="1:7" ht="23.25" customHeight="1" thickBot="1" x14ac:dyDescent="0.3">
      <c r="A99" s="133"/>
      <c r="B99" s="133"/>
      <c r="C99" s="133"/>
      <c r="D99" s="133"/>
      <c r="E99" s="133"/>
      <c r="F99" s="133"/>
      <c r="G99" s="119"/>
    </row>
    <row r="100" spans="1:7" ht="15.6" x14ac:dyDescent="0.3">
      <c r="A100" s="109" t="s">
        <v>86</v>
      </c>
      <c r="B100" s="144"/>
      <c r="C100" s="144"/>
      <c r="D100" s="144"/>
      <c r="E100" s="144"/>
      <c r="F100" s="144"/>
      <c r="G100" s="119"/>
    </row>
    <row r="101" spans="1:7" ht="14.4" x14ac:dyDescent="0.3">
      <c r="A101" s="34" t="s">
        <v>42</v>
      </c>
      <c r="B101" s="144"/>
      <c r="C101" s="144"/>
      <c r="D101" s="144"/>
      <c r="E101" s="144"/>
      <c r="F101" s="144"/>
      <c r="G101" s="119"/>
    </row>
    <row r="102" spans="1:7" ht="14.4" x14ac:dyDescent="0.3">
      <c r="A102" s="108" t="s">
        <v>48</v>
      </c>
      <c r="B102" s="144"/>
      <c r="C102" s="144"/>
      <c r="D102" s="144"/>
      <c r="E102" s="144"/>
      <c r="F102" s="144"/>
      <c r="G102" s="119"/>
    </row>
    <row r="103" spans="1:7" x14ac:dyDescent="0.25">
      <c r="A103" s="73" t="s">
        <v>54</v>
      </c>
      <c r="B103" s="144"/>
      <c r="C103" s="144">
        <v>350</v>
      </c>
      <c r="D103" s="144"/>
      <c r="E103" s="144"/>
      <c r="F103" s="144"/>
      <c r="G103" s="119"/>
    </row>
    <row r="104" spans="1:7" x14ac:dyDescent="0.25">
      <c r="A104" s="73" t="s">
        <v>76</v>
      </c>
      <c r="B104" s="144"/>
      <c r="C104" s="144">
        <v>400</v>
      </c>
      <c r="D104" s="144"/>
      <c r="E104" s="144"/>
      <c r="F104" s="144"/>
      <c r="G104" s="119"/>
    </row>
    <row r="105" spans="1:7" x14ac:dyDescent="0.25">
      <c r="A105" s="73" t="s">
        <v>68</v>
      </c>
      <c r="B105" s="144"/>
      <c r="C105" s="144">
        <v>400</v>
      </c>
      <c r="D105" s="144"/>
      <c r="E105" s="144"/>
      <c r="F105" s="144"/>
      <c r="G105" s="119"/>
    </row>
    <row r="106" spans="1:7" x14ac:dyDescent="0.25">
      <c r="A106" s="106" t="s">
        <v>87</v>
      </c>
      <c r="B106" s="144"/>
      <c r="C106" s="144">
        <v>60</v>
      </c>
      <c r="D106" s="144"/>
      <c r="E106" s="144"/>
      <c r="F106" s="144"/>
      <c r="G106" s="119"/>
    </row>
    <row r="107" spans="1:7" ht="27.6" x14ac:dyDescent="0.25">
      <c r="A107" s="106" t="s">
        <v>69</v>
      </c>
      <c r="B107" s="144"/>
      <c r="C107" s="144">
        <v>30</v>
      </c>
      <c r="D107" s="144"/>
      <c r="E107" s="144"/>
      <c r="F107" s="144"/>
      <c r="G107" s="119"/>
    </row>
    <row r="108" spans="1:7" ht="27.6" x14ac:dyDescent="0.25">
      <c r="A108" s="85" t="s">
        <v>72</v>
      </c>
      <c r="B108" s="144"/>
      <c r="C108" s="144">
        <v>200</v>
      </c>
      <c r="D108" s="144"/>
      <c r="E108" s="144"/>
      <c r="F108" s="144"/>
      <c r="G108" s="119"/>
    </row>
    <row r="109" spans="1:7" x14ac:dyDescent="0.25">
      <c r="A109" s="73" t="s">
        <v>74</v>
      </c>
      <c r="B109" s="144"/>
      <c r="C109" s="144">
        <v>100</v>
      </c>
      <c r="D109" s="144"/>
      <c r="E109" s="144"/>
      <c r="F109" s="144"/>
      <c r="G109" s="119"/>
    </row>
    <row r="110" spans="1:7" x14ac:dyDescent="0.25">
      <c r="A110" s="73" t="s">
        <v>51</v>
      </c>
      <c r="B110" s="144"/>
      <c r="C110" s="144">
        <v>35</v>
      </c>
      <c r="D110" s="144"/>
      <c r="E110" s="144"/>
      <c r="F110" s="144"/>
      <c r="G110" s="119"/>
    </row>
    <row r="111" spans="1:7" x14ac:dyDescent="0.25">
      <c r="A111" s="73" t="s">
        <v>66</v>
      </c>
      <c r="B111" s="144"/>
      <c r="C111" s="144">
        <v>200</v>
      </c>
      <c r="D111" s="144"/>
      <c r="E111" s="144"/>
      <c r="F111" s="144"/>
      <c r="G111" s="119"/>
    </row>
    <row r="112" spans="1:7" x14ac:dyDescent="0.25">
      <c r="A112" s="106" t="s">
        <v>61</v>
      </c>
      <c r="B112" s="144"/>
      <c r="C112" s="144">
        <v>50</v>
      </c>
      <c r="D112" s="144"/>
      <c r="E112" s="144"/>
      <c r="F112" s="144"/>
      <c r="G112" s="119"/>
    </row>
    <row r="113" spans="1:7" ht="14.4" thickBot="1" x14ac:dyDescent="0.3">
      <c r="A113" s="133"/>
      <c r="B113" s="133"/>
      <c r="C113" s="133"/>
      <c r="D113" s="133"/>
      <c r="E113" s="133"/>
      <c r="F113" s="133"/>
      <c r="G113" s="119"/>
    </row>
  </sheetData>
  <mergeCells count="6">
    <mergeCell ref="A2:F2"/>
    <mergeCell ref="B4:B6"/>
    <mergeCell ref="F4:F6"/>
    <mergeCell ref="D4:D6"/>
    <mergeCell ref="E4:E6"/>
    <mergeCell ref="C4:C6"/>
  </mergeCells>
  <pageMargins left="0.74803149606299213" right="0" top="0.31496062992125984" bottom="0.31496062992125984" header="0" footer="0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zoomScaleSheetLayoutView="85" workbookViewId="0">
      <pane xSplit="1" ySplit="7" topLeftCell="B8" activePane="bottomRight" state="frozen"/>
      <selection activeCell="S13" sqref="S13"/>
      <selection pane="topRight" activeCell="S13" sqref="S13"/>
      <selection pane="bottomLeft" activeCell="S13" sqref="S13"/>
      <selection pane="bottomRight" activeCell="A8" sqref="A8"/>
    </sheetView>
  </sheetViews>
  <sheetFormatPr defaultColWidth="9.109375" defaultRowHeight="13.8" x14ac:dyDescent="0.25"/>
  <cols>
    <col min="1" max="1" width="44" style="2" customWidth="1"/>
    <col min="2" max="2" width="12.6640625" style="2" customWidth="1"/>
    <col min="3" max="3" width="13.5546875" style="2" customWidth="1"/>
    <col min="4" max="4" width="15.44140625" style="2" customWidth="1"/>
    <col min="5" max="5" width="12" style="2" customWidth="1"/>
    <col min="6" max="6" width="12.88671875" style="2" customWidth="1"/>
    <col min="7" max="16384" width="9.109375" style="2"/>
  </cols>
  <sheetData>
    <row r="1" spans="1:6" s="1" customFormat="1" ht="15.6" x14ac:dyDescent="0.3"/>
    <row r="2" spans="1:6" s="1" customFormat="1" ht="33" customHeight="1" x14ac:dyDescent="0.3">
      <c r="A2" s="195" t="s">
        <v>93</v>
      </c>
      <c r="B2" s="195"/>
      <c r="C2" s="195"/>
      <c r="D2" s="195"/>
      <c r="E2" s="195"/>
      <c r="F2" s="195"/>
    </row>
    <row r="3" spans="1:6" s="1" customFormat="1" ht="18" thickBot="1" x14ac:dyDescent="0.35">
      <c r="A3" s="176"/>
      <c r="B3" s="176"/>
    </row>
    <row r="4" spans="1:6" ht="31.5" customHeight="1" x14ac:dyDescent="0.25">
      <c r="A4" s="35" t="s">
        <v>91</v>
      </c>
      <c r="B4" s="196" t="s">
        <v>1</v>
      </c>
      <c r="C4" s="196" t="s">
        <v>41</v>
      </c>
      <c r="D4" s="196" t="s">
        <v>0</v>
      </c>
      <c r="E4" s="196" t="s">
        <v>2</v>
      </c>
      <c r="F4" s="199" t="s">
        <v>3</v>
      </c>
    </row>
    <row r="5" spans="1:6" ht="19.5" customHeight="1" x14ac:dyDescent="0.25">
      <c r="A5" s="18"/>
      <c r="B5" s="197"/>
      <c r="C5" s="197"/>
      <c r="D5" s="197"/>
      <c r="E5" s="197"/>
      <c r="F5" s="200"/>
    </row>
    <row r="6" spans="1:6" ht="29.25" customHeight="1" thickBot="1" x14ac:dyDescent="0.3">
      <c r="A6" s="36" t="s">
        <v>4</v>
      </c>
      <c r="B6" s="198"/>
      <c r="C6" s="198"/>
      <c r="D6" s="198"/>
      <c r="E6" s="198"/>
      <c r="F6" s="201"/>
    </row>
    <row r="7" spans="1:6" ht="14.4" thickBot="1" x14ac:dyDescent="0.3">
      <c r="A7" s="177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</row>
    <row r="8" spans="1:6" ht="27.6" x14ac:dyDescent="0.25">
      <c r="A8" s="31" t="s">
        <v>92</v>
      </c>
      <c r="B8" s="27"/>
      <c r="C8" s="178"/>
      <c r="D8" s="178"/>
      <c r="E8" s="178"/>
      <c r="F8" s="178"/>
    </row>
    <row r="9" spans="1:6" x14ac:dyDescent="0.25">
      <c r="A9" s="7" t="s">
        <v>5</v>
      </c>
      <c r="B9" s="15"/>
      <c r="C9" s="25"/>
      <c r="D9" s="25"/>
      <c r="E9" s="25"/>
      <c r="F9" s="25"/>
    </row>
    <row r="10" spans="1:6" x14ac:dyDescent="0.25">
      <c r="A10" s="8" t="s">
        <v>17</v>
      </c>
      <c r="B10" s="6">
        <v>340</v>
      </c>
      <c r="C10" s="6">
        <v>813</v>
      </c>
      <c r="D10" s="24">
        <v>11</v>
      </c>
      <c r="E10" s="20">
        <f t="shared" ref="E10:E15" si="0">ROUND(F10/B10,0)</f>
        <v>26</v>
      </c>
      <c r="F10" s="20">
        <f t="shared" ref="F10:F15" si="1">ROUND(C10*D10,0)</f>
        <v>8943</v>
      </c>
    </row>
    <row r="11" spans="1:6" x14ac:dyDescent="0.25">
      <c r="A11" s="8" t="s">
        <v>27</v>
      </c>
      <c r="B11" s="6">
        <v>340</v>
      </c>
      <c r="C11" s="6">
        <v>380</v>
      </c>
      <c r="D11" s="24">
        <v>9</v>
      </c>
      <c r="E11" s="20">
        <f t="shared" si="0"/>
        <v>10</v>
      </c>
      <c r="F11" s="20">
        <f t="shared" si="1"/>
        <v>3420</v>
      </c>
    </row>
    <row r="12" spans="1:6" x14ac:dyDescent="0.25">
      <c r="A12" s="8" t="s">
        <v>23</v>
      </c>
      <c r="B12" s="6">
        <v>270</v>
      </c>
      <c r="C12" s="6">
        <v>187</v>
      </c>
      <c r="D12" s="24">
        <v>8</v>
      </c>
      <c r="E12" s="20">
        <f t="shared" si="0"/>
        <v>6</v>
      </c>
      <c r="F12" s="20">
        <f t="shared" si="1"/>
        <v>1496</v>
      </c>
    </row>
    <row r="13" spans="1:6" x14ac:dyDescent="0.25">
      <c r="A13" s="8" t="s">
        <v>24</v>
      </c>
      <c r="B13" s="6">
        <v>300</v>
      </c>
      <c r="C13" s="6">
        <v>222</v>
      </c>
      <c r="D13" s="24">
        <v>5.2</v>
      </c>
      <c r="E13" s="20">
        <f t="shared" si="0"/>
        <v>4</v>
      </c>
      <c r="F13" s="20">
        <f t="shared" si="1"/>
        <v>1154</v>
      </c>
    </row>
    <row r="14" spans="1:6" x14ac:dyDescent="0.25">
      <c r="A14" s="8" t="s">
        <v>20</v>
      </c>
      <c r="B14" s="6">
        <v>340</v>
      </c>
      <c r="C14" s="6">
        <v>233</v>
      </c>
      <c r="D14" s="24">
        <v>6.1</v>
      </c>
      <c r="E14" s="20">
        <f t="shared" si="0"/>
        <v>4</v>
      </c>
      <c r="F14" s="20">
        <f t="shared" si="1"/>
        <v>1421</v>
      </c>
    </row>
    <row r="15" spans="1:6" x14ac:dyDescent="0.25">
      <c r="A15" s="8" t="s">
        <v>22</v>
      </c>
      <c r="B15" s="6">
        <v>320</v>
      </c>
      <c r="C15" s="6">
        <v>217</v>
      </c>
      <c r="D15" s="24">
        <v>10</v>
      </c>
      <c r="E15" s="20">
        <f t="shared" si="0"/>
        <v>7</v>
      </c>
      <c r="F15" s="20">
        <f t="shared" si="1"/>
        <v>2170</v>
      </c>
    </row>
    <row r="16" spans="1:6" x14ac:dyDescent="0.25">
      <c r="A16" s="179" t="s">
        <v>6</v>
      </c>
      <c r="B16" s="9"/>
      <c r="C16" s="4">
        <f>SUM(C10:C15)</f>
        <v>2052</v>
      </c>
      <c r="D16" s="17">
        <f>F16/C16</f>
        <v>9.0662768031189085</v>
      </c>
      <c r="E16" s="4">
        <f>SUM(E10:E15)</f>
        <v>57</v>
      </c>
      <c r="F16" s="4">
        <f>SUM(F10:F15)</f>
        <v>18604</v>
      </c>
    </row>
    <row r="17" spans="1:6" ht="16.2" x14ac:dyDescent="0.35">
      <c r="A17" s="29" t="s">
        <v>7</v>
      </c>
      <c r="B17" s="3"/>
      <c r="C17" s="6"/>
      <c r="D17" s="5"/>
      <c r="E17" s="180"/>
      <c r="F17" s="25"/>
    </row>
    <row r="18" spans="1:6" x14ac:dyDescent="0.25">
      <c r="A18" s="12" t="s">
        <v>38</v>
      </c>
      <c r="B18" s="3"/>
      <c r="C18" s="6"/>
      <c r="D18" s="5"/>
      <c r="E18" s="180"/>
      <c r="F18" s="25"/>
    </row>
    <row r="19" spans="1:6" x14ac:dyDescent="0.25">
      <c r="A19" s="19" t="s">
        <v>17</v>
      </c>
      <c r="B19" s="3">
        <v>300</v>
      </c>
      <c r="C19" s="6">
        <v>621</v>
      </c>
      <c r="D19" s="10">
        <v>11</v>
      </c>
      <c r="E19" s="14">
        <f>ROUND(F19/B19,0)</f>
        <v>23</v>
      </c>
      <c r="F19" s="14">
        <f>ROUND(C19*D19,0)</f>
        <v>6831</v>
      </c>
    </row>
    <row r="20" spans="1:6" x14ac:dyDescent="0.25">
      <c r="A20" s="19" t="s">
        <v>22</v>
      </c>
      <c r="B20" s="3">
        <v>300</v>
      </c>
      <c r="C20" s="6">
        <v>148</v>
      </c>
      <c r="D20" s="10">
        <v>10</v>
      </c>
      <c r="E20" s="14">
        <f>ROUND(F20/B20,0)</f>
        <v>5</v>
      </c>
      <c r="F20" s="14">
        <f>ROUND(C20*D20,0)</f>
        <v>1480</v>
      </c>
    </row>
    <row r="21" spans="1:6" x14ac:dyDescent="0.25">
      <c r="A21" s="19" t="s">
        <v>27</v>
      </c>
      <c r="B21" s="3">
        <v>300</v>
      </c>
      <c r="C21" s="6">
        <v>28</v>
      </c>
      <c r="D21" s="10">
        <v>9</v>
      </c>
      <c r="E21" s="14">
        <f>ROUND(F21/B21,0)</f>
        <v>1</v>
      </c>
      <c r="F21" s="14">
        <f>ROUND(C21*D21,0)</f>
        <v>252</v>
      </c>
    </row>
    <row r="22" spans="1:6" ht="14.4" x14ac:dyDescent="0.3">
      <c r="A22" s="22" t="s">
        <v>8</v>
      </c>
      <c r="B22" s="23"/>
      <c r="C22" s="23">
        <f>C19+C20+C21</f>
        <v>797</v>
      </c>
      <c r="D22" s="26">
        <f>F22/C22</f>
        <v>10.744040150564617</v>
      </c>
      <c r="E22" s="23">
        <f t="shared" ref="E22:F22" si="2">E19+E20+E21</f>
        <v>29</v>
      </c>
      <c r="F22" s="23">
        <f t="shared" si="2"/>
        <v>8563</v>
      </c>
    </row>
    <row r="23" spans="1:6" ht="14.4" x14ac:dyDescent="0.3">
      <c r="A23" s="12" t="s">
        <v>16</v>
      </c>
      <c r="B23" s="23"/>
      <c r="C23" s="23"/>
      <c r="D23" s="26"/>
      <c r="E23" s="23"/>
      <c r="F23" s="23"/>
    </row>
    <row r="24" spans="1:6" x14ac:dyDescent="0.25">
      <c r="A24" s="11" t="s">
        <v>39</v>
      </c>
      <c r="B24" s="3">
        <v>240</v>
      </c>
      <c r="C24" s="6">
        <v>595</v>
      </c>
      <c r="D24" s="10">
        <v>8</v>
      </c>
      <c r="E24" s="14">
        <f>ROUND(F24/B24,0)</f>
        <v>20</v>
      </c>
      <c r="F24" s="14">
        <f>ROUND(C24*D24,0)</f>
        <v>4760</v>
      </c>
    </row>
    <row r="25" spans="1:6" ht="14.4" x14ac:dyDescent="0.3">
      <c r="A25" s="30" t="s">
        <v>40</v>
      </c>
      <c r="B25" s="3"/>
      <c r="C25" s="23">
        <f>C24</f>
        <v>595</v>
      </c>
      <c r="D25" s="17">
        <f>F25/C25</f>
        <v>8</v>
      </c>
      <c r="E25" s="23">
        <f t="shared" ref="E25:F25" si="3">E24</f>
        <v>20</v>
      </c>
      <c r="F25" s="23">
        <f t="shared" si="3"/>
        <v>4760</v>
      </c>
    </row>
    <row r="26" spans="1:6" ht="18" customHeight="1" x14ac:dyDescent="0.25">
      <c r="A26" s="13" t="s">
        <v>36</v>
      </c>
      <c r="B26" s="17"/>
      <c r="C26" s="4">
        <f>C22+C25</f>
        <v>1392</v>
      </c>
      <c r="D26" s="17">
        <f>F26/C26</f>
        <v>9.5711206896551726</v>
      </c>
      <c r="E26" s="4">
        <f>E22+E25</f>
        <v>49</v>
      </c>
      <c r="F26" s="4">
        <f t="shared" ref="F26" si="4">F22+F25</f>
        <v>13323</v>
      </c>
    </row>
    <row r="27" spans="1:6" ht="14.4" x14ac:dyDescent="0.3">
      <c r="A27" s="181" t="s">
        <v>42</v>
      </c>
      <c r="B27" s="16"/>
      <c r="C27" s="16"/>
      <c r="D27" s="16"/>
      <c r="E27" s="16"/>
      <c r="F27" s="16"/>
    </row>
    <row r="28" spans="1:6" x14ac:dyDescent="0.25">
      <c r="A28" s="157" t="s">
        <v>44</v>
      </c>
      <c r="B28" s="148"/>
      <c r="C28" s="164">
        <v>26589</v>
      </c>
      <c r="D28" s="149"/>
      <c r="E28" s="149"/>
      <c r="F28" s="149"/>
    </row>
    <row r="29" spans="1:6" x14ac:dyDescent="0.25">
      <c r="A29" s="33" t="s">
        <v>45</v>
      </c>
      <c r="B29" s="16"/>
      <c r="C29" s="3">
        <v>34710</v>
      </c>
      <c r="D29" s="28"/>
      <c r="E29" s="28"/>
      <c r="F29" s="28"/>
    </row>
    <row r="30" spans="1:6" ht="27.6" x14ac:dyDescent="0.25">
      <c r="A30" s="33" t="s">
        <v>46</v>
      </c>
      <c r="B30" s="16"/>
      <c r="C30" s="3">
        <v>9784</v>
      </c>
      <c r="D30" s="28"/>
      <c r="E30" s="28"/>
      <c r="F30" s="28"/>
    </row>
    <row r="31" spans="1:6" x14ac:dyDescent="0.25">
      <c r="A31" s="158" t="s">
        <v>47</v>
      </c>
      <c r="B31" s="161"/>
      <c r="C31" s="166">
        <f>C28+C29*3.2+C30</f>
        <v>147445</v>
      </c>
      <c r="D31" s="153"/>
      <c r="E31" s="153"/>
      <c r="F31" s="162"/>
    </row>
    <row r="32" spans="1:6" ht="21.75" customHeight="1" thickBot="1" x14ac:dyDescent="0.3">
      <c r="A32" s="182" t="s">
        <v>25</v>
      </c>
      <c r="B32" s="32"/>
      <c r="C32" s="183">
        <v>4880</v>
      </c>
      <c r="D32" s="32"/>
      <c r="E32" s="32"/>
      <c r="F32" s="32"/>
    </row>
    <row r="35" spans="3:6" x14ac:dyDescent="0.25">
      <c r="C35" s="184"/>
      <c r="D35" s="184"/>
      <c r="E35" s="184"/>
      <c r="F35" s="184"/>
    </row>
    <row r="36" spans="3:6" x14ac:dyDescent="0.25">
      <c r="C36" s="184"/>
    </row>
    <row r="37" spans="3:6" x14ac:dyDescent="0.25">
      <c r="C37" s="184"/>
    </row>
    <row r="38" spans="3:6" x14ac:dyDescent="0.25">
      <c r="C38" s="184"/>
    </row>
  </sheetData>
  <mergeCells count="6">
    <mergeCell ref="A2:F2"/>
    <mergeCell ref="B4:B6"/>
    <mergeCell ref="C4:C6"/>
    <mergeCell ref="D4:D6"/>
    <mergeCell ref="E4:E6"/>
    <mergeCell ref="F4:F6"/>
  </mergeCells>
  <pageMargins left="0.67" right="0" top="0.35433070866141736" bottom="0.5699999999999999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Хабаровск-1</vt:lpstr>
      <vt:lpstr>Хабаровск-2</vt:lpstr>
      <vt:lpstr>Ульч</vt:lpstr>
      <vt:lpstr>Ульч!Заголовки_для_печати</vt:lpstr>
      <vt:lpstr>'Хабаровск-1'!Заголовки_для_печати</vt:lpstr>
      <vt:lpstr>'Хабаровск-2'!Заголовки_для_печати</vt:lpstr>
      <vt:lpstr>Ульч!Область_печати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ГГ и МС</dc:creator>
  <cp:lastModifiedBy>Дедух Ирина Владимировна</cp:lastModifiedBy>
  <cp:lastPrinted>2015-07-02T23:47:00Z</cp:lastPrinted>
  <dcterms:created xsi:type="dcterms:W3CDTF">2011-12-09T04:00:35Z</dcterms:created>
  <dcterms:modified xsi:type="dcterms:W3CDTF">2015-07-23T05:37:01Z</dcterms:modified>
</cp:coreProperties>
</file>