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20376" windowHeight="11568"/>
  </bookViews>
  <sheets>
    <sheet name="КС 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'КС '!$A$6:$EQ$289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'!$A:$P,'КС '!$1:$4</definedName>
    <definedName name="_xlnm.Print_Area" localSheetId="0">'КС '!$A$1:$X$289</definedName>
  </definedNames>
  <calcPr calcId="145621"/>
</workbook>
</file>

<file path=xl/calcChain.xml><?xml version="1.0" encoding="utf-8"?>
<calcChain xmlns="http://schemas.openxmlformats.org/spreadsheetml/2006/main">
  <c r="V168" i="1" l="1"/>
  <c r="X288" i="1"/>
  <c r="V288" i="1"/>
  <c r="T288" i="1"/>
  <c r="X286" i="1"/>
  <c r="V286" i="1"/>
  <c r="T286" i="1"/>
  <c r="X285" i="1"/>
  <c r="V285" i="1"/>
  <c r="T285" i="1"/>
  <c r="D285" i="1"/>
  <c r="X284" i="1"/>
  <c r="V284" i="1"/>
  <c r="T284" i="1"/>
  <c r="D284" i="1"/>
  <c r="X283" i="1"/>
  <c r="V283" i="1"/>
  <c r="T283" i="1"/>
  <c r="D283" i="1"/>
  <c r="X282" i="1"/>
  <c r="V282" i="1"/>
  <c r="T282" i="1"/>
  <c r="D282" i="1"/>
  <c r="X281" i="1"/>
  <c r="V281" i="1"/>
  <c r="T281" i="1"/>
  <c r="D281" i="1"/>
  <c r="X280" i="1"/>
  <c r="V280" i="1"/>
  <c r="T280" i="1"/>
  <c r="D280" i="1"/>
  <c r="X279" i="1"/>
  <c r="V279" i="1"/>
  <c r="T279" i="1"/>
  <c r="X278" i="1"/>
  <c r="V278" i="1"/>
  <c r="T278" i="1"/>
  <c r="D278" i="1"/>
  <c r="X277" i="1"/>
  <c r="V277" i="1"/>
  <c r="T277" i="1"/>
  <c r="D277" i="1"/>
  <c r="W276" i="1"/>
  <c r="U276" i="1"/>
  <c r="S276" i="1"/>
  <c r="Q276" i="1"/>
  <c r="D276" i="1"/>
  <c r="X275" i="1"/>
  <c r="V275" i="1"/>
  <c r="T275" i="1"/>
  <c r="X274" i="1"/>
  <c r="V274" i="1"/>
  <c r="T274" i="1"/>
  <c r="X273" i="1"/>
  <c r="V273" i="1"/>
  <c r="T273" i="1"/>
  <c r="X272" i="1"/>
  <c r="V272" i="1"/>
  <c r="T272" i="1"/>
  <c r="X271" i="1"/>
  <c r="V271" i="1"/>
  <c r="T271" i="1"/>
  <c r="D271" i="1"/>
  <c r="X270" i="1"/>
  <c r="V270" i="1"/>
  <c r="T270" i="1"/>
  <c r="D270" i="1"/>
  <c r="W269" i="1"/>
  <c r="U269" i="1"/>
  <c r="S269" i="1"/>
  <c r="Q269" i="1"/>
  <c r="D269" i="1"/>
  <c r="X268" i="1"/>
  <c r="V268" i="1"/>
  <c r="T268" i="1"/>
  <c r="X267" i="1"/>
  <c r="V267" i="1"/>
  <c r="T267" i="1"/>
  <c r="D267" i="1"/>
  <c r="X266" i="1"/>
  <c r="V266" i="1"/>
  <c r="T266" i="1"/>
  <c r="D266" i="1"/>
  <c r="X265" i="1"/>
  <c r="V265" i="1"/>
  <c r="T265" i="1"/>
  <c r="D265" i="1"/>
  <c r="X264" i="1"/>
  <c r="V264" i="1"/>
  <c r="T264" i="1"/>
  <c r="X263" i="1"/>
  <c r="V263" i="1"/>
  <c r="T263" i="1"/>
  <c r="D263" i="1"/>
  <c r="X262" i="1"/>
  <c r="V262" i="1"/>
  <c r="T262" i="1"/>
  <c r="D262" i="1"/>
  <c r="X261" i="1"/>
  <c r="V261" i="1"/>
  <c r="T261" i="1"/>
  <c r="X260" i="1"/>
  <c r="V260" i="1"/>
  <c r="T260" i="1"/>
  <c r="D260" i="1"/>
  <c r="W259" i="1"/>
  <c r="U259" i="1"/>
  <c r="S259" i="1"/>
  <c r="Q259" i="1"/>
  <c r="D259" i="1"/>
  <c r="X258" i="1"/>
  <c r="V258" i="1"/>
  <c r="T258" i="1"/>
  <c r="D258" i="1"/>
  <c r="X257" i="1"/>
  <c r="V257" i="1"/>
  <c r="T257" i="1"/>
  <c r="D257" i="1"/>
  <c r="X256" i="1"/>
  <c r="V256" i="1"/>
  <c r="T256" i="1"/>
  <c r="D256" i="1"/>
  <c r="X255" i="1"/>
  <c r="V255" i="1"/>
  <c r="T255" i="1"/>
  <c r="D255" i="1"/>
  <c r="X254" i="1"/>
  <c r="V254" i="1"/>
  <c r="T254" i="1"/>
  <c r="X253" i="1"/>
  <c r="V253" i="1"/>
  <c r="T253" i="1"/>
  <c r="D253" i="1"/>
  <c r="W252" i="1"/>
  <c r="U252" i="1"/>
  <c r="S252" i="1"/>
  <c r="Q252" i="1"/>
  <c r="D252" i="1"/>
  <c r="X251" i="1"/>
  <c r="V251" i="1"/>
  <c r="T251" i="1"/>
  <c r="D251" i="1"/>
  <c r="X250" i="1"/>
  <c r="V250" i="1"/>
  <c r="T250" i="1"/>
  <c r="D250" i="1"/>
  <c r="W249" i="1"/>
  <c r="U249" i="1"/>
  <c r="S249" i="1"/>
  <c r="Q249" i="1"/>
  <c r="D249" i="1"/>
  <c r="X248" i="1"/>
  <c r="V248" i="1"/>
  <c r="T248" i="1"/>
  <c r="D248" i="1"/>
  <c r="X247" i="1"/>
  <c r="V247" i="1"/>
  <c r="T247" i="1"/>
  <c r="D247" i="1"/>
  <c r="X246" i="1"/>
  <c r="V246" i="1"/>
  <c r="T246" i="1"/>
  <c r="D246" i="1"/>
  <c r="X245" i="1"/>
  <c r="V245" i="1"/>
  <c r="T245" i="1"/>
  <c r="X244" i="1"/>
  <c r="V244" i="1"/>
  <c r="T244" i="1"/>
  <c r="X243" i="1"/>
  <c r="V243" i="1"/>
  <c r="T243" i="1"/>
  <c r="D243" i="1"/>
  <c r="X242" i="1"/>
  <c r="V242" i="1"/>
  <c r="T242" i="1"/>
  <c r="D242" i="1"/>
  <c r="X241" i="1"/>
  <c r="V241" i="1"/>
  <c r="T241" i="1"/>
  <c r="X240" i="1"/>
  <c r="V240" i="1"/>
  <c r="T240" i="1"/>
  <c r="D240" i="1"/>
  <c r="X239" i="1"/>
  <c r="V239" i="1"/>
  <c r="T239" i="1"/>
  <c r="D239" i="1"/>
  <c r="X238" i="1"/>
  <c r="V238" i="1"/>
  <c r="T238" i="1"/>
  <c r="D238" i="1"/>
  <c r="X237" i="1"/>
  <c r="V237" i="1"/>
  <c r="T237" i="1"/>
  <c r="D237" i="1"/>
  <c r="X236" i="1"/>
  <c r="V236" i="1"/>
  <c r="T236" i="1"/>
  <c r="X235" i="1"/>
  <c r="V235" i="1"/>
  <c r="T235" i="1"/>
  <c r="D235" i="1"/>
  <c r="X234" i="1"/>
  <c r="V234" i="1"/>
  <c r="T234" i="1"/>
  <c r="D234" i="1"/>
  <c r="X233" i="1"/>
  <c r="V233" i="1"/>
  <c r="T233" i="1"/>
  <c r="D233" i="1"/>
  <c r="X232" i="1"/>
  <c r="V232" i="1"/>
  <c r="T232" i="1"/>
  <c r="D232" i="1"/>
  <c r="X231" i="1"/>
  <c r="V231" i="1"/>
  <c r="T231" i="1"/>
  <c r="W230" i="1"/>
  <c r="U230" i="1"/>
  <c r="S230" i="1"/>
  <c r="Q230" i="1"/>
  <c r="D230" i="1"/>
  <c r="X229" i="1"/>
  <c r="V229" i="1"/>
  <c r="T229" i="1"/>
  <c r="D229" i="1"/>
  <c r="X228" i="1"/>
  <c r="V228" i="1"/>
  <c r="T228" i="1"/>
  <c r="D228" i="1"/>
  <c r="X227" i="1"/>
  <c r="V227" i="1"/>
  <c r="T227" i="1"/>
  <c r="X226" i="1"/>
  <c r="V226" i="1"/>
  <c r="T226" i="1"/>
  <c r="D226" i="1"/>
  <c r="X225" i="1"/>
  <c r="V225" i="1"/>
  <c r="T225" i="1"/>
  <c r="D225" i="1"/>
  <c r="X224" i="1"/>
  <c r="V224" i="1"/>
  <c r="T224" i="1"/>
  <c r="D224" i="1"/>
  <c r="X223" i="1"/>
  <c r="V223" i="1"/>
  <c r="T223" i="1"/>
  <c r="D223" i="1"/>
  <c r="X222" i="1"/>
  <c r="V222" i="1"/>
  <c r="T222" i="1"/>
  <c r="D222" i="1"/>
  <c r="X221" i="1"/>
  <c r="V221" i="1"/>
  <c r="T221" i="1"/>
  <c r="D221" i="1"/>
  <c r="X220" i="1"/>
  <c r="V220" i="1"/>
  <c r="T220" i="1"/>
  <c r="D220" i="1"/>
  <c r="X219" i="1"/>
  <c r="V219" i="1"/>
  <c r="T219" i="1"/>
  <c r="D219" i="1"/>
  <c r="X218" i="1"/>
  <c r="V218" i="1"/>
  <c r="T218" i="1"/>
  <c r="D218" i="1"/>
  <c r="X217" i="1"/>
  <c r="V217" i="1"/>
  <c r="T217" i="1"/>
  <c r="D217" i="1"/>
  <c r="X216" i="1"/>
  <c r="V216" i="1"/>
  <c r="T216" i="1"/>
  <c r="X215" i="1"/>
  <c r="V215" i="1"/>
  <c r="T215" i="1"/>
  <c r="D215" i="1"/>
  <c r="X214" i="1"/>
  <c r="V214" i="1"/>
  <c r="T214" i="1"/>
  <c r="D214" i="1"/>
  <c r="X213" i="1"/>
  <c r="V213" i="1"/>
  <c r="T213" i="1"/>
  <c r="D213" i="1"/>
  <c r="X212" i="1"/>
  <c r="V212" i="1"/>
  <c r="T212" i="1"/>
  <c r="D212" i="1"/>
  <c r="X211" i="1"/>
  <c r="V211" i="1"/>
  <c r="T211" i="1"/>
  <c r="D211" i="1"/>
  <c r="X210" i="1"/>
  <c r="V210" i="1"/>
  <c r="T210" i="1"/>
  <c r="D210" i="1"/>
  <c r="X209" i="1"/>
  <c r="V209" i="1"/>
  <c r="T209" i="1"/>
  <c r="D209" i="1"/>
  <c r="X208" i="1"/>
  <c r="V208" i="1"/>
  <c r="T208" i="1"/>
  <c r="X207" i="1"/>
  <c r="V207" i="1"/>
  <c r="T207" i="1"/>
  <c r="X206" i="1"/>
  <c r="V206" i="1"/>
  <c r="T206" i="1"/>
  <c r="D206" i="1"/>
  <c r="W205" i="1"/>
  <c r="U205" i="1"/>
  <c r="S205" i="1"/>
  <c r="Q205" i="1"/>
  <c r="D205" i="1"/>
  <c r="X204" i="1"/>
  <c r="V204" i="1"/>
  <c r="T204" i="1"/>
  <c r="X203" i="1"/>
  <c r="V203" i="1"/>
  <c r="T203" i="1"/>
  <c r="X202" i="1"/>
  <c r="V202" i="1"/>
  <c r="T202" i="1"/>
  <c r="X201" i="1"/>
  <c r="V201" i="1"/>
  <c r="T201" i="1"/>
  <c r="X200" i="1"/>
  <c r="V200" i="1"/>
  <c r="T200" i="1"/>
  <c r="D200" i="1"/>
  <c r="X199" i="1"/>
  <c r="V199" i="1"/>
  <c r="T199" i="1"/>
  <c r="D199" i="1"/>
  <c r="X198" i="1"/>
  <c r="V198" i="1"/>
  <c r="T198" i="1"/>
  <c r="D198" i="1"/>
  <c r="X197" i="1"/>
  <c r="V197" i="1"/>
  <c r="T197" i="1"/>
  <c r="D197" i="1"/>
  <c r="X196" i="1"/>
  <c r="V196" i="1"/>
  <c r="T196" i="1"/>
  <c r="X195" i="1"/>
  <c r="V195" i="1"/>
  <c r="T195" i="1"/>
  <c r="D195" i="1"/>
  <c r="X194" i="1"/>
  <c r="V194" i="1"/>
  <c r="T194" i="1"/>
  <c r="X193" i="1"/>
  <c r="V193" i="1"/>
  <c r="T193" i="1"/>
  <c r="X192" i="1"/>
  <c r="V192" i="1"/>
  <c r="T192" i="1"/>
  <c r="X191" i="1"/>
  <c r="V191" i="1"/>
  <c r="T191" i="1"/>
  <c r="D191" i="1"/>
  <c r="X190" i="1"/>
  <c r="V190" i="1"/>
  <c r="T190" i="1"/>
  <c r="D190" i="1"/>
  <c r="X189" i="1"/>
  <c r="V189" i="1"/>
  <c r="T189" i="1"/>
  <c r="D189" i="1"/>
  <c r="X188" i="1"/>
  <c r="V188" i="1"/>
  <c r="T188" i="1"/>
  <c r="X187" i="1"/>
  <c r="V187" i="1"/>
  <c r="T187" i="1"/>
  <c r="X186" i="1"/>
  <c r="V186" i="1"/>
  <c r="T186" i="1"/>
  <c r="D186" i="1"/>
  <c r="X185" i="1"/>
  <c r="V185" i="1"/>
  <c r="T185" i="1"/>
  <c r="D185" i="1"/>
  <c r="X184" i="1"/>
  <c r="V184" i="1"/>
  <c r="T184" i="1"/>
  <c r="D184" i="1"/>
  <c r="X183" i="1"/>
  <c r="V183" i="1"/>
  <c r="T183" i="1"/>
  <c r="D183" i="1"/>
  <c r="X182" i="1"/>
  <c r="V182" i="1"/>
  <c r="T182" i="1"/>
  <c r="D182" i="1"/>
  <c r="W181" i="1"/>
  <c r="U181" i="1"/>
  <c r="S181" i="1"/>
  <c r="Q181" i="1"/>
  <c r="D181" i="1"/>
  <c r="X180" i="1"/>
  <c r="V180" i="1"/>
  <c r="T180" i="1"/>
  <c r="D180" i="1"/>
  <c r="X179" i="1"/>
  <c r="V179" i="1"/>
  <c r="T179" i="1"/>
  <c r="D179" i="1"/>
  <c r="X178" i="1"/>
  <c r="V178" i="1"/>
  <c r="T178" i="1"/>
  <c r="D178" i="1"/>
  <c r="X177" i="1"/>
  <c r="V177" i="1"/>
  <c r="T177" i="1"/>
  <c r="D177" i="1"/>
  <c r="X176" i="1"/>
  <c r="V176" i="1"/>
  <c r="T176" i="1"/>
  <c r="D176" i="1"/>
  <c r="X175" i="1"/>
  <c r="V175" i="1"/>
  <c r="T175" i="1"/>
  <c r="X174" i="1"/>
  <c r="V174" i="1"/>
  <c r="T174" i="1"/>
  <c r="X173" i="1"/>
  <c r="V173" i="1"/>
  <c r="T173" i="1"/>
  <c r="D173" i="1"/>
  <c r="X172" i="1"/>
  <c r="V172" i="1"/>
  <c r="T172" i="1"/>
  <c r="D172" i="1"/>
  <c r="X171" i="1"/>
  <c r="T171" i="1"/>
  <c r="D171" i="1"/>
  <c r="X170" i="1"/>
  <c r="T170" i="1"/>
  <c r="D170" i="1"/>
  <c r="X169" i="1"/>
  <c r="T169" i="1"/>
  <c r="D169" i="1"/>
  <c r="X168" i="1"/>
  <c r="T168" i="1"/>
  <c r="D168" i="1"/>
  <c r="W167" i="1"/>
  <c r="U167" i="1"/>
  <c r="S167" i="1"/>
  <c r="Q167" i="1"/>
  <c r="D167" i="1"/>
  <c r="X166" i="1"/>
  <c r="V166" i="1"/>
  <c r="T166" i="1"/>
  <c r="D166" i="1"/>
  <c r="X165" i="1"/>
  <c r="V165" i="1"/>
  <c r="T165" i="1"/>
  <c r="D165" i="1"/>
  <c r="X164" i="1"/>
  <c r="V164" i="1"/>
  <c r="T164" i="1"/>
  <c r="D164" i="1"/>
  <c r="X163" i="1"/>
  <c r="V163" i="1"/>
  <c r="T163" i="1"/>
  <c r="D163" i="1"/>
  <c r="X162" i="1"/>
  <c r="V162" i="1"/>
  <c r="T162" i="1"/>
  <c r="X161" i="1"/>
  <c r="V161" i="1"/>
  <c r="T161" i="1"/>
  <c r="X160" i="1"/>
  <c r="V160" i="1"/>
  <c r="T160" i="1"/>
  <c r="D160" i="1"/>
  <c r="W159" i="1"/>
  <c r="U159" i="1"/>
  <c r="S159" i="1"/>
  <c r="Q159" i="1"/>
  <c r="D159" i="1"/>
  <c r="X158" i="1"/>
  <c r="V158" i="1"/>
  <c r="T158" i="1"/>
  <c r="X157" i="1"/>
  <c r="X156" i="1" s="1"/>
  <c r="V157" i="1"/>
  <c r="T157" i="1"/>
  <c r="W156" i="1"/>
  <c r="U156" i="1"/>
  <c r="S156" i="1"/>
  <c r="Q156" i="1"/>
  <c r="D156" i="1"/>
  <c r="X155" i="1"/>
  <c r="V155" i="1"/>
  <c r="T155" i="1"/>
  <c r="D155" i="1"/>
  <c r="X154" i="1"/>
  <c r="V154" i="1"/>
  <c r="T154" i="1"/>
  <c r="D154" i="1"/>
  <c r="X153" i="1"/>
  <c r="V153" i="1"/>
  <c r="T153" i="1"/>
  <c r="D153" i="1"/>
  <c r="X152" i="1"/>
  <c r="V152" i="1"/>
  <c r="T152" i="1"/>
  <c r="D152" i="1"/>
  <c r="X151" i="1"/>
  <c r="V151" i="1"/>
  <c r="T151" i="1"/>
  <c r="D151" i="1"/>
  <c r="X150" i="1"/>
  <c r="V150" i="1"/>
  <c r="T150" i="1"/>
  <c r="D150" i="1"/>
  <c r="X149" i="1"/>
  <c r="V149" i="1"/>
  <c r="T149" i="1"/>
  <c r="D149" i="1"/>
  <c r="X148" i="1"/>
  <c r="V148" i="1"/>
  <c r="T148" i="1"/>
  <c r="D148" i="1"/>
  <c r="X147" i="1"/>
  <c r="V147" i="1"/>
  <c r="T147" i="1"/>
  <c r="D147" i="1"/>
  <c r="X146" i="1"/>
  <c r="V146" i="1"/>
  <c r="T146" i="1"/>
  <c r="D146" i="1"/>
  <c r="W145" i="1"/>
  <c r="U145" i="1"/>
  <c r="S145" i="1"/>
  <c r="Q145" i="1"/>
  <c r="D145" i="1"/>
  <c r="X144" i="1"/>
  <c r="V144" i="1"/>
  <c r="T144" i="1"/>
  <c r="D144" i="1"/>
  <c r="X143" i="1"/>
  <c r="V143" i="1"/>
  <c r="T143" i="1"/>
  <c r="D143" i="1"/>
  <c r="X142" i="1"/>
  <c r="V142" i="1"/>
  <c r="T142" i="1"/>
  <c r="X141" i="1"/>
  <c r="V141" i="1"/>
  <c r="T141" i="1"/>
  <c r="D141" i="1"/>
  <c r="W140" i="1"/>
  <c r="U140" i="1"/>
  <c r="S140" i="1"/>
  <c r="Q140" i="1"/>
  <c r="D140" i="1"/>
  <c r="X139" i="1"/>
  <c r="V139" i="1"/>
  <c r="T139" i="1"/>
  <c r="D139" i="1"/>
  <c r="X138" i="1"/>
  <c r="V138" i="1"/>
  <c r="T138" i="1"/>
  <c r="D138" i="1"/>
  <c r="X137" i="1"/>
  <c r="V137" i="1"/>
  <c r="T137" i="1"/>
  <c r="D137" i="1"/>
  <c r="X136" i="1"/>
  <c r="V136" i="1"/>
  <c r="T136" i="1"/>
  <c r="D136" i="1"/>
  <c r="X135" i="1"/>
  <c r="V135" i="1"/>
  <c r="T135" i="1"/>
  <c r="D135" i="1"/>
  <c r="X134" i="1"/>
  <c r="V134" i="1"/>
  <c r="T134" i="1"/>
  <c r="D134" i="1"/>
  <c r="W133" i="1"/>
  <c r="U133" i="1"/>
  <c r="S133" i="1"/>
  <c r="Q133" i="1"/>
  <c r="D133" i="1"/>
  <c r="X132" i="1"/>
  <c r="V132" i="1"/>
  <c r="T132" i="1"/>
  <c r="D132" i="1"/>
  <c r="X131" i="1"/>
  <c r="V131" i="1"/>
  <c r="T131" i="1"/>
  <c r="D131" i="1"/>
  <c r="X130" i="1"/>
  <c r="V130" i="1"/>
  <c r="T130" i="1"/>
  <c r="D130" i="1"/>
  <c r="X129" i="1"/>
  <c r="V129" i="1"/>
  <c r="T129" i="1"/>
  <c r="D129" i="1"/>
  <c r="X128" i="1"/>
  <c r="V128" i="1"/>
  <c r="T128" i="1"/>
  <c r="D128" i="1"/>
  <c r="X127" i="1"/>
  <c r="V127" i="1"/>
  <c r="T127" i="1"/>
  <c r="D127" i="1"/>
  <c r="X126" i="1"/>
  <c r="V126" i="1"/>
  <c r="T126" i="1"/>
  <c r="D126" i="1"/>
  <c r="W125" i="1"/>
  <c r="U125" i="1"/>
  <c r="S125" i="1"/>
  <c r="Q125" i="1"/>
  <c r="D125" i="1"/>
  <c r="X124" i="1"/>
  <c r="V124" i="1"/>
  <c r="T124" i="1"/>
  <c r="D124" i="1"/>
  <c r="X123" i="1"/>
  <c r="V123" i="1"/>
  <c r="T123" i="1"/>
  <c r="D123" i="1"/>
  <c r="X122" i="1"/>
  <c r="V122" i="1"/>
  <c r="T122" i="1"/>
  <c r="D122" i="1"/>
  <c r="X121" i="1"/>
  <c r="V121" i="1"/>
  <c r="T121" i="1"/>
  <c r="D121" i="1"/>
  <c r="X120" i="1"/>
  <c r="V120" i="1"/>
  <c r="T120" i="1"/>
  <c r="X119" i="1"/>
  <c r="V119" i="1"/>
  <c r="T119" i="1"/>
  <c r="D119" i="1"/>
  <c r="X118" i="1"/>
  <c r="V118" i="1"/>
  <c r="T118" i="1"/>
  <c r="D118" i="1"/>
  <c r="X117" i="1"/>
  <c r="V117" i="1"/>
  <c r="T117" i="1"/>
  <c r="D117" i="1"/>
  <c r="X116" i="1"/>
  <c r="V116" i="1"/>
  <c r="T116" i="1"/>
  <c r="D116" i="1"/>
  <c r="W115" i="1"/>
  <c r="U115" i="1"/>
  <c r="S115" i="1"/>
  <c r="Q115" i="1"/>
  <c r="D115" i="1"/>
  <c r="X114" i="1"/>
  <c r="V114" i="1"/>
  <c r="T114" i="1"/>
  <c r="D114" i="1"/>
  <c r="X113" i="1"/>
  <c r="V113" i="1"/>
  <c r="T113" i="1"/>
  <c r="D113" i="1"/>
  <c r="X112" i="1"/>
  <c r="V112" i="1"/>
  <c r="T112" i="1"/>
  <c r="D112" i="1"/>
  <c r="W111" i="1"/>
  <c r="U111" i="1"/>
  <c r="S111" i="1"/>
  <c r="Q111" i="1"/>
  <c r="D111" i="1"/>
  <c r="X110" i="1"/>
  <c r="V110" i="1"/>
  <c r="T110" i="1"/>
  <c r="D110" i="1"/>
  <c r="X109" i="1"/>
  <c r="V109" i="1"/>
  <c r="T109" i="1"/>
  <c r="X108" i="1"/>
  <c r="V108" i="1"/>
  <c r="T108" i="1"/>
  <c r="X107" i="1"/>
  <c r="V107" i="1"/>
  <c r="T107" i="1"/>
  <c r="D107" i="1"/>
  <c r="X106" i="1"/>
  <c r="V106" i="1"/>
  <c r="T106" i="1"/>
  <c r="D106" i="1"/>
  <c r="X105" i="1"/>
  <c r="V105" i="1"/>
  <c r="T105" i="1"/>
  <c r="D105" i="1"/>
  <c r="X104" i="1"/>
  <c r="V104" i="1"/>
  <c r="T104" i="1"/>
  <c r="D104" i="1"/>
  <c r="X103" i="1"/>
  <c r="V103" i="1"/>
  <c r="T103" i="1"/>
  <c r="D103" i="1"/>
  <c r="W102" i="1"/>
  <c r="U102" i="1"/>
  <c r="S102" i="1"/>
  <c r="Q102" i="1"/>
  <c r="D102" i="1"/>
  <c r="X101" i="1"/>
  <c r="V101" i="1"/>
  <c r="T101" i="1"/>
  <c r="D101" i="1"/>
  <c r="X100" i="1"/>
  <c r="V100" i="1"/>
  <c r="T100" i="1"/>
  <c r="D100" i="1"/>
  <c r="X99" i="1"/>
  <c r="V99" i="1"/>
  <c r="T99" i="1"/>
  <c r="D99" i="1"/>
  <c r="X98" i="1"/>
  <c r="V98" i="1"/>
  <c r="T98" i="1"/>
  <c r="D98" i="1"/>
  <c r="X97" i="1"/>
  <c r="V97" i="1"/>
  <c r="T97" i="1"/>
  <c r="D97" i="1"/>
  <c r="X96" i="1"/>
  <c r="V96" i="1"/>
  <c r="T96" i="1"/>
  <c r="D96" i="1"/>
  <c r="X95" i="1"/>
  <c r="V95" i="1"/>
  <c r="T95" i="1"/>
  <c r="D95" i="1"/>
  <c r="X94" i="1"/>
  <c r="V94" i="1"/>
  <c r="T94" i="1"/>
  <c r="D94" i="1"/>
  <c r="X93" i="1"/>
  <c r="V93" i="1"/>
  <c r="T93" i="1"/>
  <c r="D93" i="1"/>
  <c r="X92" i="1"/>
  <c r="V92" i="1"/>
  <c r="T92" i="1"/>
  <c r="D92" i="1"/>
  <c r="W91" i="1"/>
  <c r="U91" i="1"/>
  <c r="S91" i="1"/>
  <c r="Q91" i="1"/>
  <c r="D91" i="1"/>
  <c r="X90" i="1"/>
  <c r="V90" i="1"/>
  <c r="T90" i="1"/>
  <c r="D90" i="1"/>
  <c r="X89" i="1"/>
  <c r="V89" i="1"/>
  <c r="T89" i="1"/>
  <c r="X88" i="1"/>
  <c r="V88" i="1"/>
  <c r="T88" i="1"/>
  <c r="D88" i="1"/>
  <c r="X87" i="1"/>
  <c r="V87" i="1"/>
  <c r="T87" i="1"/>
  <c r="X86" i="1"/>
  <c r="V86" i="1"/>
  <c r="T86" i="1"/>
  <c r="X85" i="1"/>
  <c r="V85" i="1"/>
  <c r="T85" i="1"/>
  <c r="D85" i="1"/>
  <c r="X84" i="1"/>
  <c r="V84" i="1"/>
  <c r="T84" i="1"/>
  <c r="D84" i="1"/>
  <c r="X83" i="1"/>
  <c r="V83" i="1"/>
  <c r="T83" i="1"/>
  <c r="D83" i="1"/>
  <c r="X82" i="1"/>
  <c r="V82" i="1"/>
  <c r="T82" i="1"/>
  <c r="X81" i="1"/>
  <c r="V81" i="1"/>
  <c r="T81" i="1"/>
  <c r="D81" i="1"/>
  <c r="X80" i="1"/>
  <c r="V80" i="1"/>
  <c r="T80" i="1"/>
  <c r="X79" i="1"/>
  <c r="V79" i="1"/>
  <c r="T79" i="1"/>
  <c r="D79" i="1"/>
  <c r="X78" i="1"/>
  <c r="V78" i="1"/>
  <c r="T78" i="1"/>
  <c r="X77" i="1"/>
  <c r="V77" i="1"/>
  <c r="T77" i="1"/>
  <c r="D77" i="1"/>
  <c r="W76" i="1"/>
  <c r="U76" i="1"/>
  <c r="S76" i="1"/>
  <c r="Q76" i="1"/>
  <c r="D76" i="1"/>
  <c r="X75" i="1"/>
  <c r="V75" i="1"/>
  <c r="T75" i="1"/>
  <c r="D75" i="1"/>
  <c r="X74" i="1"/>
  <c r="V74" i="1"/>
  <c r="T74" i="1"/>
  <c r="D74" i="1"/>
  <c r="X73" i="1"/>
  <c r="V73" i="1"/>
  <c r="T73" i="1"/>
  <c r="D73" i="1"/>
  <c r="X72" i="1"/>
  <c r="V72" i="1"/>
  <c r="T72" i="1"/>
  <c r="X71" i="1"/>
  <c r="V71" i="1"/>
  <c r="T71" i="1"/>
  <c r="X70" i="1"/>
  <c r="V70" i="1"/>
  <c r="T70" i="1"/>
  <c r="W69" i="1"/>
  <c r="U69" i="1"/>
  <c r="S69" i="1"/>
  <c r="Q69" i="1"/>
  <c r="D69" i="1"/>
  <c r="X68" i="1"/>
  <c r="V68" i="1"/>
  <c r="T68" i="1"/>
  <c r="D68" i="1"/>
  <c r="X67" i="1"/>
  <c r="V67" i="1"/>
  <c r="T67" i="1"/>
  <c r="X66" i="1"/>
  <c r="V66" i="1"/>
  <c r="T66" i="1"/>
  <c r="X65" i="1"/>
  <c r="V65" i="1"/>
  <c r="T65" i="1"/>
  <c r="D65" i="1"/>
  <c r="X64" i="1"/>
  <c r="V64" i="1"/>
  <c r="T64" i="1"/>
  <c r="X63" i="1"/>
  <c r="V63" i="1"/>
  <c r="T63" i="1"/>
  <c r="D63" i="1"/>
  <c r="X62" i="1"/>
  <c r="V62" i="1"/>
  <c r="T62" i="1"/>
  <c r="X61" i="1"/>
  <c r="V61" i="1"/>
  <c r="T61" i="1"/>
  <c r="D61" i="1"/>
  <c r="X60" i="1"/>
  <c r="V60" i="1"/>
  <c r="T60" i="1"/>
  <c r="D60" i="1"/>
  <c r="W59" i="1"/>
  <c r="U59" i="1"/>
  <c r="S59" i="1"/>
  <c r="Q59" i="1"/>
  <c r="D59" i="1"/>
  <c r="X58" i="1"/>
  <c r="V58" i="1"/>
  <c r="T58" i="1"/>
  <c r="D58" i="1"/>
  <c r="X57" i="1"/>
  <c r="V57" i="1"/>
  <c r="T57" i="1"/>
  <c r="X56" i="1"/>
  <c r="V56" i="1"/>
  <c r="T56" i="1"/>
  <c r="D56" i="1"/>
  <c r="X55" i="1"/>
  <c r="V55" i="1"/>
  <c r="T55" i="1"/>
  <c r="X54" i="1"/>
  <c r="V54" i="1"/>
  <c r="T54" i="1"/>
  <c r="X53" i="1"/>
  <c r="V53" i="1"/>
  <c r="T53" i="1"/>
  <c r="X52" i="1"/>
  <c r="V52" i="1"/>
  <c r="T52" i="1"/>
  <c r="D52" i="1"/>
  <c r="X51" i="1"/>
  <c r="V51" i="1"/>
  <c r="T51" i="1"/>
  <c r="X50" i="1"/>
  <c r="V50" i="1"/>
  <c r="T50" i="1"/>
  <c r="D50" i="1"/>
  <c r="W49" i="1"/>
  <c r="U49" i="1"/>
  <c r="S49" i="1"/>
  <c r="Q49" i="1"/>
  <c r="D49" i="1"/>
  <c r="X48" i="1"/>
  <c r="V48" i="1"/>
  <c r="T48" i="1"/>
  <c r="D48" i="1"/>
  <c r="X47" i="1"/>
  <c r="V47" i="1"/>
  <c r="T47" i="1"/>
  <c r="D47" i="1"/>
  <c r="X46" i="1"/>
  <c r="V46" i="1"/>
  <c r="T46" i="1"/>
  <c r="D46" i="1"/>
  <c r="W45" i="1"/>
  <c r="U45" i="1"/>
  <c r="S45" i="1"/>
  <c r="Q45" i="1"/>
  <c r="D45" i="1"/>
  <c r="X44" i="1"/>
  <c r="V44" i="1"/>
  <c r="T44" i="1"/>
  <c r="D44" i="1"/>
  <c r="X43" i="1"/>
  <c r="V43" i="1"/>
  <c r="T43" i="1"/>
  <c r="D43" i="1"/>
  <c r="X42" i="1"/>
  <c r="V42" i="1"/>
  <c r="T42" i="1"/>
  <c r="X41" i="1"/>
  <c r="V41" i="1"/>
  <c r="T41" i="1"/>
  <c r="X40" i="1"/>
  <c r="V40" i="1"/>
  <c r="T40" i="1"/>
  <c r="D40" i="1"/>
  <c r="W39" i="1"/>
  <c r="U39" i="1"/>
  <c r="S39" i="1"/>
  <c r="Q39" i="1"/>
  <c r="D39" i="1"/>
  <c r="X38" i="1"/>
  <c r="V38" i="1"/>
  <c r="T38" i="1"/>
  <c r="X37" i="1"/>
  <c r="V37" i="1"/>
  <c r="T37" i="1"/>
  <c r="D37" i="1"/>
  <c r="X36" i="1"/>
  <c r="V36" i="1"/>
  <c r="T36" i="1"/>
  <c r="X35" i="1"/>
  <c r="V35" i="1"/>
  <c r="T35" i="1"/>
  <c r="X34" i="1"/>
  <c r="V34" i="1"/>
  <c r="T34" i="1"/>
  <c r="D34" i="1"/>
  <c r="X33" i="1"/>
  <c r="V33" i="1"/>
  <c r="T33" i="1"/>
  <c r="X32" i="1"/>
  <c r="V32" i="1"/>
  <c r="T32" i="1"/>
  <c r="D32" i="1"/>
  <c r="X31" i="1"/>
  <c r="V31" i="1"/>
  <c r="T31" i="1"/>
  <c r="D31" i="1"/>
  <c r="X30" i="1"/>
  <c r="V30" i="1"/>
  <c r="T30" i="1"/>
  <c r="D30" i="1"/>
  <c r="X29" i="1"/>
  <c r="V29" i="1"/>
  <c r="T29" i="1"/>
  <c r="D29" i="1"/>
  <c r="X28" i="1"/>
  <c r="V28" i="1"/>
  <c r="T28" i="1"/>
  <c r="D28" i="1"/>
  <c r="W27" i="1"/>
  <c r="U27" i="1"/>
  <c r="S27" i="1"/>
  <c r="Q27" i="1"/>
  <c r="D27" i="1"/>
  <c r="X26" i="1"/>
  <c r="V26" i="1"/>
  <c r="T26" i="1"/>
  <c r="D26" i="1"/>
  <c r="X25" i="1"/>
  <c r="V25" i="1"/>
  <c r="T25" i="1"/>
  <c r="D25" i="1"/>
  <c r="X24" i="1"/>
  <c r="V24" i="1"/>
  <c r="T24" i="1"/>
  <c r="D24" i="1"/>
  <c r="X23" i="1"/>
  <c r="V23" i="1"/>
  <c r="T23" i="1"/>
  <c r="Q23" i="1"/>
  <c r="D23" i="1"/>
  <c r="X22" i="1"/>
  <c r="V22" i="1"/>
  <c r="T22" i="1"/>
  <c r="Q22" i="1"/>
  <c r="D22" i="1"/>
  <c r="X21" i="1"/>
  <c r="V21" i="1"/>
  <c r="T21" i="1"/>
  <c r="D21" i="1"/>
  <c r="X20" i="1"/>
  <c r="V20" i="1"/>
  <c r="T20" i="1"/>
  <c r="D20" i="1"/>
  <c r="X19" i="1"/>
  <c r="V19" i="1"/>
  <c r="T19" i="1"/>
  <c r="X18" i="1"/>
  <c r="V18" i="1"/>
  <c r="T18" i="1"/>
  <c r="X17" i="1"/>
  <c r="V17" i="1"/>
  <c r="T17" i="1"/>
  <c r="D17" i="1"/>
  <c r="X16" i="1"/>
  <c r="V16" i="1"/>
  <c r="T16" i="1"/>
  <c r="D16" i="1"/>
  <c r="X15" i="1"/>
  <c r="V15" i="1"/>
  <c r="T15" i="1"/>
  <c r="D15" i="1"/>
  <c r="X14" i="1"/>
  <c r="V14" i="1"/>
  <c r="T14" i="1"/>
  <c r="D14" i="1"/>
  <c r="X13" i="1"/>
  <c r="V13" i="1"/>
  <c r="T13" i="1"/>
  <c r="D13" i="1"/>
  <c r="X12" i="1"/>
  <c r="V12" i="1"/>
  <c r="T12" i="1"/>
  <c r="D12" i="1"/>
  <c r="X11" i="1"/>
  <c r="V11" i="1"/>
  <c r="T11" i="1"/>
  <c r="Q11" i="1"/>
  <c r="D11" i="1"/>
  <c r="X10" i="1"/>
  <c r="V10" i="1"/>
  <c r="T10" i="1"/>
  <c r="D10" i="1"/>
  <c r="X9" i="1"/>
  <c r="V9" i="1"/>
  <c r="V171" i="1" s="1"/>
  <c r="T9" i="1"/>
  <c r="D9" i="1"/>
  <c r="X8" i="1"/>
  <c r="V8" i="1"/>
  <c r="V170" i="1" s="1"/>
  <c r="T8" i="1"/>
  <c r="D8" i="1"/>
  <c r="W7" i="1"/>
  <c r="U7" i="1"/>
  <c r="S7" i="1"/>
  <c r="D7" i="1"/>
  <c r="R6" i="1"/>
  <c r="R8" i="1" s="1"/>
  <c r="T156" i="1" l="1"/>
  <c r="V156" i="1"/>
  <c r="S289" i="1"/>
  <c r="V7" i="1"/>
  <c r="V169" i="1" s="1"/>
  <c r="V167" i="1" s="1"/>
  <c r="T45" i="1"/>
  <c r="X45" i="1"/>
  <c r="X249" i="1"/>
  <c r="V45" i="1"/>
  <c r="V276" i="1"/>
  <c r="Q7" i="1"/>
  <c r="Q289" i="1" s="1"/>
  <c r="U289" i="1"/>
  <c r="V249" i="1"/>
  <c r="T259" i="1"/>
  <c r="X259" i="1"/>
  <c r="V102" i="1"/>
  <c r="V115" i="1"/>
  <c r="T27" i="1"/>
  <c r="W289" i="1"/>
  <c r="T59" i="1"/>
  <c r="X59" i="1"/>
  <c r="V111" i="1"/>
  <c r="T111" i="1"/>
  <c r="X111" i="1"/>
  <c r="T167" i="1"/>
  <c r="X167" i="1"/>
  <c r="T249" i="1"/>
  <c r="X125" i="1"/>
  <c r="T76" i="1"/>
  <c r="X76" i="1"/>
  <c r="X133" i="1"/>
  <c r="T140" i="1"/>
  <c r="V69" i="1"/>
  <c r="X7" i="1"/>
  <c r="V76" i="1"/>
  <c r="T7" i="1"/>
  <c r="X27" i="1"/>
  <c r="V59" i="1"/>
  <c r="V27" i="1"/>
  <c r="T39" i="1"/>
  <c r="X39" i="1"/>
  <c r="T69" i="1"/>
  <c r="V140" i="1"/>
  <c r="T115" i="1"/>
  <c r="X115" i="1"/>
  <c r="X159" i="1"/>
  <c r="V259" i="1"/>
  <c r="T276" i="1"/>
  <c r="V39" i="1"/>
  <c r="X91" i="1"/>
  <c r="T91" i="1"/>
  <c r="V91" i="1"/>
  <c r="X102" i="1"/>
  <c r="T102" i="1"/>
  <c r="X69" i="1"/>
  <c r="T159" i="1"/>
  <c r="V159" i="1"/>
  <c r="X140" i="1"/>
  <c r="T181" i="1"/>
  <c r="V181" i="1"/>
  <c r="T133" i="1"/>
  <c r="V133" i="1"/>
  <c r="T252" i="1"/>
  <c r="V252" i="1"/>
  <c r="X276" i="1"/>
  <c r="R11" i="1"/>
  <c r="T125" i="1"/>
  <c r="V125" i="1"/>
  <c r="X145" i="1"/>
  <c r="T145" i="1"/>
  <c r="V145" i="1"/>
  <c r="X205" i="1"/>
  <c r="X230" i="1"/>
  <c r="X181" i="1"/>
  <c r="T205" i="1"/>
  <c r="V205" i="1"/>
  <c r="T230" i="1"/>
  <c r="V230" i="1"/>
  <c r="X252" i="1"/>
  <c r="X269" i="1"/>
  <c r="T269" i="1"/>
  <c r="V269" i="1"/>
  <c r="R286" i="1"/>
  <c r="R283" i="1"/>
  <c r="R288" i="1"/>
  <c r="R284" i="1"/>
  <c r="R280" i="1"/>
  <c r="R285" i="1"/>
  <c r="R281" i="1"/>
  <c r="R282" i="1"/>
  <c r="R278" i="1"/>
  <c r="R270" i="1"/>
  <c r="R267" i="1"/>
  <c r="R260" i="1"/>
  <c r="R275" i="1"/>
  <c r="R273" i="1"/>
  <c r="R271" i="1"/>
  <c r="R264" i="1"/>
  <c r="R279" i="1"/>
  <c r="R268" i="1"/>
  <c r="R265" i="1"/>
  <c r="R262" i="1"/>
  <c r="R261" i="1"/>
  <c r="R277" i="1"/>
  <c r="R274" i="1"/>
  <c r="R272" i="1"/>
  <c r="R266" i="1"/>
  <c r="R263" i="1"/>
  <c r="R254" i="1"/>
  <c r="R248" i="1"/>
  <c r="R247" i="1"/>
  <c r="R246" i="1"/>
  <c r="R243" i="1"/>
  <c r="R242" i="1"/>
  <c r="R238" i="1"/>
  <c r="R235" i="1"/>
  <c r="R231" i="1"/>
  <c r="R227" i="1"/>
  <c r="R255" i="1"/>
  <c r="R244" i="1"/>
  <c r="R239" i="1"/>
  <c r="R232" i="1"/>
  <c r="R258" i="1"/>
  <c r="R256" i="1"/>
  <c r="R253" i="1"/>
  <c r="R250" i="1"/>
  <c r="R240" i="1"/>
  <c r="R236" i="1"/>
  <c r="R233" i="1"/>
  <c r="R229" i="1"/>
  <c r="R257" i="1"/>
  <c r="R251" i="1"/>
  <c r="R245" i="1"/>
  <c r="R241" i="1"/>
  <c r="R237" i="1"/>
  <c r="R234" i="1"/>
  <c r="R219" i="1"/>
  <c r="R212" i="1"/>
  <c r="R208" i="1"/>
  <c r="R206" i="1"/>
  <c r="R203" i="1"/>
  <c r="R201" i="1"/>
  <c r="R196" i="1"/>
  <c r="R183" i="1"/>
  <c r="R182" i="1"/>
  <c r="R223" i="1"/>
  <c r="R220" i="1"/>
  <c r="R216" i="1"/>
  <c r="R213" i="1"/>
  <c r="R209" i="1"/>
  <c r="R197" i="1"/>
  <c r="R194" i="1"/>
  <c r="R192" i="1"/>
  <c r="R188" i="1"/>
  <c r="R228" i="1"/>
  <c r="R226" i="1"/>
  <c r="R225" i="1"/>
  <c r="R224" i="1"/>
  <c r="R221" i="1"/>
  <c r="R217" i="1"/>
  <c r="R214" i="1"/>
  <c r="R210" i="1"/>
  <c r="R207" i="1"/>
  <c r="R204" i="1"/>
  <c r="R202" i="1"/>
  <c r="R200" i="1"/>
  <c r="R199" i="1"/>
  <c r="R198" i="1"/>
  <c r="R195" i="1"/>
  <c r="R189" i="1"/>
  <c r="R222" i="1"/>
  <c r="R218" i="1"/>
  <c r="R215" i="1"/>
  <c r="R211" i="1"/>
  <c r="R193" i="1"/>
  <c r="R191" i="1"/>
  <c r="R190" i="1"/>
  <c r="R187" i="1"/>
  <c r="R186" i="1"/>
  <c r="R176" i="1"/>
  <c r="R170" i="1"/>
  <c r="R166" i="1"/>
  <c r="R162" i="1"/>
  <c r="R160" i="1"/>
  <c r="R157" i="1"/>
  <c r="R154" i="1"/>
  <c r="R177" i="1"/>
  <c r="R174" i="1"/>
  <c r="R171" i="1"/>
  <c r="R163" i="1"/>
  <c r="R155" i="1"/>
  <c r="R151" i="1"/>
  <c r="R184" i="1"/>
  <c r="R178" i="1"/>
  <c r="R172" i="1"/>
  <c r="R168" i="1"/>
  <c r="R164" i="1"/>
  <c r="R161" i="1"/>
  <c r="R158" i="1"/>
  <c r="R185" i="1"/>
  <c r="R180" i="1"/>
  <c r="R179" i="1"/>
  <c r="R175" i="1"/>
  <c r="R173" i="1"/>
  <c r="R169" i="1"/>
  <c r="R165" i="1"/>
  <c r="R153" i="1"/>
  <c r="R149" i="1"/>
  <c r="R143" i="1"/>
  <c r="R138" i="1"/>
  <c r="R136" i="1"/>
  <c r="R131" i="1"/>
  <c r="R126" i="1"/>
  <c r="R122" i="1"/>
  <c r="R119" i="1"/>
  <c r="R108" i="1"/>
  <c r="R105" i="1"/>
  <c r="R144" i="1"/>
  <c r="R141" i="1"/>
  <c r="R132" i="1"/>
  <c r="R127" i="1"/>
  <c r="R123" i="1"/>
  <c r="R116" i="1"/>
  <c r="R112" i="1"/>
  <c r="R106" i="1"/>
  <c r="R152" i="1"/>
  <c r="R146" i="1"/>
  <c r="R134" i="1"/>
  <c r="R128" i="1"/>
  <c r="R124" i="1"/>
  <c r="R120" i="1"/>
  <c r="R117" i="1"/>
  <c r="R113" i="1"/>
  <c r="R109" i="1"/>
  <c r="R107" i="1"/>
  <c r="R150" i="1"/>
  <c r="R148" i="1"/>
  <c r="R147" i="1"/>
  <c r="R142" i="1"/>
  <c r="R139" i="1"/>
  <c r="R137" i="1"/>
  <c r="R135" i="1"/>
  <c r="R130" i="1"/>
  <c r="R129" i="1"/>
  <c r="R121" i="1"/>
  <c r="R118" i="1"/>
  <c r="R114" i="1"/>
  <c r="R110" i="1"/>
  <c r="R98" i="1"/>
  <c r="R94" i="1"/>
  <c r="R89" i="1"/>
  <c r="R84" i="1"/>
  <c r="R81" i="1"/>
  <c r="R78" i="1"/>
  <c r="R72" i="1"/>
  <c r="R70" i="1"/>
  <c r="R67" i="1"/>
  <c r="R64" i="1"/>
  <c r="R58" i="1"/>
  <c r="R99" i="1"/>
  <c r="R95" i="1"/>
  <c r="R90" i="1"/>
  <c r="R87" i="1"/>
  <c r="R85" i="1"/>
  <c r="R79" i="1"/>
  <c r="R75" i="1"/>
  <c r="R74" i="1"/>
  <c r="R73" i="1"/>
  <c r="R68" i="1"/>
  <c r="R65" i="1"/>
  <c r="R62" i="1"/>
  <c r="R56" i="1"/>
  <c r="R51" i="1"/>
  <c r="R100" i="1"/>
  <c r="R96" i="1"/>
  <c r="R92" i="1"/>
  <c r="R88" i="1"/>
  <c r="R82" i="1"/>
  <c r="R77" i="1"/>
  <c r="R71" i="1"/>
  <c r="R66" i="1"/>
  <c r="R63" i="1"/>
  <c r="R60" i="1"/>
  <c r="R104" i="1"/>
  <c r="R103" i="1"/>
  <c r="R101" i="1"/>
  <c r="R97" i="1"/>
  <c r="R93" i="1"/>
  <c r="R86" i="1"/>
  <c r="R83" i="1"/>
  <c r="R80" i="1"/>
  <c r="R61" i="1"/>
  <c r="R57" i="1"/>
  <c r="R50" i="1"/>
  <c r="R46" i="1"/>
  <c r="R55" i="1"/>
  <c r="R53" i="1"/>
  <c r="R47" i="1"/>
  <c r="R44" i="1"/>
  <c r="R43" i="1"/>
  <c r="R37" i="1"/>
  <c r="R32" i="1"/>
  <c r="R28" i="1"/>
  <c r="R48" i="1"/>
  <c r="R41" i="1"/>
  <c r="R35" i="1"/>
  <c r="R29" i="1"/>
  <c r="R25" i="1"/>
  <c r="R54" i="1"/>
  <c r="R52" i="1"/>
  <c r="R38" i="1"/>
  <c r="R33" i="1"/>
  <c r="R30" i="1"/>
  <c r="R26" i="1"/>
  <c r="R42" i="1"/>
  <c r="R40" i="1"/>
  <c r="R36" i="1"/>
  <c r="R34" i="1"/>
  <c r="R31" i="1"/>
  <c r="R19" i="1"/>
  <c r="U291" i="1"/>
  <c r="R12" i="1"/>
  <c r="R13" i="1"/>
  <c r="R14" i="1"/>
  <c r="R15" i="1"/>
  <c r="R16" i="1"/>
  <c r="R17" i="1"/>
  <c r="R18" i="1"/>
  <c r="R20" i="1"/>
  <c r="R24" i="1"/>
  <c r="R9" i="1"/>
  <c r="R10" i="1"/>
  <c r="R21" i="1"/>
  <c r="R22" i="1"/>
  <c r="R23" i="1"/>
  <c r="T49" i="1"/>
  <c r="V49" i="1"/>
  <c r="X49" i="1"/>
  <c r="X289" i="1" l="1"/>
  <c r="T289" i="1"/>
  <c r="V289" i="1"/>
  <c r="R39" i="1"/>
  <c r="R159" i="1"/>
  <c r="R276" i="1"/>
  <c r="R7" i="1"/>
  <c r="R102" i="1"/>
  <c r="R125" i="1"/>
  <c r="R156" i="1"/>
  <c r="R181" i="1"/>
  <c r="R252" i="1"/>
  <c r="R230" i="1"/>
  <c r="R91" i="1"/>
  <c r="R69" i="1"/>
  <c r="R133" i="1"/>
  <c r="R111" i="1"/>
  <c r="R167" i="1"/>
  <c r="R205" i="1"/>
  <c r="R269" i="1"/>
  <c r="R27" i="1"/>
  <c r="R45" i="1"/>
  <c r="R59" i="1"/>
  <c r="R76" i="1"/>
  <c r="R145" i="1"/>
  <c r="R115" i="1"/>
  <c r="R140" i="1"/>
  <c r="R49" i="1"/>
  <c r="R249" i="1"/>
  <c r="R259" i="1"/>
  <c r="R289" i="1" l="1"/>
</calcChain>
</file>

<file path=xl/sharedStrings.xml><?xml version="1.0" encoding="utf-8"?>
<sst xmlns="http://schemas.openxmlformats.org/spreadsheetml/2006/main" count="316" uniqueCount="310">
  <si>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</si>
  <si>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</si>
  <si>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</si>
  <si>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</si>
  <si>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</si>
  <si>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</si>
  <si>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 (с 01.01.2015-30.04.2015)</t>
  </si>
  <si>
    <t>Доля расходов (мягкий инвентарь, прочие)</t>
  </si>
  <si>
    <t>структура тарифа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</si>
  <si>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01.05.2015</t>
    </r>
  </si>
  <si>
    <t>районный коэффициент</t>
  </si>
  <si>
    <t>КГБУЗ "Перинатальный центр" МЗ Хабаровского края</t>
  </si>
  <si>
    <t>КГБУЗ "Городская клиническая больница N 11" МЗ Хабаровского края (изменения)</t>
  </si>
  <si>
    <t>КГБУЗ "Советско-Гаванская центральная районная больница" МЗ Хабаровского края (изменения)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</si>
  <si>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</si>
  <si>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</si>
  <si>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</si>
  <si>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</si>
  <si>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</si>
  <si>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</si>
  <si>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</si>
  <si>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</si>
  <si>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</si>
  <si>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</si>
  <si>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</si>
  <si>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</si>
  <si>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</si>
  <si>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</si>
  <si>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</si>
  <si>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</si>
  <si>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</si>
  <si>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</si>
  <si>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</si>
  <si>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</si>
  <si>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</si>
  <si>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</si>
  <si>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</si>
  <si>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</si>
  <si>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</si>
  <si>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</si>
  <si>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</si>
  <si>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</si>
  <si>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</si>
  <si>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</si>
  <si>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</si>
  <si>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</si>
  <si>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</si>
  <si>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</si>
  <si>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</si>
  <si>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</si>
  <si>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</si>
  <si>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</si>
  <si>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</si>
  <si>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</si>
  <si>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</si>
  <si>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</si>
  <si>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</si>
  <si>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</si>
  <si>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</si>
  <si>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</si>
  <si>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</si>
  <si>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</si>
  <si>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</si>
  <si>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</si>
  <si>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</si>
  <si>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</si>
  <si>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</si>
  <si>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</si>
  <si>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</si>
  <si>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</si>
  <si>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</si>
  <si>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</si>
  <si>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</si>
  <si>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</si>
  <si>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</si>
  <si>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</si>
  <si>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</si>
  <si>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</si>
  <si>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</si>
  <si>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</si>
  <si>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</si>
  <si>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</si>
  <si>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</si>
  <si>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</si>
  <si>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</si>
  <si>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</si>
  <si>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</si>
  <si>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</si>
  <si>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</si>
  <si>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</si>
  <si>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</si>
  <si>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</si>
  <si>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</si>
  <si>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</si>
  <si>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</si>
  <si>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</si>
  <si>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</si>
  <si>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</si>
  <si>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</si>
  <si>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</si>
  <si>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</si>
  <si>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</si>
  <si>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</si>
  <si>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</si>
  <si>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</si>
  <si>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</si>
  <si>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</si>
  <si>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</si>
  <si>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</si>
  <si>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</si>
  <si>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</si>
  <si>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</si>
  <si>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</si>
  <si>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</si>
  <si>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</si>
  <si>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</si>
  <si>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</si>
  <si>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</si>
  <si>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</si>
  <si>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</si>
  <si>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</si>
  <si>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</si>
  <si>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</si>
  <si>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</si>
  <si>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</si>
  <si>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</si>
  <si>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</si>
  <si>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</si>
  <si>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</si>
  <si>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</si>
  <si>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</si>
  <si>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</si>
  <si>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</si>
  <si>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</si>
  <si>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</si>
  <si>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</si>
  <si>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</si>
  <si>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</si>
  <si>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</si>
  <si>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</si>
  <si>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</si>
  <si>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</si>
  <si>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</si>
  <si>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</si>
  <si>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</si>
  <si>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</si>
  <si>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</si>
  <si>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</si>
  <si>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</si>
  <si>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</si>
  <si>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</si>
  <si>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</si>
  <si>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</si>
  <si>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</si>
  <si>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</si>
  <si>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</si>
  <si>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</si>
  <si>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</si>
  <si>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</si>
  <si>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</si>
  <si>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</si>
  <si>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</si>
  <si>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</si>
  <si>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</si>
  <si>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</si>
  <si>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</si>
  <si>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</si>
  <si>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</si>
  <si>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</si>
  <si>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</si>
  <si>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</si>
  <si>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</si>
  <si>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</si>
  <si>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</si>
  <si>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</si>
  <si>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</si>
  <si>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</si>
  <si>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</si>
  <si>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</si>
  <si>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</si>
  <si>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</si>
  <si>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</si>
  <si>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</si>
  <si>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</si>
  <si>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</si>
  <si>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</si>
  <si>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</si>
  <si>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</si>
  <si>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</si>
  <si>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</si>
  <si>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</si>
  <si>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</si>
  <si>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</si>
  <si>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</si>
  <si>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</si>
  <si>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</si>
  <si>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</si>
  <si>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</si>
  <si>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</si>
  <si>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</si>
  <si>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</si>
  <si>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</si>
  <si>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</si>
  <si>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</si>
  <si>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</si>
  <si>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</si>
  <si>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</si>
  <si>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</si>
  <si>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</si>
  <si>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</si>
  <si>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</si>
  <si>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</si>
  <si>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</si>
  <si>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</si>
  <si>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</si>
  <si>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</si>
  <si>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</si>
  <si>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</si>
  <si>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</si>
  <si>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</si>
  <si>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</si>
  <si>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</si>
  <si>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</si>
  <si>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</si>
  <si>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</si>
  <si>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</si>
  <si>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</si>
  <si>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</si>
  <si>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</si>
  <si>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</si>
  <si>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</si>
  <si>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</si>
  <si>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</si>
  <si>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</si>
  <si>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</si>
  <si>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</si>
  <si>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</si>
  <si>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</si>
  <si>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</si>
  <si>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</si>
  <si>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</si>
  <si>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</si>
  <si>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</si>
  <si>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</si>
  <si>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</si>
  <si>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</si>
  <si>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</si>
  <si>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</si>
  <si>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</si>
  <si>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</si>
  <si>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</si>
  <si>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</si>
  <si>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</si>
  <si>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</si>
  <si>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</si>
  <si>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</si>
  <si>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</si>
  <si>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</si>
  <si>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</si>
  <si>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</si>
  <si>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</si>
  <si>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</si>
  <si>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</si>
  <si>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</si>
  <si>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</si>
  <si>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</si>
  <si>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</si>
  <si>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</si>
  <si>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</si>
  <si>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</si>
  <si>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</si>
  <si>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</si>
  <si>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</si>
  <si>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</si>
  <si>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</si>
  <si>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</si>
  <si>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</si>
  <si>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</si>
  <si>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</si>
  <si>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</si>
  <si>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</si>
  <si>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</si>
  <si>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</si>
  <si>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</si>
  <si>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</si>
  <si>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</si>
  <si>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</si>
  <si>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</si>
  <si>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</si>
  <si>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</si>
  <si>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</si>
  <si>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</si>
  <si>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</si>
  <si>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</si>
  <si>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</si>
  <si>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</si>
  <si>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</si>
  <si>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</si>
  <si>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</si>
  <si>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</si>
  <si>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</si>
  <si>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</si>
  <si>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</si>
  <si>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</si>
  <si>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</si>
  <si>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</si>
  <si>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</si>
  <si>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>ИТОГО</t>
  </si>
  <si>
    <t>КГБУЗ "Районная больница района имени Лазо" МЗ Хабаровского края</t>
  </si>
  <si>
    <t>Приложение №2 к Решению Комиссии по разработке ТП ОМС от 14.07.2015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</si>
</sst>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5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" fillId="0" borderId="0" xfId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7" fillId="0" borderId="1" xfId="1" applyFont="1" applyFill="1" applyBorder="1" applyAlignment="1">
      <alignment horizontal="center" vertical="center" wrapText="1"/>
    </xf>
    <xf numFmtId="0" fontId="15" fillId="0" borderId="0" xfId="0" applyFont="1" applyFill="1"/>
    <xf numFmtId="9" fontId="16" fillId="0" borderId="2" xfId="1" applyNumberFormat="1" applyFont="1" applyFill="1" applyBorder="1" applyAlignment="1">
      <alignment horizontal="center" vertical="center" wrapText="1"/>
    </xf>
    <xf numFmtId="9" fontId="17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41" fontId="10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wrapText="1"/>
    </xf>
    <xf numFmtId="41" fontId="4" fillId="0" borderId="0" xfId="0" applyNumberFormat="1" applyFont="1" applyFill="1"/>
    <xf numFmtId="0" fontId="19" fillId="0" borderId="0" xfId="0" applyFont="1" applyFill="1"/>
    <xf numFmtId="4" fontId="10" fillId="0" borderId="2" xfId="1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1" fillId="0" borderId="0" xfId="0" applyFont="1" applyFill="1"/>
    <xf numFmtId="4" fontId="22" fillId="0" borderId="2" xfId="3" applyNumberFormat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9" fontId="11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41" fontId="11" fillId="0" borderId="4" xfId="1" applyNumberFormat="1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9" fontId="4" fillId="0" borderId="0" xfId="0" applyNumberFormat="1" applyFont="1" applyFill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center" wrapText="1"/>
    </xf>
    <xf numFmtId="41" fontId="23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vertical="center" wrapText="1"/>
    </xf>
    <xf numFmtId="0" fontId="4" fillId="0" borderId="2" xfId="0" applyFont="1" applyFill="1" applyBorder="1"/>
    <xf numFmtId="164" fontId="10" fillId="0" borderId="2" xfId="1" applyNumberFormat="1" applyFont="1" applyFill="1" applyBorder="1" applyAlignment="1">
      <alignment horizontal="center" vertical="center" wrapText="1"/>
    </xf>
    <xf numFmtId="9" fontId="10" fillId="0" borderId="2" xfId="1" applyNumberFormat="1" applyFont="1" applyFill="1" applyBorder="1" applyAlignment="1">
      <alignment horizontal="center" vertical="center" wrapText="1"/>
    </xf>
    <xf numFmtId="41" fontId="10" fillId="0" borderId="2" xfId="1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1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7;&#1043;%20&#1087;&#1086;&#1076;&#1075;&#1086;&#1090;&#1086;&#1074;&#1082;&#1072;%20&#1082;%20&#1056;&#1077;&#1096;&#1077;&#1085;&#1080;&#1102;%20&#1050;&#1086;&#1084;&#1080;&#1089;&#1089;&#1080;&#1080;%20&#1048;&#1070;&#1051;&#1068;!!!xlsx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7;&#1043;%20&#1087;&#1086;&#1076;&#1075;&#1086;&#1090;&#1086;&#1074;&#1082;&#1072;%20&#1087;&#1088;&#1080;&#1083;&#1086;&#1078;&#1077;&#1085;&#1080;&#1081;%20&#1086;&#1090;%2017.04%20&#1059;&#1083;&#1100;&#1095;&#1080;,%20&#1042;&#1077;&#1088;&#1093;&#1085;&#1077;&#1073;!!!!!%20(30.04.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наш расчет!"/>
      <sheetName val="ВМП!"/>
      <sheetName val="СДП!"/>
      <sheetName val="ДС п-ка!"/>
      <sheetName val="СВОД!"/>
      <sheetName val="диализы ЭКО!!!"/>
      <sheetName val="диализы ЭКО!!! (2)"/>
      <sheetName val="ЭКО для дир."/>
      <sheetName val="уровни наш расчет изм Кусмо 5!"/>
      <sheetName val="22,04"/>
      <sheetName val="СВОД (печать)"/>
      <sheetName val="СВОД для дир"/>
      <sheetName val="уровни "/>
      <sheetName val="уровни наш расчет"/>
      <sheetName val="уровни наш расчет 0,97"/>
      <sheetName val="уровни наш расчет изм Кусмо"/>
      <sheetName val="уровни наш расчет изм Кусмо 2"/>
      <sheetName val="уровни наш расчет изм Кусмо 3"/>
      <sheetName val="уровни наш расчет изм Кусмо 4"/>
      <sheetName val="структурные"/>
      <sheetName val="плотность"/>
      <sheetName val="Приложение п.6 &quot;Опросник&quot;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2">
          <cell r="S12">
            <v>1.3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КС наш расчет!"/>
      <sheetName val="ВМП!"/>
      <sheetName val="СДП!"/>
      <sheetName val="ДС п-ка!"/>
      <sheetName val="СВОД!"/>
      <sheetName val="СВОД! АПП с дисп"/>
      <sheetName val="диализы ЭКО!!!"/>
      <sheetName val="диализы ЭКО!!! (2)"/>
      <sheetName val="уровни наш расчет изм Кусмо 5!"/>
      <sheetName val="22,04"/>
      <sheetName val="СВОД (печать)"/>
      <sheetName val="СВОД для дир"/>
      <sheetName val="СВОД (2)"/>
      <sheetName val="уровни "/>
      <sheetName val="уровни наш расчет"/>
      <sheetName val="уровни наш расчет 0,97"/>
      <sheetName val="уровни наш расчет изм Кусмо"/>
      <sheetName val="уровни наш расчет изм Кусмо 2"/>
      <sheetName val="уровни наш расчет изм Кусмо 3"/>
      <sheetName val="уровни наш расчет изм Кусмо 4"/>
      <sheetName val="структурные"/>
      <sheetName val="плотность"/>
      <sheetName val="Приложение п.6 &quot;Опросник&quot;"/>
    </sheetNames>
    <sheetDataSet>
      <sheetData sheetId="0"/>
      <sheetData sheetId="1">
        <row r="288">
          <cell r="Q288">
            <v>200</v>
          </cell>
          <cell r="CE288">
            <v>12910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IT305"/>
  <sheetViews>
    <sheetView tabSelected="1" view="pageBreakPreview" zoomScale="80" zoomScaleNormal="80" zoomScaleSheetLayoutView="80" workbookViewId="0">
      <pane xSplit="16" ySplit="6" topLeftCell="Q192" activePane="bottomRight" state="frozen"/>
      <selection pane="topRight" activeCell="Q1" sqref="Q1"/>
      <selection pane="bottomLeft" activeCell="A7" sqref="A7"/>
      <selection pane="bottomRight" activeCell="S1" sqref="S1:T1"/>
    </sheetView>
  </sheetViews>
  <sheetFormatPr defaultColWidth="9.109375" defaultRowHeight="15.6" x14ac:dyDescent="0.3"/>
  <cols>
    <col min="1" max="1" width="8" style="53" customWidth="1"/>
    <col min="2" max="2" width="56.6640625" style="54" customWidth="1"/>
    <col min="3" max="3" width="11.44140625" style="54" customWidth="1"/>
    <col min="4" max="4" width="11.44140625" style="54" hidden="1" customWidth="1"/>
    <col min="5" max="5" width="9.44140625" style="55" customWidth="1"/>
    <col min="6" max="6" width="11.88671875" style="55" customWidth="1"/>
    <col min="7" max="7" width="11.5546875" style="55" hidden="1" customWidth="1"/>
    <col min="8" max="8" width="9.5546875" style="56" hidden="1" customWidth="1"/>
    <col min="9" max="9" width="10.88671875" style="56" hidden="1" customWidth="1"/>
    <col min="10" max="11" width="9.5546875" style="56" hidden="1" customWidth="1"/>
    <col min="12" max="12" width="11.33203125" style="56" customWidth="1"/>
    <col min="13" max="13" width="9.33203125" style="55" customWidth="1"/>
    <col min="14" max="14" width="9.5546875" style="55" customWidth="1"/>
    <col min="15" max="15" width="8.88671875" style="55" customWidth="1"/>
    <col min="16" max="16" width="9.33203125" style="55" customWidth="1"/>
    <col min="17" max="17" width="9.33203125" style="52" customWidth="1"/>
    <col min="18" max="18" width="16.33203125" style="52" customWidth="1"/>
    <col min="19" max="19" width="11.6640625" style="52" customWidth="1"/>
    <col min="20" max="20" width="16" style="52" customWidth="1"/>
    <col min="21" max="21" width="11.5546875" style="52" customWidth="1"/>
    <col min="22" max="22" width="15" style="52" customWidth="1"/>
    <col min="23" max="23" width="11.44140625" style="52" customWidth="1"/>
    <col min="24" max="24" width="17.5546875" style="52" customWidth="1"/>
    <col min="25" max="25" width="16.88671875" style="6" customWidth="1"/>
    <col min="26" max="26" width="9.109375" style="6" customWidth="1"/>
    <col min="27" max="27" width="17.5546875" style="6" customWidth="1"/>
    <col min="28" max="29" width="9.109375" style="6" customWidth="1"/>
    <col min="30" max="34" width="9.109375" style="5" customWidth="1"/>
    <col min="35" max="16384" width="9.109375" style="5"/>
  </cols>
  <sheetData>
    <row r="1" spans="1:24" ht="57" customHeigh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68" t="s">
        <v>309</v>
      </c>
      <c r="T1" s="68"/>
      <c r="U1" s="3"/>
      <c r="V1" s="3"/>
      <c r="W1" s="4"/>
      <c r="X1" s="4"/>
    </row>
    <row r="2" spans="1:24" ht="42.75" customHeight="1" x14ac:dyDescent="0.3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3"/>
      <c r="V2" s="3"/>
      <c r="W2" s="4"/>
      <c r="X2" s="4"/>
    </row>
    <row r="3" spans="1:24" ht="29.25" hidden="1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  <c r="R3" s="9"/>
      <c r="S3" s="9"/>
      <c r="T3" s="9"/>
      <c r="U3" s="9"/>
      <c r="V3" s="9"/>
      <c r="W3" s="10"/>
      <c r="X3" s="10"/>
    </row>
    <row r="4" spans="1:24" s="11" customFormat="1" ht="151.5" customHeight="1" x14ac:dyDescent="0.3">
      <c r="A4" s="69" t="s">
        <v>1</v>
      </c>
      <c r="B4" s="71" t="s">
        <v>2</v>
      </c>
      <c r="C4" s="72" t="s">
        <v>3</v>
      </c>
      <c r="D4" s="72" t="s">
        <v>4</v>
      </c>
      <c r="E4" s="73" t="s">
        <v>5</v>
      </c>
      <c r="F4" s="73" t="s">
        <v>6</v>
      </c>
      <c r="G4" s="74" t="s">
        <v>7</v>
      </c>
      <c r="H4" s="75" t="s">
        <v>8</v>
      </c>
      <c r="I4" s="75"/>
      <c r="J4" s="75"/>
      <c r="K4" s="75"/>
      <c r="L4" s="73" t="s">
        <v>9</v>
      </c>
      <c r="M4" s="73" t="s">
        <v>10</v>
      </c>
      <c r="N4" s="73"/>
      <c r="O4" s="73"/>
      <c r="P4" s="73"/>
      <c r="Q4" s="77" t="s">
        <v>11</v>
      </c>
      <c r="R4" s="78"/>
      <c r="S4" s="77" t="s">
        <v>308</v>
      </c>
      <c r="T4" s="77"/>
      <c r="U4" s="77" t="s">
        <v>12</v>
      </c>
      <c r="V4" s="77"/>
      <c r="W4" s="77" t="s">
        <v>13</v>
      </c>
      <c r="X4" s="77"/>
    </row>
    <row r="5" spans="1:24" s="11" customFormat="1" ht="45" customHeight="1" x14ac:dyDescent="0.3">
      <c r="A5" s="70"/>
      <c r="B5" s="71"/>
      <c r="C5" s="72"/>
      <c r="D5" s="72"/>
      <c r="E5" s="73"/>
      <c r="F5" s="73"/>
      <c r="G5" s="74"/>
      <c r="H5" s="12" t="s">
        <v>14</v>
      </c>
      <c r="I5" s="12" t="s">
        <v>15</v>
      </c>
      <c r="J5" s="12" t="s">
        <v>16</v>
      </c>
      <c r="K5" s="13" t="s">
        <v>17</v>
      </c>
      <c r="L5" s="73"/>
      <c r="M5" s="14" t="s">
        <v>18</v>
      </c>
      <c r="N5" s="14" t="s">
        <v>19</v>
      </c>
      <c r="O5" s="14" t="s">
        <v>20</v>
      </c>
      <c r="P5" s="14" t="s">
        <v>21</v>
      </c>
      <c r="Q5" s="15" t="s">
        <v>22</v>
      </c>
      <c r="R5" s="15" t="s">
        <v>23</v>
      </c>
      <c r="S5" s="16" t="s">
        <v>22</v>
      </c>
      <c r="T5" s="16" t="s">
        <v>23</v>
      </c>
      <c r="U5" s="16" t="s">
        <v>22</v>
      </c>
      <c r="V5" s="16" t="s">
        <v>23</v>
      </c>
      <c r="W5" s="16" t="s">
        <v>22</v>
      </c>
      <c r="X5" s="16" t="s">
        <v>23</v>
      </c>
    </row>
    <row r="6" spans="1:24" s="11" customFormat="1" ht="20.25" customHeight="1" x14ac:dyDescent="0.3">
      <c r="A6" s="17"/>
      <c r="B6" s="18" t="s">
        <v>24</v>
      </c>
      <c r="C6" s="19"/>
      <c r="D6" s="19"/>
      <c r="E6" s="14"/>
      <c r="F6" s="14"/>
      <c r="G6" s="14"/>
      <c r="H6" s="12"/>
      <c r="I6" s="12"/>
      <c r="J6" s="12"/>
      <c r="K6" s="12"/>
      <c r="L6" s="12"/>
      <c r="M6" s="14"/>
      <c r="N6" s="14"/>
      <c r="O6" s="14"/>
      <c r="P6" s="14"/>
      <c r="Q6" s="15"/>
      <c r="R6" s="20">
        <f>'[3]уровни '!S12</f>
        <v>1.3</v>
      </c>
      <c r="S6" s="22">
        <v>0.98</v>
      </c>
      <c r="T6" s="21">
        <v>1.04</v>
      </c>
      <c r="U6" s="22">
        <v>1.08</v>
      </c>
      <c r="V6" s="21">
        <v>1.07</v>
      </c>
      <c r="W6" s="22">
        <v>0.98</v>
      </c>
      <c r="X6" s="21">
        <v>0.96</v>
      </c>
    </row>
    <row r="7" spans="1:24" ht="18" customHeight="1" x14ac:dyDescent="0.3">
      <c r="A7" s="58">
        <v>2</v>
      </c>
      <c r="B7" s="59" t="s">
        <v>25</v>
      </c>
      <c r="C7" s="23">
        <v>19007.45</v>
      </c>
      <c r="D7" s="23">
        <f>C7*(H7+I7+J7)</f>
        <v>16536.481500000002</v>
      </c>
      <c r="E7" s="35">
        <v>0.8</v>
      </c>
      <c r="F7" s="24"/>
      <c r="G7" s="24"/>
      <c r="H7" s="25">
        <v>0.72</v>
      </c>
      <c r="I7" s="25">
        <v>0.12</v>
      </c>
      <c r="J7" s="25">
        <v>0.03</v>
      </c>
      <c r="K7" s="25">
        <v>0.13</v>
      </c>
      <c r="L7" s="25"/>
      <c r="M7" s="23">
        <v>1.4</v>
      </c>
      <c r="N7" s="23">
        <v>1.68</v>
      </c>
      <c r="O7" s="23">
        <v>2.23</v>
      </c>
      <c r="P7" s="23">
        <v>2.39</v>
      </c>
      <c r="Q7" s="26">
        <f t="shared" ref="Q7:R7" si="0">SUM(Q8:Q26)</f>
        <v>5942</v>
      </c>
      <c r="R7" s="26">
        <f t="shared" si="0"/>
        <v>184588117.40369007</v>
      </c>
      <c r="S7" s="26">
        <f t="shared" ref="S7:V7" si="1">S8+S9+S10+S11+S12+S13+S14+S15+S16+S17+S18+S19+S20+S21+S22+S23+S24+S25+S26</f>
        <v>1150</v>
      </c>
      <c r="T7" s="26">
        <f t="shared" si="1"/>
        <v>18691485.357159998</v>
      </c>
      <c r="U7" s="26">
        <f t="shared" si="1"/>
        <v>6810</v>
      </c>
      <c r="V7" s="26">
        <f t="shared" si="1"/>
        <v>127048408.56407699</v>
      </c>
      <c r="W7" s="26">
        <f t="shared" ref="W7:X7" si="2">SUM(W8:W26)</f>
        <v>1080</v>
      </c>
      <c r="X7" s="26">
        <f t="shared" si="2"/>
        <v>24417709.279656</v>
      </c>
    </row>
    <row r="8" spans="1:24" ht="36" customHeight="1" x14ac:dyDescent="0.3">
      <c r="A8" s="27">
        <v>1</v>
      </c>
      <c r="B8" s="28" t="s">
        <v>26</v>
      </c>
      <c r="C8" s="23">
        <v>19007.45</v>
      </c>
      <c r="D8" s="23">
        <f>C8*(H8+I8+J8)</f>
        <v>16536.481500000002</v>
      </c>
      <c r="E8" s="29">
        <v>0.82</v>
      </c>
      <c r="F8" s="30">
        <v>1</v>
      </c>
      <c r="G8" s="30"/>
      <c r="H8" s="25">
        <v>0.72</v>
      </c>
      <c r="I8" s="25">
        <v>0.12</v>
      </c>
      <c r="J8" s="25">
        <v>0.03</v>
      </c>
      <c r="K8" s="25">
        <v>0.13</v>
      </c>
      <c r="L8" s="30">
        <v>1</v>
      </c>
      <c r="M8" s="23">
        <v>1.4</v>
      </c>
      <c r="N8" s="23">
        <v>1.68</v>
      </c>
      <c r="O8" s="23">
        <v>2.23</v>
      </c>
      <c r="P8" s="23">
        <v>2.39</v>
      </c>
      <c r="Q8" s="31">
        <v>306</v>
      </c>
      <c r="R8" s="31">
        <f t="shared" ref="R8:R26" si="3">Q8*C8*E8*F8*M8*$R$6</f>
        <v>8680215.8242799994</v>
      </c>
      <c r="S8" s="31">
        <v>25</v>
      </c>
      <c r="T8" s="31">
        <f t="shared" ref="T8:T26" si="4">(S8/12*3*C8*E8*F8*M8*$S$6)+(S8/12*9*C8*E8*F8*M8*$T$6)</f>
        <v>559151.66037499998</v>
      </c>
      <c r="U8" s="31">
        <v>95</v>
      </c>
      <c r="V8" s="31">
        <f t="shared" ref="V8:V26" si="5">U8/12*9*C8*E8*F8*M8*$V$6+U8/12*3*C8*E8*F8*M8*$U$6</f>
        <v>2223241.5530324997</v>
      </c>
      <c r="W8" s="31">
        <v>15</v>
      </c>
      <c r="X8" s="31">
        <f t="shared" ref="X8:X26" si="6">W8/12*9*C8*E8*F8*N8*$X$6+W8/12*3*C8*E8*F8*N8*$W$6</f>
        <v>379022.99866199994</v>
      </c>
    </row>
    <row r="9" spans="1:24" ht="36" customHeight="1" x14ac:dyDescent="0.3">
      <c r="A9" s="27">
        <v>2</v>
      </c>
      <c r="B9" s="28" t="s">
        <v>27</v>
      </c>
      <c r="C9" s="23">
        <v>19007.45</v>
      </c>
      <c r="D9" s="23">
        <f>C9*(H9+I9+J9)</f>
        <v>16536.481500000002</v>
      </c>
      <c r="E9" s="29">
        <v>0.84</v>
      </c>
      <c r="F9" s="30">
        <v>1</v>
      </c>
      <c r="G9" s="30"/>
      <c r="H9" s="25">
        <v>0.72</v>
      </c>
      <c r="I9" s="25">
        <v>0.12</v>
      </c>
      <c r="J9" s="25">
        <v>0.03</v>
      </c>
      <c r="K9" s="25">
        <v>0.13</v>
      </c>
      <c r="L9" s="30">
        <v>1</v>
      </c>
      <c r="M9" s="23">
        <v>1.4</v>
      </c>
      <c r="N9" s="23">
        <v>1.68</v>
      </c>
      <c r="O9" s="23">
        <v>2.23</v>
      </c>
      <c r="P9" s="23">
        <v>2.39</v>
      </c>
      <c r="Q9" s="31">
        <v>968</v>
      </c>
      <c r="R9" s="31">
        <f t="shared" si="3"/>
        <v>28128714.694080003</v>
      </c>
      <c r="S9" s="31">
        <v>102</v>
      </c>
      <c r="T9" s="31">
        <f t="shared" si="4"/>
        <v>2336981.18346</v>
      </c>
      <c r="U9" s="31">
        <v>252</v>
      </c>
      <c r="V9" s="31">
        <f t="shared" si="5"/>
        <v>6041280.7695239997</v>
      </c>
      <c r="W9" s="31">
        <v>69</v>
      </c>
      <c r="X9" s="31">
        <f t="shared" si="6"/>
        <v>1786030.3254023998</v>
      </c>
    </row>
    <row r="10" spans="1:24" ht="41.4" x14ac:dyDescent="0.3">
      <c r="A10" s="27">
        <v>3</v>
      </c>
      <c r="B10" s="28" t="s">
        <v>28</v>
      </c>
      <c r="C10" s="23">
        <v>19007.45</v>
      </c>
      <c r="D10" s="23">
        <f>C10*(H10+I10+J10)</f>
        <v>16916.630499999999</v>
      </c>
      <c r="E10" s="29">
        <v>0.97</v>
      </c>
      <c r="F10" s="30">
        <v>1</v>
      </c>
      <c r="G10" s="30"/>
      <c r="H10" s="25">
        <v>0.76</v>
      </c>
      <c r="I10" s="25">
        <v>0.1</v>
      </c>
      <c r="J10" s="25">
        <v>0.03</v>
      </c>
      <c r="K10" s="25">
        <v>0.11</v>
      </c>
      <c r="L10" s="30">
        <v>1</v>
      </c>
      <c r="M10" s="23">
        <v>1.4</v>
      </c>
      <c r="N10" s="23">
        <v>1.68</v>
      </c>
      <c r="O10" s="23">
        <v>2.23</v>
      </c>
      <c r="P10" s="23">
        <v>2.39</v>
      </c>
      <c r="Q10" s="31">
        <v>1348</v>
      </c>
      <c r="R10" s="31">
        <f t="shared" si="3"/>
        <v>45233154.006039999</v>
      </c>
      <c r="S10" s="31">
        <v>39</v>
      </c>
      <c r="T10" s="31">
        <f t="shared" si="4"/>
        <v>1031839.3810725</v>
      </c>
      <c r="U10" s="31">
        <v>385</v>
      </c>
      <c r="V10" s="31">
        <f t="shared" si="5"/>
        <v>10658145.802053748</v>
      </c>
      <c r="W10" s="31">
        <v>80</v>
      </c>
      <c r="X10" s="31">
        <f t="shared" si="6"/>
        <v>2391234.5281439996</v>
      </c>
    </row>
    <row r="11" spans="1:24" s="6" customFormat="1" ht="32.25" customHeight="1" x14ac:dyDescent="0.3">
      <c r="A11" s="27">
        <v>4</v>
      </c>
      <c r="B11" s="28" t="s">
        <v>29</v>
      </c>
      <c r="C11" s="23">
        <v>19007.45</v>
      </c>
      <c r="D11" s="23">
        <f>C11*(H11+I11+J11)</f>
        <v>16916.630499999999</v>
      </c>
      <c r="E11" s="29">
        <v>0.8</v>
      </c>
      <c r="F11" s="30">
        <v>1</v>
      </c>
      <c r="G11" s="30"/>
      <c r="H11" s="25">
        <v>0.78</v>
      </c>
      <c r="I11" s="25">
        <v>0.08</v>
      </c>
      <c r="J11" s="25">
        <v>0.03</v>
      </c>
      <c r="K11" s="25">
        <v>0.12</v>
      </c>
      <c r="L11" s="30">
        <v>1</v>
      </c>
      <c r="M11" s="23">
        <v>1.4</v>
      </c>
      <c r="N11" s="23">
        <v>1.68</v>
      </c>
      <c r="O11" s="23">
        <v>2.23</v>
      </c>
      <c r="P11" s="23">
        <v>2.39</v>
      </c>
      <c r="Q11" s="31">
        <f>600+842+190</f>
        <v>1632</v>
      </c>
      <c r="R11" s="31">
        <f t="shared" si="3"/>
        <v>45165350.630400002</v>
      </c>
      <c r="S11" s="31">
        <v>320</v>
      </c>
      <c r="T11" s="31">
        <f t="shared" si="4"/>
        <v>6982576.8320000004</v>
      </c>
      <c r="U11" s="31">
        <v>1468</v>
      </c>
      <c r="V11" s="31">
        <f t="shared" si="5"/>
        <v>33517007.443920001</v>
      </c>
      <c r="W11" s="31">
        <v>220</v>
      </c>
      <c r="X11" s="31">
        <f t="shared" si="6"/>
        <v>5423418.5174399996</v>
      </c>
    </row>
    <row r="12" spans="1:24" x14ac:dyDescent="0.3">
      <c r="A12" s="27">
        <v>6</v>
      </c>
      <c r="B12" s="28" t="s">
        <v>30</v>
      </c>
      <c r="C12" s="23">
        <v>19007.45</v>
      </c>
      <c r="D12" s="23">
        <f t="shared" ref="D12:D17" si="7">C12*(H12+I12+J12)</f>
        <v>16156.332500000002</v>
      </c>
      <c r="E12" s="29">
        <v>0.77</v>
      </c>
      <c r="F12" s="30">
        <v>1</v>
      </c>
      <c r="G12" s="30"/>
      <c r="H12" s="25">
        <v>0.67</v>
      </c>
      <c r="I12" s="25">
        <v>0.15</v>
      </c>
      <c r="J12" s="25">
        <v>0.03</v>
      </c>
      <c r="K12" s="25">
        <v>0.15</v>
      </c>
      <c r="L12" s="30">
        <v>1</v>
      </c>
      <c r="M12" s="23">
        <v>1.4</v>
      </c>
      <c r="N12" s="23">
        <v>1.68</v>
      </c>
      <c r="O12" s="23">
        <v>2.23</v>
      </c>
      <c r="P12" s="23">
        <v>2.39</v>
      </c>
      <c r="Q12" s="31">
        <v>23</v>
      </c>
      <c r="R12" s="31">
        <f t="shared" si="3"/>
        <v>612651.92989000003</v>
      </c>
      <c r="S12" s="31">
        <v>12</v>
      </c>
      <c r="T12" s="31">
        <f t="shared" si="4"/>
        <v>252027.38253000003</v>
      </c>
      <c r="U12" s="31">
        <v>208</v>
      </c>
      <c r="V12" s="31">
        <f t="shared" si="5"/>
        <v>4570916.1377880005</v>
      </c>
      <c r="W12" s="31">
        <v>90</v>
      </c>
      <c r="X12" s="31">
        <f t="shared" si="6"/>
        <v>2135471.0412419997</v>
      </c>
    </row>
    <row r="13" spans="1:24" ht="41.4" x14ac:dyDescent="0.3">
      <c r="A13" s="27">
        <v>7</v>
      </c>
      <c r="B13" s="28" t="s">
        <v>31</v>
      </c>
      <c r="C13" s="23">
        <v>19007.45</v>
      </c>
      <c r="D13" s="23">
        <f t="shared" si="7"/>
        <v>15396.034500000002</v>
      </c>
      <c r="E13" s="29">
        <v>0.96</v>
      </c>
      <c r="F13" s="30">
        <v>1</v>
      </c>
      <c r="G13" s="30"/>
      <c r="H13" s="25">
        <v>0.65</v>
      </c>
      <c r="I13" s="25">
        <v>0.12</v>
      </c>
      <c r="J13" s="25">
        <v>0.04</v>
      </c>
      <c r="K13" s="25">
        <v>0.19</v>
      </c>
      <c r="L13" s="30">
        <v>1</v>
      </c>
      <c r="M13" s="23">
        <v>1.4</v>
      </c>
      <c r="N13" s="23">
        <v>1.68</v>
      </c>
      <c r="O13" s="23">
        <v>2.23</v>
      </c>
      <c r="P13" s="23">
        <v>2.39</v>
      </c>
      <c r="Q13" s="31">
        <v>27</v>
      </c>
      <c r="R13" s="31">
        <f t="shared" si="3"/>
        <v>896665.04928000004</v>
      </c>
      <c r="S13" s="31">
        <v>24</v>
      </c>
      <c r="T13" s="31">
        <f t="shared" si="4"/>
        <v>628431.91488000005</v>
      </c>
      <c r="U13" s="31">
        <v>15</v>
      </c>
      <c r="V13" s="31">
        <f t="shared" si="5"/>
        <v>410971.48092</v>
      </c>
      <c r="W13" s="31">
        <v>6</v>
      </c>
      <c r="X13" s="31">
        <f t="shared" si="6"/>
        <v>177493.69693440001</v>
      </c>
    </row>
    <row r="14" spans="1:24" ht="27.6" x14ac:dyDescent="0.3">
      <c r="A14" s="27">
        <v>8</v>
      </c>
      <c r="B14" s="28" t="s">
        <v>32</v>
      </c>
      <c r="C14" s="23">
        <v>19007.45</v>
      </c>
      <c r="D14" s="23">
        <f t="shared" si="7"/>
        <v>15396.034500000002</v>
      </c>
      <c r="E14" s="29">
        <v>0.52</v>
      </c>
      <c r="F14" s="30">
        <v>1</v>
      </c>
      <c r="G14" s="30"/>
      <c r="H14" s="25">
        <v>0.68</v>
      </c>
      <c r="I14" s="25">
        <v>0.09</v>
      </c>
      <c r="J14" s="25">
        <v>0.04</v>
      </c>
      <c r="K14" s="25">
        <v>0.19</v>
      </c>
      <c r="L14" s="30">
        <v>1</v>
      </c>
      <c r="M14" s="23">
        <v>1.4</v>
      </c>
      <c r="N14" s="23">
        <v>1.68</v>
      </c>
      <c r="O14" s="23">
        <v>2.23</v>
      </c>
      <c r="P14" s="23">
        <v>2.39</v>
      </c>
      <c r="Q14" s="31">
        <v>164</v>
      </c>
      <c r="R14" s="31">
        <f t="shared" si="3"/>
        <v>2950138.7115199999</v>
      </c>
      <c r="S14" s="31">
        <v>90</v>
      </c>
      <c r="T14" s="31">
        <f t="shared" si="4"/>
        <v>1276502.3270999999</v>
      </c>
      <c r="U14" s="31">
        <v>147</v>
      </c>
      <c r="V14" s="31">
        <f t="shared" si="5"/>
        <v>2181573.6112170001</v>
      </c>
      <c r="W14" s="31">
        <v>57</v>
      </c>
      <c r="X14" s="31">
        <f t="shared" si="6"/>
        <v>913352.98214159999</v>
      </c>
    </row>
    <row r="15" spans="1:24" ht="38.25" customHeight="1" x14ac:dyDescent="0.3">
      <c r="A15" s="27">
        <v>9</v>
      </c>
      <c r="B15" s="28" t="s">
        <v>33</v>
      </c>
      <c r="C15" s="23">
        <v>19007.45</v>
      </c>
      <c r="D15" s="23">
        <f t="shared" si="7"/>
        <v>16916.630499999999</v>
      </c>
      <c r="E15" s="29">
        <v>0.46</v>
      </c>
      <c r="F15" s="30">
        <v>1</v>
      </c>
      <c r="G15" s="30"/>
      <c r="H15" s="25">
        <v>0.82</v>
      </c>
      <c r="I15" s="25">
        <v>0.05</v>
      </c>
      <c r="J15" s="25">
        <v>0.02</v>
      </c>
      <c r="K15" s="25">
        <v>0.11</v>
      </c>
      <c r="L15" s="30">
        <v>1</v>
      </c>
      <c r="M15" s="23">
        <v>1.4</v>
      </c>
      <c r="N15" s="23">
        <v>1.68</v>
      </c>
      <c r="O15" s="23">
        <v>2.23</v>
      </c>
      <c r="P15" s="23">
        <v>2.39</v>
      </c>
      <c r="Q15" s="31">
        <v>18</v>
      </c>
      <c r="R15" s="31">
        <f t="shared" si="3"/>
        <v>286434.66852000001</v>
      </c>
      <c r="S15" s="31">
        <v>75</v>
      </c>
      <c r="T15" s="31">
        <f t="shared" si="4"/>
        <v>941011.33087499999</v>
      </c>
      <c r="U15" s="31">
        <v>651</v>
      </c>
      <c r="V15" s="31">
        <f t="shared" si="5"/>
        <v>8546494.4219655003</v>
      </c>
      <c r="W15" s="31">
        <v>150</v>
      </c>
      <c r="X15" s="31">
        <f t="shared" si="6"/>
        <v>2126226.5778600001</v>
      </c>
    </row>
    <row r="16" spans="1:24" ht="36.75" customHeight="1" x14ac:dyDescent="0.3">
      <c r="A16" s="27">
        <v>10</v>
      </c>
      <c r="B16" s="28" t="s">
        <v>34</v>
      </c>
      <c r="C16" s="23">
        <v>19007.45</v>
      </c>
      <c r="D16" s="23">
        <f t="shared" si="7"/>
        <v>16156.332500000002</v>
      </c>
      <c r="E16" s="29">
        <v>0.93</v>
      </c>
      <c r="F16" s="30">
        <v>1</v>
      </c>
      <c r="G16" s="30"/>
      <c r="H16" s="25">
        <v>0.66</v>
      </c>
      <c r="I16" s="25">
        <v>0.15</v>
      </c>
      <c r="J16" s="25">
        <v>0.04</v>
      </c>
      <c r="K16" s="25">
        <v>0.15</v>
      </c>
      <c r="L16" s="30">
        <v>1</v>
      </c>
      <c r="M16" s="23">
        <v>1.4</v>
      </c>
      <c r="N16" s="23">
        <v>1.68</v>
      </c>
      <c r="O16" s="23">
        <v>2.23</v>
      </c>
      <c r="P16" s="23">
        <v>2.39</v>
      </c>
      <c r="Q16" s="31">
        <v>400</v>
      </c>
      <c r="R16" s="31">
        <f t="shared" si="3"/>
        <v>12868803.947999999</v>
      </c>
      <c r="S16" s="31">
        <v>75</v>
      </c>
      <c r="T16" s="31">
        <f t="shared" si="4"/>
        <v>1902479.4298125</v>
      </c>
      <c r="U16" s="31">
        <v>582</v>
      </c>
      <c r="V16" s="31">
        <f t="shared" si="5"/>
        <v>15447390.539080501</v>
      </c>
      <c r="W16" s="31">
        <v>100</v>
      </c>
      <c r="X16" s="31">
        <f t="shared" si="6"/>
        <v>2865783.6484199995</v>
      </c>
    </row>
    <row r="17" spans="1:29" ht="33" customHeight="1" x14ac:dyDescent="0.3">
      <c r="A17" s="27">
        <v>11</v>
      </c>
      <c r="B17" s="28" t="s">
        <v>35</v>
      </c>
      <c r="C17" s="23">
        <v>19007.45</v>
      </c>
      <c r="D17" s="23">
        <f t="shared" si="7"/>
        <v>15015.885500000002</v>
      </c>
      <c r="E17" s="23">
        <v>0.18</v>
      </c>
      <c r="F17" s="30">
        <v>1</v>
      </c>
      <c r="G17" s="30"/>
      <c r="H17" s="25">
        <v>0.71</v>
      </c>
      <c r="I17" s="25">
        <v>0.03</v>
      </c>
      <c r="J17" s="25">
        <v>0.05</v>
      </c>
      <c r="K17" s="25">
        <v>0.21</v>
      </c>
      <c r="L17" s="30">
        <v>1</v>
      </c>
      <c r="M17" s="23">
        <v>1.4</v>
      </c>
      <c r="N17" s="23">
        <v>1.68</v>
      </c>
      <c r="O17" s="23">
        <v>2.23</v>
      </c>
      <c r="P17" s="23">
        <v>2.39</v>
      </c>
      <c r="Q17" s="31">
        <v>100</v>
      </c>
      <c r="R17" s="31">
        <f t="shared" si="3"/>
        <v>622684.06199999992</v>
      </c>
      <c r="S17" s="31">
        <v>350</v>
      </c>
      <c r="T17" s="31">
        <f t="shared" si="4"/>
        <v>1718368.5172499998</v>
      </c>
      <c r="U17" s="31">
        <v>1423</v>
      </c>
      <c r="V17" s="31">
        <f t="shared" si="5"/>
        <v>7310155.2168644993</v>
      </c>
      <c r="W17" s="31"/>
      <c r="X17" s="31">
        <f t="shared" si="6"/>
        <v>0</v>
      </c>
    </row>
    <row r="18" spans="1:29" ht="33" customHeight="1" x14ac:dyDescent="0.3">
      <c r="A18" s="32">
        <v>102</v>
      </c>
      <c r="B18" s="28" t="s">
        <v>36</v>
      </c>
      <c r="C18" s="23">
        <v>19007.45</v>
      </c>
      <c r="D18" s="23"/>
      <c r="E18" s="23">
        <v>2.06</v>
      </c>
      <c r="F18" s="30">
        <v>1</v>
      </c>
      <c r="G18" s="30"/>
      <c r="H18" s="25">
        <v>0.67</v>
      </c>
      <c r="I18" s="25">
        <v>0.1</v>
      </c>
      <c r="J18" s="25">
        <v>0.04</v>
      </c>
      <c r="K18" s="25">
        <v>0.19</v>
      </c>
      <c r="L18" s="30">
        <v>1</v>
      </c>
      <c r="M18" s="23">
        <v>1.4</v>
      </c>
      <c r="N18" s="23">
        <v>1.68</v>
      </c>
      <c r="O18" s="23">
        <v>2.23</v>
      </c>
      <c r="P18" s="23">
        <v>2.39</v>
      </c>
      <c r="Q18" s="31"/>
      <c r="R18" s="31">
        <f t="shared" si="3"/>
        <v>0</v>
      </c>
      <c r="S18" s="31"/>
      <c r="T18" s="31">
        <f t="shared" si="4"/>
        <v>0</v>
      </c>
      <c r="U18" s="31"/>
      <c r="V18" s="31">
        <f t="shared" si="5"/>
        <v>0</v>
      </c>
      <c r="W18" s="31"/>
      <c r="X18" s="31">
        <f t="shared" si="6"/>
        <v>0</v>
      </c>
    </row>
    <row r="19" spans="1:29" ht="27.75" customHeight="1" x14ac:dyDescent="0.3">
      <c r="A19" s="32">
        <v>103</v>
      </c>
      <c r="B19" s="28" t="s">
        <v>37</v>
      </c>
      <c r="C19" s="23">
        <v>19007.45</v>
      </c>
      <c r="D19" s="23"/>
      <c r="E19" s="23">
        <v>3.66</v>
      </c>
      <c r="F19" s="30">
        <v>1</v>
      </c>
      <c r="G19" s="30"/>
      <c r="H19" s="25">
        <v>0.67</v>
      </c>
      <c r="I19" s="25">
        <v>0.11</v>
      </c>
      <c r="J19" s="25">
        <v>0.04</v>
      </c>
      <c r="K19" s="25">
        <v>0.18</v>
      </c>
      <c r="L19" s="30">
        <v>1</v>
      </c>
      <c r="M19" s="23">
        <v>1.4</v>
      </c>
      <c r="N19" s="23">
        <v>1.68</v>
      </c>
      <c r="O19" s="23">
        <v>2.23</v>
      </c>
      <c r="P19" s="23">
        <v>2.39</v>
      </c>
      <c r="Q19" s="31"/>
      <c r="R19" s="31">
        <f t="shared" si="3"/>
        <v>0</v>
      </c>
      <c r="S19" s="31"/>
      <c r="T19" s="31">
        <f t="shared" si="4"/>
        <v>0</v>
      </c>
      <c r="U19" s="31"/>
      <c r="V19" s="31">
        <f t="shared" si="5"/>
        <v>0</v>
      </c>
      <c r="W19" s="31"/>
      <c r="X19" s="31">
        <f t="shared" si="6"/>
        <v>0</v>
      </c>
    </row>
    <row r="20" spans="1:29" x14ac:dyDescent="0.3">
      <c r="A20" s="27">
        <v>13</v>
      </c>
      <c r="B20" s="28" t="s">
        <v>38</v>
      </c>
      <c r="C20" s="23">
        <v>19007.45</v>
      </c>
      <c r="D20" s="23">
        <f t="shared" ref="D20:D32" si="8">C20*(H20+I20+J20)</f>
        <v>15396.034500000002</v>
      </c>
      <c r="E20" s="23">
        <v>0.48</v>
      </c>
      <c r="F20" s="30">
        <v>1</v>
      </c>
      <c r="G20" s="30"/>
      <c r="H20" s="25">
        <v>0.67</v>
      </c>
      <c r="I20" s="25">
        <v>0.1</v>
      </c>
      <c r="J20" s="25">
        <v>0.04</v>
      </c>
      <c r="K20" s="25">
        <v>0.19</v>
      </c>
      <c r="L20" s="30">
        <v>1</v>
      </c>
      <c r="M20" s="23">
        <v>1.4</v>
      </c>
      <c r="N20" s="23">
        <v>1.68</v>
      </c>
      <c r="O20" s="23">
        <v>2.23</v>
      </c>
      <c r="P20" s="23">
        <v>2.39</v>
      </c>
      <c r="Q20" s="31"/>
      <c r="R20" s="31">
        <f t="shared" si="3"/>
        <v>0</v>
      </c>
      <c r="S20" s="31"/>
      <c r="T20" s="31">
        <f t="shared" si="4"/>
        <v>0</v>
      </c>
      <c r="U20" s="31">
        <v>606</v>
      </c>
      <c r="V20" s="31">
        <f t="shared" si="5"/>
        <v>8301623.9145839997</v>
      </c>
      <c r="W20" s="31">
        <v>173</v>
      </c>
      <c r="X20" s="31">
        <f t="shared" si="6"/>
        <v>2558867.4641375998</v>
      </c>
    </row>
    <row r="21" spans="1:29" x14ac:dyDescent="0.3">
      <c r="A21" s="27">
        <v>14</v>
      </c>
      <c r="B21" s="28" t="s">
        <v>39</v>
      </c>
      <c r="C21" s="23">
        <v>19007.45</v>
      </c>
      <c r="D21" s="23">
        <f t="shared" si="8"/>
        <v>15586.109000000002</v>
      </c>
      <c r="E21" s="23">
        <v>0.65</v>
      </c>
      <c r="F21" s="30">
        <v>1</v>
      </c>
      <c r="G21" s="30"/>
      <c r="H21" s="25">
        <v>0.67</v>
      </c>
      <c r="I21" s="25">
        <v>0.11</v>
      </c>
      <c r="J21" s="25">
        <v>0.04</v>
      </c>
      <c r="K21" s="25">
        <v>0.18</v>
      </c>
      <c r="L21" s="30">
        <v>1</v>
      </c>
      <c r="M21" s="23">
        <v>1.4</v>
      </c>
      <c r="N21" s="23">
        <v>1.68</v>
      </c>
      <c r="O21" s="23">
        <v>2.23</v>
      </c>
      <c r="P21" s="23">
        <v>2.39</v>
      </c>
      <c r="Q21" s="31">
        <v>2</v>
      </c>
      <c r="R21" s="31">
        <f t="shared" si="3"/>
        <v>44971.626700000001</v>
      </c>
      <c r="S21" s="31"/>
      <c r="T21" s="31">
        <f t="shared" si="4"/>
        <v>0</v>
      </c>
      <c r="U21" s="31">
        <v>6</v>
      </c>
      <c r="V21" s="31">
        <f t="shared" si="5"/>
        <v>111304.7760825</v>
      </c>
      <c r="W21" s="31"/>
      <c r="X21" s="31">
        <f t="shared" si="6"/>
        <v>0</v>
      </c>
    </row>
    <row r="22" spans="1:29" x14ac:dyDescent="0.3">
      <c r="A22" s="27">
        <v>15</v>
      </c>
      <c r="B22" s="28" t="s">
        <v>40</v>
      </c>
      <c r="C22" s="23">
        <v>19007.45</v>
      </c>
      <c r="D22" s="23">
        <f t="shared" si="8"/>
        <v>16156.3325</v>
      </c>
      <c r="E22" s="23">
        <v>1.06</v>
      </c>
      <c r="F22" s="30">
        <v>1</v>
      </c>
      <c r="G22" s="30"/>
      <c r="H22" s="25">
        <v>0.69</v>
      </c>
      <c r="I22" s="25">
        <v>0.13</v>
      </c>
      <c r="J22" s="25">
        <v>0.03</v>
      </c>
      <c r="K22" s="25">
        <v>0.15</v>
      </c>
      <c r="L22" s="30">
        <v>1</v>
      </c>
      <c r="M22" s="23">
        <v>1.4</v>
      </c>
      <c r="N22" s="23">
        <v>1.68</v>
      </c>
      <c r="O22" s="23">
        <v>2.23</v>
      </c>
      <c r="P22" s="23">
        <v>2.39</v>
      </c>
      <c r="Q22" s="31">
        <f>90+50</f>
        <v>140</v>
      </c>
      <c r="R22" s="31">
        <f t="shared" si="3"/>
        <v>5133684.1556000002</v>
      </c>
      <c r="S22" s="31">
        <v>30</v>
      </c>
      <c r="T22" s="31">
        <f t="shared" si="4"/>
        <v>867366.96585000004</v>
      </c>
      <c r="U22" s="31">
        <v>292</v>
      </c>
      <c r="V22" s="31">
        <f t="shared" si="5"/>
        <v>8833603.6648860015</v>
      </c>
      <c r="W22" s="31">
        <v>20</v>
      </c>
      <c r="X22" s="31">
        <f t="shared" si="6"/>
        <v>653275.41232799995</v>
      </c>
    </row>
    <row r="23" spans="1:29" x14ac:dyDescent="0.3">
      <c r="A23" s="27">
        <v>16</v>
      </c>
      <c r="B23" s="28" t="s">
        <v>41</v>
      </c>
      <c r="C23" s="23">
        <v>19007.45</v>
      </c>
      <c r="D23" s="23">
        <f t="shared" si="8"/>
        <v>17486.854000000003</v>
      </c>
      <c r="E23" s="23">
        <v>1.32</v>
      </c>
      <c r="F23" s="30">
        <v>1</v>
      </c>
      <c r="G23" s="30"/>
      <c r="H23" s="25">
        <v>0.74</v>
      </c>
      <c r="I23" s="25">
        <v>0.16</v>
      </c>
      <c r="J23" s="25">
        <v>0.02</v>
      </c>
      <c r="K23" s="25">
        <v>0.08</v>
      </c>
      <c r="L23" s="30">
        <v>1</v>
      </c>
      <c r="M23" s="23">
        <v>1.4</v>
      </c>
      <c r="N23" s="23">
        <v>1.68</v>
      </c>
      <c r="O23" s="23">
        <v>2.23</v>
      </c>
      <c r="P23" s="23">
        <v>2.39</v>
      </c>
      <c r="Q23" s="31">
        <f>411+140</f>
        <v>551</v>
      </c>
      <c r="R23" s="31">
        <f t="shared" si="3"/>
        <v>25160587.331879999</v>
      </c>
      <c r="S23" s="31"/>
      <c r="T23" s="31">
        <f t="shared" si="4"/>
        <v>0</v>
      </c>
      <c r="U23" s="31">
        <v>120</v>
      </c>
      <c r="V23" s="31">
        <f t="shared" si="5"/>
        <v>4520686.29012</v>
      </c>
      <c r="W23" s="31">
        <v>20</v>
      </c>
      <c r="X23" s="31">
        <f t="shared" si="6"/>
        <v>813512.77761600004</v>
      </c>
    </row>
    <row r="24" spans="1:29" x14ac:dyDescent="0.3">
      <c r="A24" s="27">
        <v>5</v>
      </c>
      <c r="B24" s="28" t="s">
        <v>42</v>
      </c>
      <c r="C24" s="23">
        <v>19007.45</v>
      </c>
      <c r="D24" s="23">
        <f t="shared" si="8"/>
        <v>16726.556</v>
      </c>
      <c r="E24" s="23">
        <v>0.89</v>
      </c>
      <c r="F24" s="30">
        <v>1</v>
      </c>
      <c r="G24" s="30"/>
      <c r="H24" s="25">
        <v>0.75</v>
      </c>
      <c r="I24" s="25">
        <v>0.1</v>
      </c>
      <c r="J24" s="25">
        <v>0.03</v>
      </c>
      <c r="K24" s="25">
        <v>0.12</v>
      </c>
      <c r="L24" s="30">
        <v>1</v>
      </c>
      <c r="M24" s="23">
        <v>1.4</v>
      </c>
      <c r="N24" s="23">
        <v>1.68</v>
      </c>
      <c r="O24" s="23">
        <v>2.23</v>
      </c>
      <c r="P24" s="23">
        <v>2.39</v>
      </c>
      <c r="Q24" s="31">
        <v>171</v>
      </c>
      <c r="R24" s="31">
        <f t="shared" si="3"/>
        <v>5264793.7442100001</v>
      </c>
      <c r="S24" s="31">
        <v>7</v>
      </c>
      <c r="T24" s="31">
        <f t="shared" si="4"/>
        <v>169927.5533725</v>
      </c>
      <c r="U24" s="31">
        <v>551</v>
      </c>
      <c r="V24" s="31">
        <f t="shared" si="5"/>
        <v>13995576.703358252</v>
      </c>
      <c r="W24" s="31">
        <v>80</v>
      </c>
      <c r="X24" s="31">
        <f t="shared" si="6"/>
        <v>2194019.3093279996</v>
      </c>
      <c r="Y24" s="33"/>
    </row>
    <row r="25" spans="1:29" ht="27.6" x14ac:dyDescent="0.3">
      <c r="A25" s="27">
        <v>17</v>
      </c>
      <c r="B25" s="28" t="s">
        <v>43</v>
      </c>
      <c r="C25" s="23">
        <v>19007.45</v>
      </c>
      <c r="D25" s="23">
        <f t="shared" si="8"/>
        <v>15586.109000000002</v>
      </c>
      <c r="E25" s="29">
        <v>0.91</v>
      </c>
      <c r="F25" s="30">
        <v>1</v>
      </c>
      <c r="G25" s="30"/>
      <c r="H25" s="25">
        <v>0.64</v>
      </c>
      <c r="I25" s="25">
        <v>0.14000000000000001</v>
      </c>
      <c r="J25" s="25">
        <v>0.04</v>
      </c>
      <c r="K25" s="25">
        <v>0.18</v>
      </c>
      <c r="L25" s="30">
        <v>1</v>
      </c>
      <c r="M25" s="23">
        <v>1.4</v>
      </c>
      <c r="N25" s="23">
        <v>1.68</v>
      </c>
      <c r="O25" s="23">
        <v>2.23</v>
      </c>
      <c r="P25" s="23">
        <v>2.39</v>
      </c>
      <c r="Q25" s="31">
        <v>81</v>
      </c>
      <c r="R25" s="31">
        <f t="shared" si="3"/>
        <v>2549891.2338899998</v>
      </c>
      <c r="S25" s="31">
        <v>1</v>
      </c>
      <c r="T25" s="31">
        <f t="shared" si="4"/>
        <v>24820.878582499998</v>
      </c>
      <c r="U25" s="31">
        <v>6</v>
      </c>
      <c r="V25" s="31">
        <f t="shared" si="5"/>
        <v>155826.68651550001</v>
      </c>
      <c r="W25" s="31">
        <v>0</v>
      </c>
      <c r="X25" s="31">
        <f t="shared" si="6"/>
        <v>0</v>
      </c>
    </row>
    <row r="26" spans="1:29" s="34" customFormat="1" ht="18" customHeight="1" x14ac:dyDescent="0.3">
      <c r="A26" s="27">
        <v>18</v>
      </c>
      <c r="B26" s="28" t="s">
        <v>44</v>
      </c>
      <c r="C26" s="23">
        <v>19007.45</v>
      </c>
      <c r="D26" s="23">
        <f t="shared" si="8"/>
        <v>15586.109000000002</v>
      </c>
      <c r="E26" s="29">
        <v>2.6</v>
      </c>
      <c r="F26" s="30">
        <v>1</v>
      </c>
      <c r="G26" s="30"/>
      <c r="H26" s="25">
        <v>0.64</v>
      </c>
      <c r="I26" s="25">
        <v>0.14000000000000001</v>
      </c>
      <c r="J26" s="25">
        <v>0.04</v>
      </c>
      <c r="K26" s="25">
        <v>0.18</v>
      </c>
      <c r="L26" s="30">
        <v>1</v>
      </c>
      <c r="M26" s="23">
        <v>1.4</v>
      </c>
      <c r="N26" s="23">
        <v>1.68</v>
      </c>
      <c r="O26" s="23">
        <v>2.23</v>
      </c>
      <c r="P26" s="23">
        <v>2.39</v>
      </c>
      <c r="Q26" s="31">
        <v>11</v>
      </c>
      <c r="R26" s="31">
        <f t="shared" si="3"/>
        <v>989375.78740000015</v>
      </c>
      <c r="S26" s="31"/>
      <c r="T26" s="31">
        <f t="shared" si="4"/>
        <v>0</v>
      </c>
      <c r="U26" s="31">
        <v>3</v>
      </c>
      <c r="V26" s="31">
        <f t="shared" si="5"/>
        <v>222609.552165</v>
      </c>
      <c r="W26" s="31">
        <v>0</v>
      </c>
      <c r="X26" s="31">
        <f t="shared" si="6"/>
        <v>0</v>
      </c>
      <c r="Y26" s="6"/>
      <c r="Z26" s="6"/>
      <c r="AA26" s="6"/>
      <c r="AB26" s="6"/>
      <c r="AC26" s="6"/>
    </row>
    <row r="27" spans="1:29" s="39" customFormat="1" x14ac:dyDescent="0.3">
      <c r="A27" s="58">
        <v>4</v>
      </c>
      <c r="B27" s="59" t="s">
        <v>45</v>
      </c>
      <c r="C27" s="23">
        <v>19007.45</v>
      </c>
      <c r="D27" s="35">
        <f t="shared" si="8"/>
        <v>0</v>
      </c>
      <c r="E27" s="35">
        <v>1.04</v>
      </c>
      <c r="F27" s="36"/>
      <c r="G27" s="36"/>
      <c r="H27" s="37"/>
      <c r="I27" s="37"/>
      <c r="J27" s="37"/>
      <c r="K27" s="37"/>
      <c r="L27" s="37"/>
      <c r="M27" s="35">
        <v>1.4</v>
      </c>
      <c r="N27" s="35">
        <v>1.68</v>
      </c>
      <c r="O27" s="35">
        <v>2.23</v>
      </c>
      <c r="P27" s="35">
        <v>2.39</v>
      </c>
      <c r="Q27" s="26">
        <f t="shared" ref="Q27:V27" si="9">SUM(Q28:Q38)</f>
        <v>0</v>
      </c>
      <c r="R27" s="26">
        <f t="shared" si="9"/>
        <v>0</v>
      </c>
      <c r="S27" s="26">
        <f t="shared" si="9"/>
        <v>304</v>
      </c>
      <c r="T27" s="26">
        <f t="shared" si="9"/>
        <v>6703001.0018124999</v>
      </c>
      <c r="U27" s="26">
        <f t="shared" si="9"/>
        <v>1431</v>
      </c>
      <c r="V27" s="26">
        <f t="shared" si="9"/>
        <v>36809060.24420625</v>
      </c>
      <c r="W27" s="26">
        <f t="shared" ref="W27:X27" si="10">SUM(W28:W38)</f>
        <v>457</v>
      </c>
      <c r="X27" s="26">
        <f t="shared" si="10"/>
        <v>11485013.157017399</v>
      </c>
      <c r="Y27" s="38"/>
      <c r="Z27" s="38"/>
      <c r="AA27" s="38"/>
      <c r="AB27" s="38"/>
      <c r="AC27" s="38"/>
    </row>
    <row r="28" spans="1:29" ht="36" customHeight="1" x14ac:dyDescent="0.3">
      <c r="A28" s="27">
        <v>21</v>
      </c>
      <c r="B28" s="28" t="s">
        <v>46</v>
      </c>
      <c r="C28" s="23">
        <v>19007.45</v>
      </c>
      <c r="D28" s="23">
        <f t="shared" si="8"/>
        <v>15396.034500000002</v>
      </c>
      <c r="E28" s="23">
        <v>0.93</v>
      </c>
      <c r="F28" s="30">
        <v>1</v>
      </c>
      <c r="G28" s="30"/>
      <c r="H28" s="25">
        <v>0.56999999999999995</v>
      </c>
      <c r="I28" s="25">
        <v>0.19</v>
      </c>
      <c r="J28" s="25">
        <v>0.05</v>
      </c>
      <c r="K28" s="25">
        <v>0.19</v>
      </c>
      <c r="L28" s="30">
        <v>1</v>
      </c>
      <c r="M28" s="23">
        <v>1.4</v>
      </c>
      <c r="N28" s="23">
        <v>1.68</v>
      </c>
      <c r="O28" s="23">
        <v>2.23</v>
      </c>
      <c r="P28" s="23">
        <v>2.39</v>
      </c>
      <c r="Q28" s="31">
        <v>0</v>
      </c>
      <c r="R28" s="31">
        <f t="shared" ref="R28:R38" si="11">Q28*C28*E28*F28*M28*$R$6</f>
        <v>0</v>
      </c>
      <c r="S28" s="31">
        <v>25</v>
      </c>
      <c r="T28" s="31">
        <f t="shared" ref="T28:T38" si="12">(S28/12*3*C28*E28*F28*M28*$S$6)+(S28/12*9*C28*E28*F28*M28*$T$6)</f>
        <v>634159.80993749993</v>
      </c>
      <c r="U28" s="31">
        <v>128</v>
      </c>
      <c r="V28" s="31">
        <f t="shared" ref="V28:V38" si="13">U28/12*9*C28*E28*F28*M28*$V$6+U28/12*3*C28*E28*F28*M28*$U$6</f>
        <v>3397364.2422720008</v>
      </c>
      <c r="W28" s="31">
        <v>24</v>
      </c>
      <c r="X28" s="31">
        <f t="shared" ref="X28:X38" si="14">W28/12*9*C28*E28*F28*N28*$X$6+W28/12*3*C28*E28*F28*N28*$W$6</f>
        <v>687788.07562080002</v>
      </c>
    </row>
    <row r="29" spans="1:29" ht="27.6" x14ac:dyDescent="0.3">
      <c r="A29" s="27">
        <v>167</v>
      </c>
      <c r="B29" s="28" t="s">
        <v>47</v>
      </c>
      <c r="C29" s="23">
        <v>19007.45</v>
      </c>
      <c r="D29" s="23">
        <f t="shared" si="8"/>
        <v>15776.183500000003</v>
      </c>
      <c r="E29" s="23">
        <v>0.74</v>
      </c>
      <c r="F29" s="30">
        <v>1</v>
      </c>
      <c r="G29" s="30"/>
      <c r="H29" s="25">
        <v>0.64</v>
      </c>
      <c r="I29" s="25">
        <v>0.15</v>
      </c>
      <c r="J29" s="25">
        <v>0.04</v>
      </c>
      <c r="K29" s="25">
        <v>0.17</v>
      </c>
      <c r="L29" s="30">
        <v>1</v>
      </c>
      <c r="M29" s="23">
        <v>1.4</v>
      </c>
      <c r="N29" s="23">
        <v>1.68</v>
      </c>
      <c r="O29" s="23">
        <v>2.23</v>
      </c>
      <c r="P29" s="23">
        <v>2.39</v>
      </c>
      <c r="Q29" s="31">
        <v>0</v>
      </c>
      <c r="R29" s="31">
        <f t="shared" si="11"/>
        <v>0</v>
      </c>
      <c r="S29" s="31">
        <v>30</v>
      </c>
      <c r="T29" s="31">
        <f t="shared" si="12"/>
        <v>605520.33464999998</v>
      </c>
      <c r="U29" s="31">
        <v>87</v>
      </c>
      <c r="V29" s="31">
        <f t="shared" si="13"/>
        <v>1837384.9959465</v>
      </c>
      <c r="W29" s="31">
        <v>104</v>
      </c>
      <c r="X29" s="31">
        <f t="shared" si="14"/>
        <v>2371513.0062623997</v>
      </c>
    </row>
    <row r="30" spans="1:29" x14ac:dyDescent="0.3">
      <c r="A30" s="27">
        <v>22</v>
      </c>
      <c r="B30" s="28" t="s">
        <v>48</v>
      </c>
      <c r="C30" s="23">
        <v>19007.45</v>
      </c>
      <c r="D30" s="23">
        <f t="shared" si="8"/>
        <v>15015.885500000002</v>
      </c>
      <c r="E30" s="29">
        <v>1.01</v>
      </c>
      <c r="F30" s="30">
        <v>1</v>
      </c>
      <c r="G30" s="30"/>
      <c r="H30" s="25">
        <v>0.55000000000000004</v>
      </c>
      <c r="I30" s="25">
        <v>0.19</v>
      </c>
      <c r="J30" s="25">
        <v>0.05</v>
      </c>
      <c r="K30" s="25">
        <v>0.21</v>
      </c>
      <c r="L30" s="30">
        <v>1</v>
      </c>
      <c r="M30" s="23">
        <v>1.4</v>
      </c>
      <c r="N30" s="23">
        <v>1.68</v>
      </c>
      <c r="O30" s="23">
        <v>2.23</v>
      </c>
      <c r="P30" s="23">
        <v>2.39</v>
      </c>
      <c r="Q30" s="31">
        <v>0</v>
      </c>
      <c r="R30" s="31">
        <f t="shared" si="11"/>
        <v>0</v>
      </c>
      <c r="S30" s="31">
        <v>8</v>
      </c>
      <c r="T30" s="31">
        <f t="shared" si="12"/>
        <v>220387.58126000001</v>
      </c>
      <c r="U30" s="31">
        <v>60</v>
      </c>
      <c r="V30" s="31">
        <f t="shared" si="13"/>
        <v>1729504.9822049998</v>
      </c>
      <c r="W30" s="31">
        <v>6</v>
      </c>
      <c r="X30" s="31">
        <f t="shared" si="14"/>
        <v>186738.16031640003</v>
      </c>
    </row>
    <row r="31" spans="1:29" ht="27.6" x14ac:dyDescent="0.3">
      <c r="A31" s="27">
        <v>168</v>
      </c>
      <c r="B31" s="28" t="s">
        <v>49</v>
      </c>
      <c r="C31" s="23">
        <v>19007.45</v>
      </c>
      <c r="D31" s="23">
        <f t="shared" si="8"/>
        <v>15015.885500000002</v>
      </c>
      <c r="E31" s="29">
        <v>0.69</v>
      </c>
      <c r="F31" s="30">
        <v>1</v>
      </c>
      <c r="G31" s="30"/>
      <c r="H31" s="25">
        <v>0.62</v>
      </c>
      <c r="I31" s="25">
        <v>0.12</v>
      </c>
      <c r="J31" s="25">
        <v>0.05</v>
      </c>
      <c r="K31" s="25">
        <v>0.21</v>
      </c>
      <c r="L31" s="30">
        <v>1</v>
      </c>
      <c r="M31" s="23">
        <v>1.4</v>
      </c>
      <c r="N31" s="23">
        <v>1.68</v>
      </c>
      <c r="O31" s="23">
        <v>2.23</v>
      </c>
      <c r="P31" s="23">
        <v>2.39</v>
      </c>
      <c r="Q31" s="31">
        <v>0</v>
      </c>
      <c r="R31" s="31">
        <f t="shared" si="11"/>
        <v>0</v>
      </c>
      <c r="S31" s="31"/>
      <c r="T31" s="31">
        <f t="shared" si="12"/>
        <v>0</v>
      </c>
      <c r="U31" s="31"/>
      <c r="V31" s="31">
        <f t="shared" si="13"/>
        <v>0</v>
      </c>
      <c r="W31" s="31"/>
      <c r="X31" s="31">
        <f t="shared" si="14"/>
        <v>0</v>
      </c>
    </row>
    <row r="32" spans="1:29" x14ac:dyDescent="0.3">
      <c r="A32" s="27">
        <v>23</v>
      </c>
      <c r="B32" s="28" t="s">
        <v>50</v>
      </c>
      <c r="C32" s="23">
        <v>19007.45</v>
      </c>
      <c r="D32" s="23">
        <f t="shared" si="8"/>
        <v>15015.885500000002</v>
      </c>
      <c r="E32" s="29">
        <v>1.06</v>
      </c>
      <c r="F32" s="30">
        <v>1</v>
      </c>
      <c r="G32" s="30"/>
      <c r="H32" s="25">
        <v>0.53</v>
      </c>
      <c r="I32" s="25">
        <v>0.21</v>
      </c>
      <c r="J32" s="25">
        <v>0.05</v>
      </c>
      <c r="K32" s="25">
        <v>0.21</v>
      </c>
      <c r="L32" s="30">
        <v>1</v>
      </c>
      <c r="M32" s="23">
        <v>1.4</v>
      </c>
      <c r="N32" s="23">
        <v>1.68</v>
      </c>
      <c r="O32" s="23">
        <v>2.23</v>
      </c>
      <c r="P32" s="23">
        <v>2.39</v>
      </c>
      <c r="Q32" s="31">
        <v>0</v>
      </c>
      <c r="R32" s="31">
        <f t="shared" si="11"/>
        <v>0</v>
      </c>
      <c r="S32" s="31">
        <v>15</v>
      </c>
      <c r="T32" s="31">
        <f t="shared" si="12"/>
        <v>433683.48292500002</v>
      </c>
      <c r="U32" s="31">
        <v>39</v>
      </c>
      <c r="V32" s="31">
        <f t="shared" si="13"/>
        <v>1179830.6264744999</v>
      </c>
      <c r="W32" s="31">
        <v>10</v>
      </c>
      <c r="X32" s="31">
        <f t="shared" si="14"/>
        <v>326637.70616399997</v>
      </c>
    </row>
    <row r="33" spans="1:29" x14ac:dyDescent="0.3">
      <c r="A33" s="27">
        <v>24</v>
      </c>
      <c r="B33" s="28" t="s">
        <v>51</v>
      </c>
      <c r="C33" s="23">
        <v>19007.45</v>
      </c>
      <c r="D33" s="23"/>
      <c r="E33" s="29">
        <v>1.25</v>
      </c>
      <c r="F33" s="30">
        <v>1</v>
      </c>
      <c r="G33" s="30"/>
      <c r="H33" s="25">
        <v>0.53</v>
      </c>
      <c r="I33" s="25">
        <v>0.21</v>
      </c>
      <c r="J33" s="25">
        <v>0.05</v>
      </c>
      <c r="K33" s="25">
        <v>0.21</v>
      </c>
      <c r="L33" s="30">
        <v>1</v>
      </c>
      <c r="M33" s="23">
        <v>1.4</v>
      </c>
      <c r="N33" s="23">
        <v>1.68</v>
      </c>
      <c r="O33" s="23">
        <v>2.23</v>
      </c>
      <c r="P33" s="23">
        <v>2.39</v>
      </c>
      <c r="Q33" s="31"/>
      <c r="R33" s="31">
        <f t="shared" si="11"/>
        <v>0</v>
      </c>
      <c r="S33" s="31">
        <v>12</v>
      </c>
      <c r="T33" s="31">
        <f t="shared" si="12"/>
        <v>409135.36125000002</v>
      </c>
      <c r="U33" s="31">
        <v>235</v>
      </c>
      <c r="V33" s="31">
        <f t="shared" si="13"/>
        <v>8383532.8139062505</v>
      </c>
      <c r="W33" s="31">
        <v>6</v>
      </c>
      <c r="X33" s="31">
        <f t="shared" si="14"/>
        <v>231111.58455000003</v>
      </c>
    </row>
    <row r="34" spans="1:29" ht="36" customHeight="1" x14ac:dyDescent="0.3">
      <c r="A34" s="27">
        <v>169</v>
      </c>
      <c r="B34" s="28" t="s">
        <v>52</v>
      </c>
      <c r="C34" s="23">
        <v>19007.45</v>
      </c>
      <c r="D34" s="23">
        <f>C34*(H34+I34+J34)</f>
        <v>15776.183500000003</v>
      </c>
      <c r="E34" s="29">
        <v>0.72</v>
      </c>
      <c r="F34" s="30">
        <v>1</v>
      </c>
      <c r="G34" s="30"/>
      <c r="H34" s="25">
        <v>0.64</v>
      </c>
      <c r="I34" s="25">
        <v>0.15</v>
      </c>
      <c r="J34" s="25">
        <v>0.04</v>
      </c>
      <c r="K34" s="25">
        <v>0.17</v>
      </c>
      <c r="L34" s="30">
        <v>1</v>
      </c>
      <c r="M34" s="23">
        <v>1.4</v>
      </c>
      <c r="N34" s="23">
        <v>1.68</v>
      </c>
      <c r="O34" s="23">
        <v>2.23</v>
      </c>
      <c r="P34" s="23">
        <v>2.39</v>
      </c>
      <c r="Q34" s="31">
        <v>0</v>
      </c>
      <c r="R34" s="31">
        <f t="shared" si="11"/>
        <v>0</v>
      </c>
      <c r="S34" s="31">
        <v>70</v>
      </c>
      <c r="T34" s="31">
        <f t="shared" si="12"/>
        <v>1374694.8137999999</v>
      </c>
      <c r="U34" s="31">
        <v>438</v>
      </c>
      <c r="V34" s="31">
        <f t="shared" si="13"/>
        <v>9000275.4321480002</v>
      </c>
      <c r="W34" s="31">
        <v>162</v>
      </c>
      <c r="X34" s="31">
        <f t="shared" si="14"/>
        <v>3594247.3629215998</v>
      </c>
    </row>
    <row r="35" spans="1:29" ht="20.25" customHeight="1" x14ac:dyDescent="0.3">
      <c r="A35" s="27">
        <v>25</v>
      </c>
      <c r="B35" s="28" t="s">
        <v>53</v>
      </c>
      <c r="C35" s="23">
        <v>19007.45</v>
      </c>
      <c r="D35" s="23"/>
      <c r="E35" s="29">
        <v>1.03</v>
      </c>
      <c r="F35" s="30">
        <v>1</v>
      </c>
      <c r="G35" s="30"/>
      <c r="H35" s="25">
        <v>0.64</v>
      </c>
      <c r="I35" s="25">
        <v>0.15</v>
      </c>
      <c r="J35" s="25">
        <v>0.04</v>
      </c>
      <c r="K35" s="25">
        <v>0.17</v>
      </c>
      <c r="L35" s="30">
        <v>1</v>
      </c>
      <c r="M35" s="23">
        <v>1.4</v>
      </c>
      <c r="N35" s="23">
        <v>1.68</v>
      </c>
      <c r="O35" s="23">
        <v>2.23</v>
      </c>
      <c r="P35" s="23">
        <v>2.39</v>
      </c>
      <c r="Q35" s="31"/>
      <c r="R35" s="31">
        <f t="shared" si="11"/>
        <v>0</v>
      </c>
      <c r="S35" s="31">
        <v>63</v>
      </c>
      <c r="T35" s="31">
        <f t="shared" si="12"/>
        <v>1769919.5727675001</v>
      </c>
      <c r="U35" s="31">
        <v>303</v>
      </c>
      <c r="V35" s="31">
        <f t="shared" si="13"/>
        <v>8906950.6583557501</v>
      </c>
      <c r="W35" s="31">
        <v>109</v>
      </c>
      <c r="X35" s="31">
        <f t="shared" si="14"/>
        <v>3459586.3463237993</v>
      </c>
    </row>
    <row r="36" spans="1:29" ht="20.25" customHeight="1" x14ac:dyDescent="0.3">
      <c r="A36" s="27">
        <v>145</v>
      </c>
      <c r="B36" s="28" t="s">
        <v>54</v>
      </c>
      <c r="C36" s="23">
        <v>19007.45</v>
      </c>
      <c r="D36" s="23"/>
      <c r="E36" s="29">
        <v>1.19</v>
      </c>
      <c r="F36" s="30">
        <v>1</v>
      </c>
      <c r="G36" s="30"/>
      <c r="H36" s="25">
        <v>0.65</v>
      </c>
      <c r="I36" s="25">
        <v>0.1</v>
      </c>
      <c r="J36" s="25">
        <v>0.05</v>
      </c>
      <c r="K36" s="25">
        <v>0.2</v>
      </c>
      <c r="L36" s="30">
        <v>1</v>
      </c>
      <c r="M36" s="23">
        <v>1.4</v>
      </c>
      <c r="N36" s="23">
        <v>1.68</v>
      </c>
      <c r="O36" s="23">
        <v>2.23</v>
      </c>
      <c r="P36" s="23">
        <v>2.39</v>
      </c>
      <c r="Q36" s="31"/>
      <c r="R36" s="31">
        <f t="shared" si="11"/>
        <v>0</v>
      </c>
      <c r="S36" s="31"/>
      <c r="T36" s="31">
        <f t="shared" si="12"/>
        <v>0</v>
      </c>
      <c r="U36" s="31"/>
      <c r="V36" s="31">
        <f t="shared" si="13"/>
        <v>0</v>
      </c>
      <c r="W36" s="31"/>
      <c r="X36" s="31">
        <f t="shared" si="14"/>
        <v>0</v>
      </c>
    </row>
    <row r="37" spans="1:29" x14ac:dyDescent="0.3">
      <c r="A37" s="27">
        <v>170</v>
      </c>
      <c r="B37" s="28" t="s">
        <v>55</v>
      </c>
      <c r="C37" s="23">
        <v>19007.45</v>
      </c>
      <c r="D37" s="23">
        <f>C37*(H37+I37+J37)</f>
        <v>15205.960000000001</v>
      </c>
      <c r="E37" s="29">
        <v>0.59</v>
      </c>
      <c r="F37" s="30">
        <v>1</v>
      </c>
      <c r="G37" s="30"/>
      <c r="H37" s="25">
        <v>0.65</v>
      </c>
      <c r="I37" s="25">
        <v>0.1</v>
      </c>
      <c r="J37" s="25">
        <v>0.05</v>
      </c>
      <c r="K37" s="25">
        <v>0.2</v>
      </c>
      <c r="L37" s="30">
        <v>1</v>
      </c>
      <c r="M37" s="23">
        <v>1.4</v>
      </c>
      <c r="N37" s="23">
        <v>1.68</v>
      </c>
      <c r="O37" s="23">
        <v>2.23</v>
      </c>
      <c r="P37" s="23">
        <v>2.39</v>
      </c>
      <c r="Q37" s="31">
        <v>0</v>
      </c>
      <c r="R37" s="31">
        <f t="shared" si="11"/>
        <v>0</v>
      </c>
      <c r="S37" s="31">
        <v>65</v>
      </c>
      <c r="T37" s="31">
        <f t="shared" si="12"/>
        <v>1046022.7402625</v>
      </c>
      <c r="U37" s="31">
        <v>141</v>
      </c>
      <c r="V37" s="31">
        <f t="shared" si="13"/>
        <v>2374216.49289825</v>
      </c>
      <c r="W37" s="31">
        <v>28</v>
      </c>
      <c r="X37" s="31">
        <f t="shared" si="14"/>
        <v>509061.78356879996</v>
      </c>
    </row>
    <row r="38" spans="1:29" x14ac:dyDescent="0.3">
      <c r="A38" s="27">
        <v>146</v>
      </c>
      <c r="B38" s="28" t="s">
        <v>56</v>
      </c>
      <c r="C38" s="23">
        <v>19007.45</v>
      </c>
      <c r="D38" s="23"/>
      <c r="E38" s="29">
        <v>0.48</v>
      </c>
      <c r="F38" s="30">
        <v>1</v>
      </c>
      <c r="G38" s="30"/>
      <c r="H38" s="25">
        <v>0.65</v>
      </c>
      <c r="I38" s="25">
        <v>0.1</v>
      </c>
      <c r="J38" s="25">
        <v>0.05</v>
      </c>
      <c r="K38" s="25">
        <v>0.2</v>
      </c>
      <c r="L38" s="30">
        <v>1</v>
      </c>
      <c r="M38" s="23">
        <v>1.4</v>
      </c>
      <c r="N38" s="23">
        <v>1.68</v>
      </c>
      <c r="O38" s="23">
        <v>2.23</v>
      </c>
      <c r="P38" s="23">
        <v>2.39</v>
      </c>
      <c r="Q38" s="31"/>
      <c r="R38" s="31">
        <f t="shared" si="11"/>
        <v>0</v>
      </c>
      <c r="S38" s="31">
        <v>16</v>
      </c>
      <c r="T38" s="31">
        <f t="shared" si="12"/>
        <v>209477.30496000001</v>
      </c>
      <c r="U38" s="31"/>
      <c r="V38" s="31">
        <f t="shared" si="13"/>
        <v>0</v>
      </c>
      <c r="W38" s="31">
        <v>8</v>
      </c>
      <c r="X38" s="31">
        <f t="shared" si="14"/>
        <v>118329.1312896</v>
      </c>
    </row>
    <row r="39" spans="1:29" s="39" customFormat="1" x14ac:dyDescent="0.3">
      <c r="A39" s="58">
        <v>5</v>
      </c>
      <c r="B39" s="59" t="s">
        <v>57</v>
      </c>
      <c r="C39" s="23">
        <v>19007.45</v>
      </c>
      <c r="D39" s="35">
        <f>C39*(H39+I39+J39)</f>
        <v>0</v>
      </c>
      <c r="E39" s="35">
        <v>1.37</v>
      </c>
      <c r="F39" s="36">
        <v>1</v>
      </c>
      <c r="G39" s="36"/>
      <c r="H39" s="37"/>
      <c r="I39" s="37"/>
      <c r="J39" s="37"/>
      <c r="K39" s="37"/>
      <c r="L39" s="37"/>
      <c r="M39" s="35">
        <v>1.4</v>
      </c>
      <c r="N39" s="35">
        <v>1.68</v>
      </c>
      <c r="O39" s="35">
        <v>2.23</v>
      </c>
      <c r="P39" s="35">
        <v>2.39</v>
      </c>
      <c r="Q39" s="26">
        <f t="shared" ref="Q39:V39" si="15">SUM(Q40:Q44)</f>
        <v>0</v>
      </c>
      <c r="R39" s="26">
        <f t="shared" si="15"/>
        <v>0</v>
      </c>
      <c r="S39" s="26">
        <f t="shared" si="15"/>
        <v>24</v>
      </c>
      <c r="T39" s="26">
        <f t="shared" si="15"/>
        <v>733170.56736000022</v>
      </c>
      <c r="U39" s="26">
        <f t="shared" si="15"/>
        <v>187</v>
      </c>
      <c r="V39" s="26">
        <f t="shared" si="15"/>
        <v>5977351.8724920005</v>
      </c>
      <c r="W39" s="26">
        <f t="shared" ref="W39:X39" si="16">SUM(W40:W44)</f>
        <v>31</v>
      </c>
      <c r="X39" s="26">
        <f t="shared" si="16"/>
        <v>1067427.3718415999</v>
      </c>
      <c r="Y39" s="38"/>
      <c r="Z39" s="38"/>
      <c r="AA39" s="38"/>
      <c r="AB39" s="38"/>
      <c r="AC39" s="38"/>
    </row>
    <row r="40" spans="1:29" x14ac:dyDescent="0.3">
      <c r="A40" s="32">
        <v>26</v>
      </c>
      <c r="B40" s="28" t="s">
        <v>58</v>
      </c>
      <c r="C40" s="23">
        <v>19007.45</v>
      </c>
      <c r="D40" s="23">
        <f>C40*(H40+I40+J40)</f>
        <v>14825.811000000002</v>
      </c>
      <c r="E40" s="40">
        <v>1.1200000000000001</v>
      </c>
      <c r="F40" s="30">
        <v>1</v>
      </c>
      <c r="G40" s="30"/>
      <c r="H40" s="25">
        <v>0.53</v>
      </c>
      <c r="I40" s="25">
        <v>0.2</v>
      </c>
      <c r="J40" s="25">
        <v>0.05</v>
      </c>
      <c r="K40" s="25">
        <v>0.22</v>
      </c>
      <c r="L40" s="30">
        <v>1</v>
      </c>
      <c r="M40" s="23">
        <v>1.4</v>
      </c>
      <c r="N40" s="23">
        <v>1.68</v>
      </c>
      <c r="O40" s="23">
        <v>2.23</v>
      </c>
      <c r="P40" s="23">
        <v>2.39</v>
      </c>
      <c r="Q40" s="31">
        <v>0</v>
      </c>
      <c r="R40" s="31">
        <f>Q40*C40*E40*F40*M40*$R$6</f>
        <v>0</v>
      </c>
      <c r="S40" s="31">
        <v>24</v>
      </c>
      <c r="T40" s="31">
        <f>(S40/12*3*C40*E40*F40*M40*$S$6)+(S40/12*9*C40*E40*F40*M40*$T$6)</f>
        <v>733170.56736000022</v>
      </c>
      <c r="U40" s="31">
        <v>186</v>
      </c>
      <c r="V40" s="31">
        <f>U40/12*9*C40*E40*F40*M40*$V$6+U40/12*3*C40*E40*F40*M40*$U$6</f>
        <v>5945387.4239760004</v>
      </c>
      <c r="W40" s="31">
        <v>30</v>
      </c>
      <c r="X40" s="31">
        <f>W40/12*9*C40*E40*F40*N40*$X$6+W40/12*3*C40*E40*F40*N40*$W$6</f>
        <v>1035379.898784</v>
      </c>
    </row>
    <row r="41" spans="1:29" x14ac:dyDescent="0.3">
      <c r="A41" s="32">
        <v>27</v>
      </c>
      <c r="B41" s="28" t="s">
        <v>59</v>
      </c>
      <c r="C41" s="23">
        <v>19007.45</v>
      </c>
      <c r="D41" s="23"/>
      <c r="E41" s="40">
        <v>1.49</v>
      </c>
      <c r="F41" s="30">
        <v>1</v>
      </c>
      <c r="G41" s="30"/>
      <c r="H41" s="25">
        <v>0.53</v>
      </c>
      <c r="I41" s="25">
        <v>0.2</v>
      </c>
      <c r="J41" s="25">
        <v>0.05</v>
      </c>
      <c r="K41" s="25">
        <v>0.22</v>
      </c>
      <c r="L41" s="30">
        <v>1</v>
      </c>
      <c r="M41" s="23">
        <v>1.4</v>
      </c>
      <c r="N41" s="23">
        <v>1.68</v>
      </c>
      <c r="O41" s="23">
        <v>2.23</v>
      </c>
      <c r="P41" s="23">
        <v>2.39</v>
      </c>
      <c r="Q41" s="31"/>
      <c r="R41" s="31">
        <f>Q41*C41*E41*F41*M41*$R$6</f>
        <v>0</v>
      </c>
      <c r="S41" s="31"/>
      <c r="T41" s="31">
        <f>(S41/12*3*C41*E41*F41*M41*$S$6)+(S41/12*9*C41*E41*F41*M41*$T$6)</f>
        <v>0</v>
      </c>
      <c r="U41" s="31"/>
      <c r="V41" s="31">
        <f>U41/12*9*C41*E41*F41*M41*$V$6+U41/12*3*C41*E41*F41*M41*$U$6</f>
        <v>0</v>
      </c>
      <c r="W41" s="31"/>
      <c r="X41" s="31">
        <f>W41/12*9*C41*E41*F41*N41*$X$6+W41/12*3*C41*E41*F41*N41*$W$6</f>
        <v>0</v>
      </c>
    </row>
    <row r="42" spans="1:29" x14ac:dyDescent="0.3">
      <c r="A42" s="32">
        <v>28</v>
      </c>
      <c r="B42" s="28" t="s">
        <v>60</v>
      </c>
      <c r="C42" s="23">
        <v>19007.45</v>
      </c>
      <c r="D42" s="23"/>
      <c r="E42" s="40">
        <v>5.32</v>
      </c>
      <c r="F42" s="30">
        <v>1</v>
      </c>
      <c r="G42" s="30"/>
      <c r="H42" s="25">
        <v>0.53</v>
      </c>
      <c r="I42" s="25">
        <v>0.2</v>
      </c>
      <c r="J42" s="25">
        <v>0.05</v>
      </c>
      <c r="K42" s="25">
        <v>0.22</v>
      </c>
      <c r="L42" s="30">
        <v>1</v>
      </c>
      <c r="M42" s="23">
        <v>1.4</v>
      </c>
      <c r="N42" s="23">
        <v>1.68</v>
      </c>
      <c r="O42" s="23">
        <v>2.23</v>
      </c>
      <c r="P42" s="23">
        <v>2.39</v>
      </c>
      <c r="Q42" s="31"/>
      <c r="R42" s="31">
        <f>Q42*C42*E42*F42*M42*$R$6</f>
        <v>0</v>
      </c>
      <c r="S42" s="31"/>
      <c r="T42" s="31">
        <f>(S42/12*3*C42*E42*F42*M42*$S$6)+(S42/12*9*C42*E42*F42*M42*$T$6)</f>
        <v>0</v>
      </c>
      <c r="U42" s="31"/>
      <c r="V42" s="31">
        <f>U42/12*9*C42*E42*F42*M42*$V$6+U42/12*3*C42*E42*F42*M42*$U$6</f>
        <v>0</v>
      </c>
      <c r="W42" s="31"/>
      <c r="X42" s="31">
        <f>W42/12*9*C42*E42*F42*N42*$X$6+W42/12*3*C42*E42*F42*N42*$W$6</f>
        <v>0</v>
      </c>
    </row>
    <row r="43" spans="1:29" x14ac:dyDescent="0.3">
      <c r="A43" s="27">
        <v>29</v>
      </c>
      <c r="B43" s="28" t="s">
        <v>61</v>
      </c>
      <c r="C43" s="23">
        <v>19007.45</v>
      </c>
      <c r="D43" s="23">
        <f t="shared" ref="D43:D50" si="17">C43*(H43+I43+J43)</f>
        <v>14445.662</v>
      </c>
      <c r="E43" s="29">
        <v>1.04</v>
      </c>
      <c r="F43" s="30">
        <v>1</v>
      </c>
      <c r="G43" s="30"/>
      <c r="H43" s="25">
        <v>0.51</v>
      </c>
      <c r="I43" s="25">
        <v>0.2</v>
      </c>
      <c r="J43" s="25">
        <v>0.05</v>
      </c>
      <c r="K43" s="25">
        <v>0.24</v>
      </c>
      <c r="L43" s="30">
        <v>1</v>
      </c>
      <c r="M43" s="23">
        <v>1.4</v>
      </c>
      <c r="N43" s="23">
        <v>1.68</v>
      </c>
      <c r="O43" s="23">
        <v>2.23</v>
      </c>
      <c r="P43" s="23">
        <v>2.39</v>
      </c>
      <c r="Q43" s="31">
        <v>0</v>
      </c>
      <c r="R43" s="31">
        <f>Q43*C43*E43*F43*M43*$R$6</f>
        <v>0</v>
      </c>
      <c r="S43" s="31"/>
      <c r="T43" s="31">
        <f>(S43/12*3*C43*E43*F43*M43*$S$6)+(S43/12*9*C43*E43*F43*M43*$T$6)</f>
        <v>0</v>
      </c>
      <c r="U43" s="31"/>
      <c r="V43" s="31">
        <f>U43/12*9*C43*E43*F43*M43*$V$6+U43/12*3*C43*E43*F43*M43*$U$6</f>
        <v>0</v>
      </c>
      <c r="W43" s="31">
        <v>1</v>
      </c>
      <c r="X43" s="31">
        <f>W43/12*9*C43*E43*F43*N43*$X$6+W43/12*3*C43*E43*F43*N43*$W$6</f>
        <v>32047.473057600004</v>
      </c>
    </row>
    <row r="44" spans="1:29" ht="27.6" x14ac:dyDescent="0.3">
      <c r="A44" s="27">
        <v>30</v>
      </c>
      <c r="B44" s="28" t="s">
        <v>62</v>
      </c>
      <c r="C44" s="23">
        <v>19007.45</v>
      </c>
      <c r="D44" s="23">
        <f t="shared" si="17"/>
        <v>15586.109000000002</v>
      </c>
      <c r="E44" s="29">
        <v>1.1200000000000001</v>
      </c>
      <c r="F44" s="30">
        <v>1</v>
      </c>
      <c r="G44" s="30"/>
      <c r="H44" s="25">
        <v>0.6</v>
      </c>
      <c r="I44" s="25">
        <v>0.18</v>
      </c>
      <c r="J44" s="25">
        <v>0.04</v>
      </c>
      <c r="K44" s="25">
        <v>0.18</v>
      </c>
      <c r="L44" s="30">
        <v>1</v>
      </c>
      <c r="M44" s="23">
        <v>1.4</v>
      </c>
      <c r="N44" s="23">
        <v>1.68</v>
      </c>
      <c r="O44" s="23">
        <v>2.23</v>
      </c>
      <c r="P44" s="23">
        <v>2.39</v>
      </c>
      <c r="Q44" s="31">
        <v>0</v>
      </c>
      <c r="R44" s="31">
        <f>Q44*C44*E44*F44*M44*$R$6</f>
        <v>0</v>
      </c>
      <c r="S44" s="26"/>
      <c r="T44" s="31">
        <f>(S44/12*3*C44*E44*F44*M44*$S$6)+(S44/12*9*C44*E44*F44*M44*$T$6)</f>
        <v>0</v>
      </c>
      <c r="U44" s="31">
        <v>1</v>
      </c>
      <c r="V44" s="31">
        <f>U44/12*9*C44*E44*F44*M44*$V$6+U44/12*3*C44*E44*F44*M44*$U$6</f>
        <v>31964.448516000008</v>
      </c>
      <c r="W44" s="31"/>
      <c r="X44" s="31">
        <f>W44/12*9*C44*E44*F44*N44*$X$6+W44/12*3*C44*E44*F44*N44*$W$6</f>
        <v>0</v>
      </c>
    </row>
    <row r="45" spans="1:29" s="39" customFormat="1" x14ac:dyDescent="0.3">
      <c r="A45" s="58">
        <v>6</v>
      </c>
      <c r="B45" s="59" t="s">
        <v>63</v>
      </c>
      <c r="C45" s="23">
        <v>19007.45</v>
      </c>
      <c r="D45" s="35">
        <f t="shared" si="17"/>
        <v>0</v>
      </c>
      <c r="E45" s="35">
        <v>0.8</v>
      </c>
      <c r="F45" s="36">
        <v>1</v>
      </c>
      <c r="G45" s="36"/>
      <c r="H45" s="37"/>
      <c r="I45" s="37"/>
      <c r="J45" s="37"/>
      <c r="K45" s="37"/>
      <c r="L45" s="37"/>
      <c r="M45" s="35">
        <v>1.4</v>
      </c>
      <c r="N45" s="35">
        <v>1.68</v>
      </c>
      <c r="O45" s="35">
        <v>2.23</v>
      </c>
      <c r="P45" s="35">
        <v>2.39</v>
      </c>
      <c r="Q45" s="26">
        <f t="shared" ref="Q45:V45" si="18">SUM(Q46:Q48)</f>
        <v>0</v>
      </c>
      <c r="R45" s="26">
        <f t="shared" si="18"/>
        <v>0</v>
      </c>
      <c r="S45" s="26">
        <f t="shared" si="18"/>
        <v>53</v>
      </c>
      <c r="T45" s="26">
        <f t="shared" si="18"/>
        <v>1143669.7131474998</v>
      </c>
      <c r="U45" s="26">
        <f t="shared" si="18"/>
        <v>148</v>
      </c>
      <c r="V45" s="26">
        <f t="shared" si="18"/>
        <v>2840840.3618595004</v>
      </c>
      <c r="W45" s="26">
        <f t="shared" ref="W45:X45" si="19">SUM(W46:W48)</f>
        <v>50</v>
      </c>
      <c r="X45" s="26">
        <f t="shared" si="19"/>
        <v>970668.65510999993</v>
      </c>
      <c r="Y45" s="38"/>
      <c r="Z45" s="38"/>
      <c r="AA45" s="38"/>
      <c r="AB45" s="38"/>
      <c r="AC45" s="38"/>
    </row>
    <row r="46" spans="1:29" x14ac:dyDescent="0.3">
      <c r="A46" s="27">
        <v>31</v>
      </c>
      <c r="B46" s="28" t="s">
        <v>64</v>
      </c>
      <c r="C46" s="23">
        <v>19007.45</v>
      </c>
      <c r="D46" s="23">
        <f t="shared" si="17"/>
        <v>14825.811000000002</v>
      </c>
      <c r="E46" s="29">
        <v>1.36</v>
      </c>
      <c r="F46" s="30">
        <v>1</v>
      </c>
      <c r="G46" s="30"/>
      <c r="H46" s="25">
        <v>0.44</v>
      </c>
      <c r="I46" s="25">
        <v>0.28999999999999998</v>
      </c>
      <c r="J46" s="25">
        <v>0.05</v>
      </c>
      <c r="K46" s="25">
        <v>0.22</v>
      </c>
      <c r="L46" s="30">
        <v>1</v>
      </c>
      <c r="M46" s="23">
        <v>1.4</v>
      </c>
      <c r="N46" s="23">
        <v>1.68</v>
      </c>
      <c r="O46" s="23">
        <v>2.23</v>
      </c>
      <c r="P46" s="23">
        <v>2.39</v>
      </c>
      <c r="Q46" s="31">
        <v>0</v>
      </c>
      <c r="R46" s="31">
        <f>Q46*C46*E46*F46*M46*$R$6</f>
        <v>0</v>
      </c>
      <c r="S46" s="31">
        <v>8</v>
      </c>
      <c r="T46" s="31">
        <f>(S46/12*3*C46*E46*F46*M46*$S$6)+(S46/12*9*C46*E46*F46*M46*$T$6)</f>
        <v>296759.51536000002</v>
      </c>
      <c r="U46" s="31"/>
      <c r="V46" s="31">
        <f>U46/12*9*C46*E46*F46*M46*$V$6+U46/12*3*C46*E46*F46*M46*$U$6</f>
        <v>0</v>
      </c>
      <c r="W46" s="31"/>
      <c r="X46" s="31">
        <f>W46/12*9*C46*E46*F46*N46*$X$6+W46/12*3*C46*E46*F46*N46*$W$6</f>
        <v>0</v>
      </c>
    </row>
    <row r="47" spans="1:29" ht="33.75" customHeight="1" x14ac:dyDescent="0.3">
      <c r="A47" s="27">
        <v>32</v>
      </c>
      <c r="B47" s="28" t="s">
        <v>65</v>
      </c>
      <c r="C47" s="23">
        <v>19007.45</v>
      </c>
      <c r="D47" s="23">
        <f t="shared" si="17"/>
        <v>15205.960000000001</v>
      </c>
      <c r="E47" s="29">
        <v>0.72</v>
      </c>
      <c r="F47" s="30">
        <v>1</v>
      </c>
      <c r="G47" s="30"/>
      <c r="H47" s="25">
        <v>0.59</v>
      </c>
      <c r="I47" s="25">
        <v>0.16</v>
      </c>
      <c r="J47" s="25">
        <v>0.05</v>
      </c>
      <c r="K47" s="25">
        <v>0.2</v>
      </c>
      <c r="L47" s="30">
        <v>1</v>
      </c>
      <c r="M47" s="23">
        <v>1.4</v>
      </c>
      <c r="N47" s="23">
        <v>1.68</v>
      </c>
      <c r="O47" s="23">
        <v>2.23</v>
      </c>
      <c r="P47" s="23">
        <v>2.39</v>
      </c>
      <c r="Q47" s="31">
        <v>0</v>
      </c>
      <c r="R47" s="31">
        <f>Q47*C47*E47*F47*M47*$R$6</f>
        <v>0</v>
      </c>
      <c r="S47" s="31">
        <v>30</v>
      </c>
      <c r="T47" s="31">
        <f>(S47/12*3*C47*E47*F47*M47*$S$6)+(S47/12*9*C47*E47*F47*M47*$T$6)</f>
        <v>589154.92019999993</v>
      </c>
      <c r="U47" s="31">
        <v>70</v>
      </c>
      <c r="V47" s="31">
        <f>U47/12*9*C47*E47*F47*M47*$V$6+U47/12*3*C47*E47*F47*M47*$U$6</f>
        <v>1438400.18322</v>
      </c>
      <c r="W47" s="31"/>
      <c r="X47" s="31">
        <f>W47/12*9*C47*E47*F47*N47*$X$6+W47/12*3*C47*E47*F47*N47*$W$6</f>
        <v>0</v>
      </c>
    </row>
    <row r="48" spans="1:29" x14ac:dyDescent="0.3">
      <c r="A48" s="27">
        <v>33</v>
      </c>
      <c r="B48" s="28" t="s">
        <v>66</v>
      </c>
      <c r="C48" s="23">
        <v>19007.45</v>
      </c>
      <c r="D48" s="23">
        <f t="shared" si="17"/>
        <v>15396.034500000002</v>
      </c>
      <c r="E48" s="29">
        <v>0.63</v>
      </c>
      <c r="F48" s="30">
        <v>1</v>
      </c>
      <c r="G48" s="30"/>
      <c r="H48" s="25">
        <v>0.62</v>
      </c>
      <c r="I48" s="25">
        <v>0.15</v>
      </c>
      <c r="J48" s="25">
        <v>0.04</v>
      </c>
      <c r="K48" s="25">
        <v>0.19</v>
      </c>
      <c r="L48" s="30">
        <v>1</v>
      </c>
      <c r="M48" s="23">
        <v>1.4</v>
      </c>
      <c r="N48" s="23">
        <v>1.68</v>
      </c>
      <c r="O48" s="23">
        <v>2.23</v>
      </c>
      <c r="P48" s="23">
        <v>2.39</v>
      </c>
      <c r="Q48" s="31">
        <v>0</v>
      </c>
      <c r="R48" s="31">
        <f>Q48*C48*E48*F48*M48*$R$6</f>
        <v>0</v>
      </c>
      <c r="S48" s="31">
        <v>15</v>
      </c>
      <c r="T48" s="31">
        <f>(S48/12*3*C48*E48*F48*M48*$S$6)+(S48/12*9*C48*E48*F48*M48*$T$6)</f>
        <v>257755.27758749999</v>
      </c>
      <c r="U48" s="31">
        <v>78</v>
      </c>
      <c r="V48" s="31">
        <f>U48/12*9*C48*E48*F48*M48*$V$6+U48/12*3*C48*E48*F48*M48*$U$6</f>
        <v>1402440.1786395002</v>
      </c>
      <c r="W48" s="31">
        <v>50</v>
      </c>
      <c r="X48" s="31">
        <f>W48/12*9*C48*E48*F48*N48*$X$6+W48/12*3*C48*E48*F48*N48*$W$6</f>
        <v>970668.65510999993</v>
      </c>
    </row>
    <row r="49" spans="1:29" s="39" customFormat="1" x14ac:dyDescent="0.3">
      <c r="A49" s="58">
        <v>12</v>
      </c>
      <c r="B49" s="59" t="s">
        <v>67</v>
      </c>
      <c r="C49" s="23">
        <v>19007.45</v>
      </c>
      <c r="D49" s="35">
        <f t="shared" si="17"/>
        <v>0</v>
      </c>
      <c r="E49" s="35">
        <v>0.65</v>
      </c>
      <c r="F49" s="36">
        <v>1</v>
      </c>
      <c r="G49" s="36"/>
      <c r="H49" s="37"/>
      <c r="I49" s="37"/>
      <c r="J49" s="37"/>
      <c r="K49" s="37"/>
      <c r="L49" s="37"/>
      <c r="M49" s="35">
        <v>1.4</v>
      </c>
      <c r="N49" s="35">
        <v>1.68</v>
      </c>
      <c r="O49" s="35">
        <v>2.23</v>
      </c>
      <c r="P49" s="35">
        <v>2.39</v>
      </c>
      <c r="Q49" s="26">
        <f t="shared" ref="Q49:V49" si="20">SUM(Q50:Q58)</f>
        <v>0</v>
      </c>
      <c r="R49" s="26">
        <f t="shared" si="20"/>
        <v>0</v>
      </c>
      <c r="S49" s="26">
        <f t="shared" si="20"/>
        <v>674</v>
      </c>
      <c r="T49" s="26">
        <f t="shared" si="20"/>
        <v>11059719.80961925</v>
      </c>
      <c r="U49" s="26">
        <f t="shared" si="20"/>
        <v>10</v>
      </c>
      <c r="V49" s="26">
        <f t="shared" si="20"/>
        <v>470476.72659487498</v>
      </c>
      <c r="W49" s="26">
        <f t="shared" ref="W49:X49" si="21">SUM(W50:W58)</f>
        <v>766</v>
      </c>
      <c r="X49" s="26">
        <f t="shared" si="21"/>
        <v>12372543.27144528</v>
      </c>
      <c r="Y49" s="38"/>
      <c r="Z49" s="38"/>
      <c r="AA49" s="38"/>
      <c r="AB49" s="38"/>
      <c r="AC49" s="38"/>
    </row>
    <row r="50" spans="1:29" x14ac:dyDescent="0.3">
      <c r="A50" s="27">
        <v>50</v>
      </c>
      <c r="B50" s="28" t="s">
        <v>68</v>
      </c>
      <c r="C50" s="23">
        <v>19007.45</v>
      </c>
      <c r="D50" s="23">
        <f t="shared" si="17"/>
        <v>15205.960000000001</v>
      </c>
      <c r="E50" s="29">
        <v>0.57999999999999996</v>
      </c>
      <c r="F50" s="30">
        <v>1</v>
      </c>
      <c r="G50" s="30"/>
      <c r="H50" s="25">
        <v>0.65</v>
      </c>
      <c r="I50" s="25">
        <v>0.1</v>
      </c>
      <c r="J50" s="25">
        <v>0.05</v>
      </c>
      <c r="K50" s="25">
        <v>0.2</v>
      </c>
      <c r="L50" s="30">
        <v>1</v>
      </c>
      <c r="M50" s="23">
        <v>1.4</v>
      </c>
      <c r="N50" s="23">
        <v>1.68</v>
      </c>
      <c r="O50" s="23">
        <v>2.23</v>
      </c>
      <c r="P50" s="23">
        <v>2.39</v>
      </c>
      <c r="Q50" s="31">
        <v>0</v>
      </c>
      <c r="R50" s="31">
        <f t="shared" ref="R50:R58" si="22">Q50*C50*E50*F50*M50*$R$6</f>
        <v>0</v>
      </c>
      <c r="S50" s="31">
        <v>60</v>
      </c>
      <c r="T50" s="31">
        <f t="shared" ref="T50:T58" si="23">(S50/12*3*C50*E50*F50*M50*$S$6)+(S50/12*9*C50*E50*F50*M50*$T$6)</f>
        <v>949194.03809999977</v>
      </c>
      <c r="U50" s="31">
        <v>0</v>
      </c>
      <c r="V50" s="31">
        <f t="shared" ref="V50:V58" si="24">U50/12*9*C50*E50*F50*M50*$V$6+U50/12*3*C50*E50*F50*M50*$U$6</f>
        <v>0</v>
      </c>
      <c r="W50" s="31">
        <v>70</v>
      </c>
      <c r="X50" s="31">
        <f t="shared" ref="X50:X58" si="25">W50/12*9*C50*E50*F50*N50*$X$6+W50/12*3*C50*E50*F50*N50*$W$6</f>
        <v>1251084.0443639997</v>
      </c>
    </row>
    <row r="51" spans="1:29" x14ac:dyDescent="0.3">
      <c r="A51" s="27">
        <v>51</v>
      </c>
      <c r="B51" s="28" t="s">
        <v>69</v>
      </c>
      <c r="C51" s="23">
        <v>19007.45</v>
      </c>
      <c r="D51" s="23"/>
      <c r="E51" s="29">
        <v>0.62</v>
      </c>
      <c r="F51" s="30">
        <v>1</v>
      </c>
      <c r="G51" s="30"/>
      <c r="H51" s="25">
        <v>0.65</v>
      </c>
      <c r="I51" s="25">
        <v>0.1</v>
      </c>
      <c r="J51" s="25">
        <v>0.05</v>
      </c>
      <c r="K51" s="25">
        <v>0.2</v>
      </c>
      <c r="L51" s="30">
        <v>1</v>
      </c>
      <c r="M51" s="23">
        <v>1.4</v>
      </c>
      <c r="N51" s="23">
        <v>1.68</v>
      </c>
      <c r="O51" s="23">
        <v>2.23</v>
      </c>
      <c r="P51" s="23">
        <v>2.39</v>
      </c>
      <c r="Q51" s="31"/>
      <c r="R51" s="31">
        <f t="shared" si="22"/>
        <v>0</v>
      </c>
      <c r="S51" s="31">
        <v>240</v>
      </c>
      <c r="T51" s="31">
        <f t="shared" si="23"/>
        <v>4058622.7835999997</v>
      </c>
      <c r="U51" s="31"/>
      <c r="V51" s="31">
        <f t="shared" si="24"/>
        <v>0</v>
      </c>
      <c r="W51" s="31">
        <v>100</v>
      </c>
      <c r="X51" s="31">
        <f t="shared" si="25"/>
        <v>1910522.4322799998</v>
      </c>
    </row>
    <row r="52" spans="1:29" x14ac:dyDescent="0.3">
      <c r="A52" s="27">
        <v>52</v>
      </c>
      <c r="B52" s="28" t="s">
        <v>70</v>
      </c>
      <c r="C52" s="23">
        <v>19007.45</v>
      </c>
      <c r="D52" s="23">
        <f>C52*(H52+I52+J52)</f>
        <v>15396.034500000002</v>
      </c>
      <c r="E52" s="29">
        <v>1.4</v>
      </c>
      <c r="F52" s="30">
        <v>1</v>
      </c>
      <c r="G52" s="30"/>
      <c r="H52" s="25">
        <v>0.54</v>
      </c>
      <c r="I52" s="25">
        <v>0.22</v>
      </c>
      <c r="J52" s="25">
        <v>0.05</v>
      </c>
      <c r="K52" s="25">
        <v>0.2</v>
      </c>
      <c r="L52" s="30">
        <v>1</v>
      </c>
      <c r="M52" s="23">
        <v>1.4</v>
      </c>
      <c r="N52" s="23">
        <v>1.68</v>
      </c>
      <c r="O52" s="23">
        <v>2.23</v>
      </c>
      <c r="P52" s="23">
        <v>2.39</v>
      </c>
      <c r="Q52" s="31">
        <v>0</v>
      </c>
      <c r="R52" s="31">
        <f t="shared" si="22"/>
        <v>0</v>
      </c>
      <c r="S52" s="31">
        <v>15</v>
      </c>
      <c r="T52" s="31">
        <f t="shared" si="23"/>
        <v>572789.50574999989</v>
      </c>
      <c r="U52" s="31">
        <v>0</v>
      </c>
      <c r="V52" s="31">
        <f t="shared" si="24"/>
        <v>0</v>
      </c>
      <c r="W52" s="31">
        <v>8</v>
      </c>
      <c r="X52" s="31">
        <f t="shared" si="25"/>
        <v>345126.63292800001</v>
      </c>
    </row>
    <row r="53" spans="1:29" x14ac:dyDescent="0.3">
      <c r="A53" s="27">
        <v>53</v>
      </c>
      <c r="B53" s="28" t="s">
        <v>71</v>
      </c>
      <c r="C53" s="23">
        <v>19007.45</v>
      </c>
      <c r="D53" s="23"/>
      <c r="E53" s="29">
        <v>1.27</v>
      </c>
      <c r="F53" s="30">
        <v>1</v>
      </c>
      <c r="G53" s="30"/>
      <c r="H53" s="25">
        <v>0.54</v>
      </c>
      <c r="I53" s="25">
        <v>0.22</v>
      </c>
      <c r="J53" s="25">
        <v>0.05</v>
      </c>
      <c r="K53" s="25">
        <v>0.2</v>
      </c>
      <c r="L53" s="30">
        <v>1</v>
      </c>
      <c r="M53" s="23">
        <v>1.4</v>
      </c>
      <c r="N53" s="23">
        <v>1.68</v>
      </c>
      <c r="O53" s="23">
        <v>2.23</v>
      </c>
      <c r="P53" s="23">
        <v>2.39</v>
      </c>
      <c r="Q53" s="31"/>
      <c r="R53" s="31">
        <f t="shared" si="22"/>
        <v>0</v>
      </c>
      <c r="S53" s="31">
        <v>19</v>
      </c>
      <c r="T53" s="31">
        <f t="shared" si="23"/>
        <v>658162.41779750003</v>
      </c>
      <c r="U53" s="31"/>
      <c r="V53" s="31">
        <f t="shared" si="24"/>
        <v>0</v>
      </c>
      <c r="W53" s="31"/>
      <c r="X53" s="31">
        <f t="shared" si="25"/>
        <v>0</v>
      </c>
    </row>
    <row r="54" spans="1:29" x14ac:dyDescent="0.3">
      <c r="A54" s="27">
        <v>54</v>
      </c>
      <c r="B54" s="28" t="s">
        <v>72</v>
      </c>
      <c r="C54" s="23">
        <v>19007.45</v>
      </c>
      <c r="D54" s="23"/>
      <c r="E54" s="29">
        <v>2.82</v>
      </c>
      <c r="F54" s="30">
        <v>1</v>
      </c>
      <c r="G54" s="30"/>
      <c r="H54" s="25">
        <v>0.6</v>
      </c>
      <c r="I54" s="25">
        <v>0.17</v>
      </c>
      <c r="J54" s="25">
        <v>0.04</v>
      </c>
      <c r="K54" s="25">
        <v>0.19</v>
      </c>
      <c r="L54" s="30">
        <v>1</v>
      </c>
      <c r="M54" s="23">
        <v>1.4</v>
      </c>
      <c r="N54" s="23">
        <v>1.68</v>
      </c>
      <c r="O54" s="23">
        <v>2.23</v>
      </c>
      <c r="P54" s="23">
        <v>2.39</v>
      </c>
      <c r="Q54" s="31"/>
      <c r="R54" s="31">
        <f t="shared" si="22"/>
        <v>0</v>
      </c>
      <c r="S54" s="31"/>
      <c r="T54" s="31">
        <f t="shared" si="23"/>
        <v>0</v>
      </c>
      <c r="U54" s="31">
        <v>5</v>
      </c>
      <c r="V54" s="31">
        <f t="shared" si="24"/>
        <v>402409.5750675</v>
      </c>
      <c r="W54" s="31"/>
      <c r="X54" s="31">
        <f t="shared" si="25"/>
        <v>0</v>
      </c>
    </row>
    <row r="55" spans="1:29" x14ac:dyDescent="0.3">
      <c r="A55" s="27">
        <v>55</v>
      </c>
      <c r="B55" s="28" t="s">
        <v>73</v>
      </c>
      <c r="C55" s="23">
        <v>19007.45</v>
      </c>
      <c r="D55" s="23"/>
      <c r="E55" s="29">
        <v>3.51</v>
      </c>
      <c r="F55" s="30">
        <v>1</v>
      </c>
      <c r="G55" s="30"/>
      <c r="H55" s="25">
        <v>0.6</v>
      </c>
      <c r="I55" s="25">
        <v>0.17</v>
      </c>
      <c r="J55" s="25">
        <v>0.04</v>
      </c>
      <c r="K55" s="25">
        <v>0.19</v>
      </c>
      <c r="L55" s="30">
        <v>1</v>
      </c>
      <c r="M55" s="23">
        <v>1.4</v>
      </c>
      <c r="N55" s="23">
        <v>1.68</v>
      </c>
      <c r="O55" s="23">
        <v>2.23</v>
      </c>
      <c r="P55" s="23">
        <v>2.39</v>
      </c>
      <c r="Q55" s="31"/>
      <c r="R55" s="31">
        <f t="shared" si="22"/>
        <v>0</v>
      </c>
      <c r="S55" s="31"/>
      <c r="T55" s="31">
        <f t="shared" si="23"/>
        <v>0</v>
      </c>
      <c r="U55" s="31"/>
      <c r="V55" s="31">
        <f t="shared" si="24"/>
        <v>0</v>
      </c>
      <c r="W55" s="31"/>
      <c r="X55" s="31">
        <f t="shared" si="25"/>
        <v>0</v>
      </c>
    </row>
    <row r="56" spans="1:29" ht="40.5" customHeight="1" x14ac:dyDescent="0.3">
      <c r="A56" s="27">
        <v>56</v>
      </c>
      <c r="B56" s="28" t="s">
        <v>74</v>
      </c>
      <c r="C56" s="23">
        <v>19007.45</v>
      </c>
      <c r="D56" s="23">
        <f>C56*(H56+I56+J56)</f>
        <v>15396.034500000002</v>
      </c>
      <c r="E56" s="29">
        <v>1.18</v>
      </c>
      <c r="F56" s="30">
        <v>1</v>
      </c>
      <c r="G56" s="30"/>
      <c r="H56" s="25">
        <v>0.6</v>
      </c>
      <c r="I56" s="25">
        <v>0.17</v>
      </c>
      <c r="J56" s="25">
        <v>0.04</v>
      </c>
      <c r="K56" s="25">
        <v>0.19</v>
      </c>
      <c r="L56" s="30">
        <v>1</v>
      </c>
      <c r="M56" s="23">
        <v>1.4</v>
      </c>
      <c r="N56" s="23">
        <v>1.68</v>
      </c>
      <c r="O56" s="23">
        <v>2.23</v>
      </c>
      <c r="P56" s="23">
        <v>2.39</v>
      </c>
      <c r="Q56" s="31"/>
      <c r="R56" s="31">
        <f t="shared" si="22"/>
        <v>0</v>
      </c>
      <c r="S56" s="31">
        <v>15</v>
      </c>
      <c r="T56" s="31">
        <f t="shared" si="23"/>
        <v>482779.72627499996</v>
      </c>
      <c r="U56" s="31"/>
      <c r="V56" s="31">
        <f t="shared" si="24"/>
        <v>0</v>
      </c>
      <c r="W56" s="31">
        <v>6</v>
      </c>
      <c r="X56" s="31">
        <f t="shared" si="25"/>
        <v>218169.3358152</v>
      </c>
    </row>
    <row r="57" spans="1:29" ht="22.5" customHeight="1" x14ac:dyDescent="0.3">
      <c r="A57" s="27">
        <v>57</v>
      </c>
      <c r="B57" s="28" t="s">
        <v>75</v>
      </c>
      <c r="C57" s="23">
        <v>19007.45</v>
      </c>
      <c r="D57" s="23"/>
      <c r="E57" s="29">
        <v>0.98</v>
      </c>
      <c r="F57" s="30">
        <v>1</v>
      </c>
      <c r="G57" s="30"/>
      <c r="H57" s="25">
        <v>0.6</v>
      </c>
      <c r="I57" s="25">
        <v>0.17</v>
      </c>
      <c r="J57" s="25">
        <v>0.04</v>
      </c>
      <c r="K57" s="25">
        <v>0.19</v>
      </c>
      <c r="L57" s="30">
        <v>1</v>
      </c>
      <c r="M57" s="23">
        <v>1.4</v>
      </c>
      <c r="N57" s="23">
        <v>1.68</v>
      </c>
      <c r="O57" s="23">
        <v>2.23</v>
      </c>
      <c r="P57" s="23">
        <v>2.39</v>
      </c>
      <c r="Q57" s="31"/>
      <c r="R57" s="31">
        <f t="shared" si="22"/>
        <v>0</v>
      </c>
      <c r="S57" s="31">
        <v>8</v>
      </c>
      <c r="T57" s="31">
        <f t="shared" si="23"/>
        <v>213841.41548</v>
      </c>
      <c r="U57" s="31"/>
      <c r="V57" s="31">
        <f t="shared" si="24"/>
        <v>0</v>
      </c>
      <c r="W57" s="31">
        <v>6</v>
      </c>
      <c r="X57" s="31">
        <f t="shared" si="25"/>
        <v>181191.48228720002</v>
      </c>
    </row>
    <row r="58" spans="1:29" x14ac:dyDescent="0.3">
      <c r="A58" s="27">
        <v>58</v>
      </c>
      <c r="B58" s="28" t="s">
        <v>76</v>
      </c>
      <c r="C58" s="23">
        <v>19007.45</v>
      </c>
      <c r="D58" s="23">
        <f>C58*(H58+I58+J58)</f>
        <v>15776.183500000003</v>
      </c>
      <c r="E58" s="29">
        <v>0.53</v>
      </c>
      <c r="F58" s="30">
        <v>0.9</v>
      </c>
      <c r="G58" s="30"/>
      <c r="H58" s="25">
        <v>0.68</v>
      </c>
      <c r="I58" s="25">
        <v>0.11</v>
      </c>
      <c r="J58" s="25">
        <v>0.04</v>
      </c>
      <c r="K58" s="25">
        <v>0.17</v>
      </c>
      <c r="L58" s="30">
        <v>0.9</v>
      </c>
      <c r="M58" s="23">
        <v>1.4</v>
      </c>
      <c r="N58" s="23">
        <v>1.68</v>
      </c>
      <c r="O58" s="23">
        <v>2.23</v>
      </c>
      <c r="P58" s="23">
        <v>2.39</v>
      </c>
      <c r="Q58" s="31">
        <v>0</v>
      </c>
      <c r="R58" s="31">
        <f t="shared" si="22"/>
        <v>0</v>
      </c>
      <c r="S58" s="31">
        <v>317</v>
      </c>
      <c r="T58" s="31">
        <f t="shared" si="23"/>
        <v>4124329.9226167505</v>
      </c>
      <c r="U58" s="31">
        <v>5</v>
      </c>
      <c r="V58" s="31">
        <f t="shared" si="24"/>
        <v>68067.151527374997</v>
      </c>
      <c r="W58" s="31">
        <v>576</v>
      </c>
      <c r="X58" s="31">
        <f t="shared" si="25"/>
        <v>8466449.3437708803</v>
      </c>
    </row>
    <row r="59" spans="1:29" s="39" customFormat="1" x14ac:dyDescent="0.3">
      <c r="A59" s="58">
        <v>13</v>
      </c>
      <c r="B59" s="59" t="s">
        <v>77</v>
      </c>
      <c r="C59" s="23">
        <v>19007.45</v>
      </c>
      <c r="D59" s="35">
        <f>C59*(H59+I59+J59)</f>
        <v>0</v>
      </c>
      <c r="E59" s="35">
        <v>1.49</v>
      </c>
      <c r="F59" s="36">
        <v>1</v>
      </c>
      <c r="G59" s="36"/>
      <c r="H59" s="37"/>
      <c r="I59" s="37"/>
      <c r="J59" s="37"/>
      <c r="K59" s="37"/>
      <c r="L59" s="37"/>
      <c r="M59" s="23">
        <v>1.4</v>
      </c>
      <c r="N59" s="23">
        <v>1.68</v>
      </c>
      <c r="O59" s="23">
        <v>2.23</v>
      </c>
      <c r="P59" s="23">
        <v>2.39</v>
      </c>
      <c r="Q59" s="26">
        <f t="shared" ref="Q59:T59" si="26">SUM(Q60:Q68)</f>
        <v>0</v>
      </c>
      <c r="R59" s="26">
        <f t="shared" si="26"/>
        <v>0</v>
      </c>
      <c r="S59" s="26">
        <f t="shared" si="26"/>
        <v>786</v>
      </c>
      <c r="T59" s="26">
        <f t="shared" si="26"/>
        <v>22194611.422945499</v>
      </c>
      <c r="U59" s="26">
        <f t="shared" ref="U59:X59" si="27">SUM(U60:U68)</f>
        <v>1372</v>
      </c>
      <c r="V59" s="26">
        <f t="shared" si="27"/>
        <v>41510688.144675754</v>
      </c>
      <c r="W59" s="26">
        <f t="shared" si="27"/>
        <v>481</v>
      </c>
      <c r="X59" s="26">
        <f t="shared" si="27"/>
        <v>16952805.098691002</v>
      </c>
      <c r="Y59" s="38"/>
      <c r="Z59" s="38"/>
      <c r="AA59" s="38"/>
      <c r="AB59" s="38"/>
      <c r="AC59" s="38"/>
    </row>
    <row r="60" spans="1:29" x14ac:dyDescent="0.3">
      <c r="A60" s="27">
        <v>171</v>
      </c>
      <c r="B60" s="28" t="s">
        <v>78</v>
      </c>
      <c r="C60" s="23">
        <v>19007.45</v>
      </c>
      <c r="D60" s="23">
        <f>C60*(H60+I60+J60)</f>
        <v>15015.885500000002</v>
      </c>
      <c r="E60" s="29">
        <v>0.72</v>
      </c>
      <c r="F60" s="30">
        <v>0.9</v>
      </c>
      <c r="G60" s="30"/>
      <c r="H60" s="25">
        <v>0.56999999999999995</v>
      </c>
      <c r="I60" s="25">
        <v>0.17</v>
      </c>
      <c r="J60" s="25">
        <v>0.05</v>
      </c>
      <c r="K60" s="25">
        <v>0.21</v>
      </c>
      <c r="L60" s="30">
        <v>0.9</v>
      </c>
      <c r="M60" s="23">
        <v>1.4</v>
      </c>
      <c r="N60" s="23">
        <v>1.68</v>
      </c>
      <c r="O60" s="23">
        <v>2.23</v>
      </c>
      <c r="P60" s="23">
        <v>2.39</v>
      </c>
      <c r="Q60" s="31">
        <v>0</v>
      </c>
      <c r="R60" s="31">
        <f t="shared" ref="R60:R68" si="28">Q60*C60*E60*F60*M60*$R$6</f>
        <v>0</v>
      </c>
      <c r="S60" s="31">
        <v>193</v>
      </c>
      <c r="T60" s="31">
        <f t="shared" ref="T60:T68" si="29">(S60/12*3*C60*E60*F60*M60*$S$6)+(S60/12*9*C60*E60*F60*M60*$T$6)</f>
        <v>3411206.987958</v>
      </c>
      <c r="U60" s="31">
        <v>160</v>
      </c>
      <c r="V60" s="31">
        <f t="shared" ref="V60:V68" si="30">U60/12*9*C60*E60*F60*M60*$V$6+U60/12*3*C60*E60*F60*M60*$U$6</f>
        <v>2958994.6626239996</v>
      </c>
      <c r="W60" s="31">
        <v>100</v>
      </c>
      <c r="X60" s="31">
        <f t="shared" ref="X60:X68" si="31">W60/12*9*C60*E60*F60*N60*$X$6+W60/12*3*C60*E60*F60*N60*$W$6</f>
        <v>1996804.0905119998</v>
      </c>
    </row>
    <row r="61" spans="1:29" ht="27.6" x14ac:dyDescent="0.3">
      <c r="A61" s="27">
        <v>172</v>
      </c>
      <c r="B61" s="28" t="s">
        <v>79</v>
      </c>
      <c r="C61" s="23">
        <v>19007.45</v>
      </c>
      <c r="D61" s="23">
        <f>C61*(H61+I61+J61)</f>
        <v>15205.960000000001</v>
      </c>
      <c r="E61" s="29">
        <v>0.85</v>
      </c>
      <c r="F61" s="30">
        <v>1</v>
      </c>
      <c r="G61" s="30">
        <v>0.19</v>
      </c>
      <c r="H61" s="25">
        <v>0.57999999999999996</v>
      </c>
      <c r="I61" s="25">
        <v>0.18</v>
      </c>
      <c r="J61" s="25">
        <v>0.04</v>
      </c>
      <c r="K61" s="25">
        <v>0.2</v>
      </c>
      <c r="L61" s="30">
        <v>1</v>
      </c>
      <c r="M61" s="23">
        <v>1.4</v>
      </c>
      <c r="N61" s="23">
        <v>1.68</v>
      </c>
      <c r="O61" s="23">
        <v>2.23</v>
      </c>
      <c r="P61" s="23">
        <v>2.39</v>
      </c>
      <c r="Q61" s="31">
        <v>0</v>
      </c>
      <c r="R61" s="31">
        <f t="shared" si="28"/>
        <v>0</v>
      </c>
      <c r="S61" s="31">
        <v>231</v>
      </c>
      <c r="T61" s="31">
        <f t="shared" si="29"/>
        <v>5355581.8787624994</v>
      </c>
      <c r="U61" s="31">
        <v>546</v>
      </c>
      <c r="V61" s="31">
        <f t="shared" si="30"/>
        <v>13245268.3538175</v>
      </c>
      <c r="W61" s="31">
        <v>170</v>
      </c>
      <c r="X61" s="31">
        <f t="shared" si="31"/>
        <v>4452749.8623299999</v>
      </c>
    </row>
    <row r="62" spans="1:29" ht="27.6" x14ac:dyDescent="0.3">
      <c r="A62" s="27">
        <v>59</v>
      </c>
      <c r="B62" s="28" t="s">
        <v>80</v>
      </c>
      <c r="C62" s="23">
        <v>19007.45</v>
      </c>
      <c r="D62" s="23"/>
      <c r="E62" s="29">
        <v>1.85</v>
      </c>
      <c r="F62" s="30">
        <v>1</v>
      </c>
      <c r="G62" s="30">
        <v>0.19</v>
      </c>
      <c r="H62" s="25">
        <v>0.57999999999999996</v>
      </c>
      <c r="I62" s="25">
        <v>0.18</v>
      </c>
      <c r="J62" s="25">
        <v>0.04</v>
      </c>
      <c r="K62" s="25">
        <v>0.2</v>
      </c>
      <c r="L62" s="30">
        <v>1</v>
      </c>
      <c r="M62" s="23">
        <v>1.4</v>
      </c>
      <c r="N62" s="23">
        <v>1.68</v>
      </c>
      <c r="O62" s="23">
        <v>2.23</v>
      </c>
      <c r="P62" s="23">
        <v>2.39</v>
      </c>
      <c r="Q62" s="31"/>
      <c r="R62" s="31">
        <f t="shared" si="28"/>
        <v>0</v>
      </c>
      <c r="S62" s="31"/>
      <c r="T62" s="31">
        <f t="shared" si="29"/>
        <v>0</v>
      </c>
      <c r="U62" s="31"/>
      <c r="V62" s="31">
        <f t="shared" si="30"/>
        <v>0</v>
      </c>
      <c r="W62" s="31"/>
      <c r="X62" s="31">
        <f t="shared" si="31"/>
        <v>0</v>
      </c>
    </row>
    <row r="63" spans="1:29" ht="41.25" customHeight="1" x14ac:dyDescent="0.3">
      <c r="A63" s="27">
        <v>60</v>
      </c>
      <c r="B63" s="28" t="s">
        <v>81</v>
      </c>
      <c r="C63" s="23">
        <v>19007.45</v>
      </c>
      <c r="D63" s="23">
        <f>C63*(H63+I63+J63)</f>
        <v>16536.481500000002</v>
      </c>
      <c r="E63" s="29">
        <v>1.75</v>
      </c>
      <c r="F63" s="30">
        <v>1</v>
      </c>
      <c r="G63" s="30">
        <v>0.13</v>
      </c>
      <c r="H63" s="25">
        <v>0.5</v>
      </c>
      <c r="I63" s="25">
        <v>0.34</v>
      </c>
      <c r="J63" s="25">
        <v>0.03</v>
      </c>
      <c r="K63" s="25">
        <v>0.13</v>
      </c>
      <c r="L63" s="30">
        <v>1</v>
      </c>
      <c r="M63" s="23">
        <v>1.4</v>
      </c>
      <c r="N63" s="23">
        <v>1.68</v>
      </c>
      <c r="O63" s="23">
        <v>2.23</v>
      </c>
      <c r="P63" s="23">
        <v>2.39</v>
      </c>
      <c r="Q63" s="31">
        <v>0</v>
      </c>
      <c r="R63" s="31">
        <f t="shared" si="28"/>
        <v>0</v>
      </c>
      <c r="S63" s="31">
        <v>162</v>
      </c>
      <c r="T63" s="31">
        <f t="shared" si="29"/>
        <v>7732658.3276249999</v>
      </c>
      <c r="U63" s="31">
        <v>201</v>
      </c>
      <c r="V63" s="31">
        <f t="shared" si="30"/>
        <v>10038834.612056252</v>
      </c>
      <c r="W63" s="31">
        <v>100</v>
      </c>
      <c r="X63" s="31">
        <f t="shared" si="31"/>
        <v>5392603.6394999996</v>
      </c>
    </row>
    <row r="64" spans="1:29" ht="41.25" customHeight="1" x14ac:dyDescent="0.3">
      <c r="A64" s="27">
        <v>61</v>
      </c>
      <c r="B64" s="28" t="s">
        <v>82</v>
      </c>
      <c r="C64" s="23">
        <v>19007.45</v>
      </c>
      <c r="D64" s="23"/>
      <c r="E64" s="29">
        <v>3.48</v>
      </c>
      <c r="F64" s="30">
        <v>1</v>
      </c>
      <c r="G64" s="30"/>
      <c r="H64" s="25">
        <v>0.5</v>
      </c>
      <c r="I64" s="25">
        <v>0.34</v>
      </c>
      <c r="J64" s="25">
        <v>0.03</v>
      </c>
      <c r="K64" s="25">
        <v>0.13</v>
      </c>
      <c r="L64" s="30">
        <v>1</v>
      </c>
      <c r="M64" s="23">
        <v>1.4</v>
      </c>
      <c r="N64" s="23">
        <v>1.68</v>
      </c>
      <c r="O64" s="23">
        <v>2.23</v>
      </c>
      <c r="P64" s="23">
        <v>2.39</v>
      </c>
      <c r="Q64" s="31"/>
      <c r="R64" s="31">
        <f t="shared" si="28"/>
        <v>0</v>
      </c>
      <c r="S64" s="31">
        <v>2</v>
      </c>
      <c r="T64" s="31">
        <f t="shared" si="29"/>
        <v>189838.80762000004</v>
      </c>
      <c r="U64" s="31"/>
      <c r="V64" s="31">
        <f t="shared" si="30"/>
        <v>0</v>
      </c>
      <c r="W64" s="31">
        <v>20</v>
      </c>
      <c r="X64" s="31">
        <f t="shared" si="31"/>
        <v>2144715.5046239998</v>
      </c>
    </row>
    <row r="65" spans="1:29" x14ac:dyDescent="0.3">
      <c r="A65" s="27">
        <v>62</v>
      </c>
      <c r="B65" s="28" t="s">
        <v>83</v>
      </c>
      <c r="C65" s="23">
        <v>19007.45</v>
      </c>
      <c r="D65" s="23">
        <f>C65*(H65+I65+J65)</f>
        <v>15966.258000000002</v>
      </c>
      <c r="E65" s="29">
        <v>1.1599999999999999</v>
      </c>
      <c r="F65" s="30">
        <v>1</v>
      </c>
      <c r="G65" s="30">
        <v>0.16</v>
      </c>
      <c r="H65" s="25">
        <v>0.5</v>
      </c>
      <c r="I65" s="25">
        <v>0.31</v>
      </c>
      <c r="J65" s="25">
        <v>0.03</v>
      </c>
      <c r="K65" s="25">
        <v>0.16</v>
      </c>
      <c r="L65" s="30">
        <v>1</v>
      </c>
      <c r="M65" s="23">
        <v>1.4</v>
      </c>
      <c r="N65" s="23">
        <v>1.68</v>
      </c>
      <c r="O65" s="23">
        <v>2.23</v>
      </c>
      <c r="P65" s="23">
        <v>2.39</v>
      </c>
      <c r="Q65" s="31">
        <v>0</v>
      </c>
      <c r="R65" s="31">
        <f t="shared" si="28"/>
        <v>0</v>
      </c>
      <c r="S65" s="31">
        <v>102</v>
      </c>
      <c r="T65" s="31">
        <f t="shared" si="29"/>
        <v>3227259.7295399997</v>
      </c>
      <c r="U65" s="31">
        <v>444</v>
      </c>
      <c r="V65" s="31">
        <f t="shared" si="30"/>
        <v>14699079.967572</v>
      </c>
      <c r="W65" s="31">
        <v>57</v>
      </c>
      <c r="X65" s="31">
        <f t="shared" si="31"/>
        <v>2037479.7293928</v>
      </c>
    </row>
    <row r="66" spans="1:29" x14ac:dyDescent="0.3">
      <c r="A66" s="27">
        <v>34</v>
      </c>
      <c r="B66" s="28" t="s">
        <v>84</v>
      </c>
      <c r="C66" s="23">
        <v>19007.45</v>
      </c>
      <c r="D66" s="23"/>
      <c r="E66" s="29">
        <v>1.84</v>
      </c>
      <c r="F66" s="30">
        <v>1</v>
      </c>
      <c r="G66" s="30"/>
      <c r="H66" s="25">
        <v>0.54</v>
      </c>
      <c r="I66" s="25">
        <v>0.2</v>
      </c>
      <c r="J66" s="25">
        <v>0.05</v>
      </c>
      <c r="K66" s="25">
        <v>0.21</v>
      </c>
      <c r="L66" s="30">
        <v>1</v>
      </c>
      <c r="M66" s="23">
        <v>1.4</v>
      </c>
      <c r="N66" s="23">
        <v>1.68</v>
      </c>
      <c r="O66" s="23">
        <v>2.23</v>
      </c>
      <c r="P66" s="23">
        <v>2.39</v>
      </c>
      <c r="Q66" s="31"/>
      <c r="R66" s="31">
        <f t="shared" si="28"/>
        <v>0</v>
      </c>
      <c r="S66" s="31"/>
      <c r="T66" s="31">
        <f t="shared" si="29"/>
        <v>0</v>
      </c>
      <c r="U66" s="31"/>
      <c r="V66" s="31">
        <f t="shared" si="30"/>
        <v>0</v>
      </c>
      <c r="W66" s="31"/>
      <c r="X66" s="31">
        <f t="shared" si="31"/>
        <v>0</v>
      </c>
    </row>
    <row r="67" spans="1:29" x14ac:dyDescent="0.3">
      <c r="A67" s="27">
        <v>63</v>
      </c>
      <c r="B67" s="28" t="s">
        <v>85</v>
      </c>
      <c r="C67" s="23">
        <v>19007.45</v>
      </c>
      <c r="D67" s="23"/>
      <c r="E67" s="29">
        <v>1.42</v>
      </c>
      <c r="F67" s="30">
        <v>1</v>
      </c>
      <c r="G67" s="30"/>
      <c r="H67" s="25">
        <v>0.54</v>
      </c>
      <c r="I67" s="25">
        <v>0.2</v>
      </c>
      <c r="J67" s="25">
        <v>0.05</v>
      </c>
      <c r="K67" s="25">
        <v>0.21</v>
      </c>
      <c r="L67" s="30">
        <v>1</v>
      </c>
      <c r="M67" s="23">
        <v>1.4</v>
      </c>
      <c r="N67" s="23">
        <v>1.68</v>
      </c>
      <c r="O67" s="23">
        <v>2.23</v>
      </c>
      <c r="P67" s="23">
        <v>2.39</v>
      </c>
      <c r="Q67" s="31"/>
      <c r="R67" s="31">
        <f t="shared" si="28"/>
        <v>0</v>
      </c>
      <c r="S67" s="26"/>
      <c r="T67" s="31">
        <f t="shared" si="29"/>
        <v>0</v>
      </c>
      <c r="U67" s="31">
        <v>3</v>
      </c>
      <c r="V67" s="31">
        <f t="shared" si="30"/>
        <v>121579.06310550001</v>
      </c>
      <c r="W67" s="31">
        <v>1</v>
      </c>
      <c r="X67" s="31">
        <f t="shared" si="31"/>
        <v>43757.126674799998</v>
      </c>
    </row>
    <row r="68" spans="1:29" x14ac:dyDescent="0.3">
      <c r="A68" s="27">
        <v>173</v>
      </c>
      <c r="B68" s="28" t="s">
        <v>86</v>
      </c>
      <c r="C68" s="23">
        <v>19007.45</v>
      </c>
      <c r="D68" s="23">
        <f>C68*(H68+I68+J68)</f>
        <v>15015.885500000002</v>
      </c>
      <c r="E68" s="29">
        <v>0.87</v>
      </c>
      <c r="F68" s="30">
        <v>1</v>
      </c>
      <c r="G68" s="30"/>
      <c r="H68" s="25">
        <v>0.54</v>
      </c>
      <c r="I68" s="25">
        <v>0.2</v>
      </c>
      <c r="J68" s="25">
        <v>0.05</v>
      </c>
      <c r="K68" s="25">
        <v>0.21</v>
      </c>
      <c r="L68" s="30">
        <v>1</v>
      </c>
      <c r="M68" s="23">
        <v>1.4</v>
      </c>
      <c r="N68" s="23">
        <v>1.68</v>
      </c>
      <c r="O68" s="23">
        <v>2.23</v>
      </c>
      <c r="P68" s="23">
        <v>2.39</v>
      </c>
      <c r="Q68" s="31">
        <v>0</v>
      </c>
      <c r="R68" s="31">
        <f t="shared" si="28"/>
        <v>0</v>
      </c>
      <c r="S68" s="31">
        <v>96</v>
      </c>
      <c r="T68" s="31">
        <f t="shared" si="29"/>
        <v>2278065.6914400002</v>
      </c>
      <c r="U68" s="31">
        <v>18</v>
      </c>
      <c r="V68" s="31">
        <f t="shared" si="30"/>
        <v>446931.48550050001</v>
      </c>
      <c r="W68" s="31">
        <v>33</v>
      </c>
      <c r="X68" s="31">
        <f t="shared" si="31"/>
        <v>884695.14565740002</v>
      </c>
    </row>
    <row r="69" spans="1:29" s="39" customFormat="1" x14ac:dyDescent="0.3">
      <c r="A69" s="58">
        <v>14</v>
      </c>
      <c r="B69" s="59" t="s">
        <v>87</v>
      </c>
      <c r="C69" s="23">
        <v>19007.45</v>
      </c>
      <c r="D69" s="35">
        <f>C69*(H69+I69+J69)</f>
        <v>0</v>
      </c>
      <c r="E69" s="35">
        <v>1.36</v>
      </c>
      <c r="F69" s="36">
        <v>1</v>
      </c>
      <c r="G69" s="36"/>
      <c r="H69" s="37"/>
      <c r="I69" s="37"/>
      <c r="J69" s="37"/>
      <c r="K69" s="37"/>
      <c r="L69" s="36">
        <v>1</v>
      </c>
      <c r="M69" s="23">
        <v>1.4</v>
      </c>
      <c r="N69" s="23">
        <v>1.68</v>
      </c>
      <c r="O69" s="23">
        <v>2.23</v>
      </c>
      <c r="P69" s="23">
        <v>2.39</v>
      </c>
      <c r="Q69" s="26">
        <f t="shared" ref="Q69:V69" si="32">SUM(Q70:Q75)</f>
        <v>0</v>
      </c>
      <c r="R69" s="26">
        <f t="shared" si="32"/>
        <v>0</v>
      </c>
      <c r="S69" s="26">
        <f t="shared" si="32"/>
        <v>24</v>
      </c>
      <c r="T69" s="26">
        <f t="shared" si="32"/>
        <v>1185674.2769025001</v>
      </c>
      <c r="U69" s="26">
        <f t="shared" si="32"/>
        <v>131</v>
      </c>
      <c r="V69" s="26">
        <f t="shared" si="32"/>
        <v>5473626.4115032507</v>
      </c>
      <c r="W69" s="26">
        <f t="shared" ref="W69:X69" si="33">SUM(W70:W75)</f>
        <v>23</v>
      </c>
      <c r="X69" s="26">
        <f t="shared" si="33"/>
        <v>1031373.9646518</v>
      </c>
      <c r="Y69" s="38"/>
      <c r="Z69" s="38"/>
      <c r="AA69" s="38"/>
      <c r="AB69" s="38"/>
      <c r="AC69" s="38"/>
    </row>
    <row r="70" spans="1:29" ht="27.6" x14ac:dyDescent="0.3">
      <c r="A70" s="27">
        <v>104</v>
      </c>
      <c r="B70" s="28" t="s">
        <v>88</v>
      </c>
      <c r="C70" s="23">
        <v>19007.45</v>
      </c>
      <c r="D70" s="23"/>
      <c r="E70" s="23">
        <v>1.73</v>
      </c>
      <c r="F70" s="30">
        <v>1</v>
      </c>
      <c r="G70" s="30"/>
      <c r="H70" s="25">
        <v>0.73</v>
      </c>
      <c r="I70" s="25">
        <v>0.05</v>
      </c>
      <c r="J70" s="25">
        <v>0.04</v>
      </c>
      <c r="K70" s="25">
        <v>0.18</v>
      </c>
      <c r="L70" s="30">
        <v>1</v>
      </c>
      <c r="M70" s="23">
        <v>1.4</v>
      </c>
      <c r="N70" s="23">
        <v>1.68</v>
      </c>
      <c r="O70" s="23">
        <v>2.23</v>
      </c>
      <c r="P70" s="23">
        <v>2.39</v>
      </c>
      <c r="Q70" s="26"/>
      <c r="R70" s="31">
        <f t="shared" ref="R70:R75" si="34">Q70*C70*E70*F70*M70*$R$6</f>
        <v>0</v>
      </c>
      <c r="S70" s="26">
        <v>6</v>
      </c>
      <c r="T70" s="31">
        <f t="shared" ref="T70:T75" si="35">(S70/12*3*C70*E70*F70*M70*$S$6)+(S70/12*9*C70*E70*F70*M70*$T$6)</f>
        <v>283121.66998499999</v>
      </c>
      <c r="U70" s="26">
        <v>10</v>
      </c>
      <c r="V70" s="31">
        <f t="shared" ref="V70:V75" si="36">U70/12*9*C70*E70*F70*M70*$V$6+U70/12*3*C70*E70*F70*M70*$U$6</f>
        <v>493736.57082750002</v>
      </c>
      <c r="W70" s="26"/>
      <c r="X70" s="31">
        <f t="shared" ref="X70:X75" si="37">W70/12*9*C70*E70*F70*N70*$X$6+W70/12*3*C70*E70*F70*N70*$W$6</f>
        <v>0</v>
      </c>
    </row>
    <row r="71" spans="1:29" ht="27.6" x14ac:dyDescent="0.3">
      <c r="A71" s="27">
        <v>105</v>
      </c>
      <c r="B71" s="28" t="s">
        <v>89</v>
      </c>
      <c r="C71" s="23">
        <v>19007.45</v>
      </c>
      <c r="D71" s="23"/>
      <c r="E71" s="23">
        <v>2.4500000000000002</v>
      </c>
      <c r="F71" s="30">
        <v>1</v>
      </c>
      <c r="G71" s="30"/>
      <c r="H71" s="25">
        <v>0.63</v>
      </c>
      <c r="I71" s="25">
        <v>0.15</v>
      </c>
      <c r="J71" s="25">
        <v>0.04</v>
      </c>
      <c r="K71" s="25">
        <v>0.18</v>
      </c>
      <c r="L71" s="30">
        <v>1</v>
      </c>
      <c r="M71" s="23">
        <v>1.4</v>
      </c>
      <c r="N71" s="23">
        <v>1.68</v>
      </c>
      <c r="O71" s="23">
        <v>2.23</v>
      </c>
      <c r="P71" s="23">
        <v>2.39</v>
      </c>
      <c r="Q71" s="26"/>
      <c r="R71" s="31">
        <f t="shared" si="34"/>
        <v>0</v>
      </c>
      <c r="S71" s="31">
        <v>3</v>
      </c>
      <c r="T71" s="31">
        <f t="shared" si="35"/>
        <v>200476.32701250003</v>
      </c>
      <c r="U71" s="26"/>
      <c r="V71" s="31">
        <f t="shared" si="36"/>
        <v>0</v>
      </c>
      <c r="W71" s="26"/>
      <c r="X71" s="31">
        <f t="shared" si="37"/>
        <v>0</v>
      </c>
    </row>
    <row r="72" spans="1:29" ht="27.6" x14ac:dyDescent="0.3">
      <c r="A72" s="27">
        <v>106</v>
      </c>
      <c r="B72" s="28" t="s">
        <v>90</v>
      </c>
      <c r="C72" s="23">
        <v>19007.45</v>
      </c>
      <c r="D72" s="23"/>
      <c r="E72" s="23">
        <v>3.82</v>
      </c>
      <c r="F72" s="30">
        <v>1</v>
      </c>
      <c r="G72" s="30"/>
      <c r="H72" s="25">
        <v>0.55000000000000004</v>
      </c>
      <c r="I72" s="25">
        <v>0.25</v>
      </c>
      <c r="J72" s="25">
        <v>0.04</v>
      </c>
      <c r="K72" s="25">
        <v>0.16</v>
      </c>
      <c r="L72" s="30">
        <v>1</v>
      </c>
      <c r="M72" s="23">
        <v>1.4</v>
      </c>
      <c r="N72" s="23">
        <v>1.68</v>
      </c>
      <c r="O72" s="23">
        <v>2.23</v>
      </c>
      <c r="P72" s="23">
        <v>2.39</v>
      </c>
      <c r="Q72" s="26"/>
      <c r="R72" s="31">
        <f t="shared" si="34"/>
        <v>0</v>
      </c>
      <c r="S72" s="31"/>
      <c r="T72" s="31">
        <f t="shared" si="35"/>
        <v>0</v>
      </c>
      <c r="U72" s="26">
        <v>2</v>
      </c>
      <c r="V72" s="31">
        <f t="shared" si="36"/>
        <v>218043.20237700001</v>
      </c>
      <c r="W72" s="26"/>
      <c r="X72" s="31">
        <f t="shared" si="37"/>
        <v>0</v>
      </c>
    </row>
    <row r="73" spans="1:29" ht="27.6" x14ac:dyDescent="0.3">
      <c r="A73" s="27">
        <v>64</v>
      </c>
      <c r="B73" s="28" t="s">
        <v>91</v>
      </c>
      <c r="C73" s="23">
        <v>19007.45</v>
      </c>
      <c r="D73" s="23">
        <f>C73*(H73+I73+J73)</f>
        <v>15586.109000000002</v>
      </c>
      <c r="E73" s="29">
        <v>0.91</v>
      </c>
      <c r="F73" s="30">
        <v>1</v>
      </c>
      <c r="G73" s="30"/>
      <c r="H73" s="25">
        <v>0.73</v>
      </c>
      <c r="I73" s="25">
        <v>0.05</v>
      </c>
      <c r="J73" s="25">
        <v>0.04</v>
      </c>
      <c r="K73" s="25">
        <v>0.18</v>
      </c>
      <c r="L73" s="30">
        <v>1</v>
      </c>
      <c r="M73" s="23">
        <v>1.4</v>
      </c>
      <c r="N73" s="23">
        <v>1.68</v>
      </c>
      <c r="O73" s="23">
        <v>2.23</v>
      </c>
      <c r="P73" s="23">
        <v>2.39</v>
      </c>
      <c r="Q73" s="31">
        <v>0</v>
      </c>
      <c r="R73" s="31">
        <f t="shared" si="34"/>
        <v>0</v>
      </c>
      <c r="S73" s="31">
        <v>2</v>
      </c>
      <c r="T73" s="31">
        <f t="shared" si="35"/>
        <v>49641.757164999995</v>
      </c>
      <c r="U73" s="31">
        <v>57</v>
      </c>
      <c r="V73" s="31">
        <f t="shared" si="36"/>
        <v>1480353.5218972503</v>
      </c>
      <c r="W73" s="31">
        <v>10</v>
      </c>
      <c r="X73" s="31">
        <f t="shared" si="37"/>
        <v>280415.38925399998</v>
      </c>
    </row>
    <row r="74" spans="1:29" ht="27.6" x14ac:dyDescent="0.3">
      <c r="A74" s="27">
        <v>65</v>
      </c>
      <c r="B74" s="28" t="s">
        <v>92</v>
      </c>
      <c r="C74" s="23">
        <v>19007.45</v>
      </c>
      <c r="D74" s="23">
        <f>C74*(H74+I74+J74)</f>
        <v>15586.109000000002</v>
      </c>
      <c r="E74" s="29">
        <v>1.84</v>
      </c>
      <c r="F74" s="30">
        <v>1</v>
      </c>
      <c r="G74" s="30"/>
      <c r="H74" s="25">
        <v>0.63</v>
      </c>
      <c r="I74" s="25">
        <v>0.15</v>
      </c>
      <c r="J74" s="25">
        <v>0.04</v>
      </c>
      <c r="K74" s="25">
        <v>0.18</v>
      </c>
      <c r="L74" s="30">
        <v>1</v>
      </c>
      <c r="M74" s="23">
        <v>1.4</v>
      </c>
      <c r="N74" s="23">
        <v>1.68</v>
      </c>
      <c r="O74" s="23">
        <v>2.23</v>
      </c>
      <c r="P74" s="23">
        <v>2.39</v>
      </c>
      <c r="Q74" s="31">
        <v>0</v>
      </c>
      <c r="R74" s="31">
        <f t="shared" si="34"/>
        <v>0</v>
      </c>
      <c r="S74" s="31">
        <v>13</v>
      </c>
      <c r="T74" s="31">
        <f t="shared" si="35"/>
        <v>652434.52274000004</v>
      </c>
      <c r="U74" s="31">
        <v>60</v>
      </c>
      <c r="V74" s="31">
        <f t="shared" si="36"/>
        <v>3150781.3537199995</v>
      </c>
      <c r="W74" s="31">
        <v>12</v>
      </c>
      <c r="X74" s="31">
        <f t="shared" si="37"/>
        <v>680392.50491519994</v>
      </c>
    </row>
    <row r="75" spans="1:29" ht="27.6" x14ac:dyDescent="0.3">
      <c r="A75" s="27">
        <v>66</v>
      </c>
      <c r="B75" s="28" t="s">
        <v>93</v>
      </c>
      <c r="C75" s="23">
        <v>19007.45</v>
      </c>
      <c r="D75" s="23">
        <f>C75*(H75+I75+J75)</f>
        <v>15966.258000000002</v>
      </c>
      <c r="E75" s="29">
        <v>2.29</v>
      </c>
      <c r="F75" s="30">
        <v>1</v>
      </c>
      <c r="G75" s="30"/>
      <c r="H75" s="25">
        <v>0.55000000000000004</v>
      </c>
      <c r="I75" s="25">
        <v>0.25</v>
      </c>
      <c r="J75" s="25">
        <v>0.04</v>
      </c>
      <c r="K75" s="25">
        <v>0.16</v>
      </c>
      <c r="L75" s="30">
        <v>1</v>
      </c>
      <c r="M75" s="23">
        <v>1.4</v>
      </c>
      <c r="N75" s="23">
        <v>1.68</v>
      </c>
      <c r="O75" s="23">
        <v>2.23</v>
      </c>
      <c r="P75" s="23">
        <v>2.39</v>
      </c>
      <c r="Q75" s="31">
        <v>0</v>
      </c>
      <c r="R75" s="31">
        <f t="shared" si="34"/>
        <v>0</v>
      </c>
      <c r="S75" s="31"/>
      <c r="T75" s="31">
        <f t="shared" si="35"/>
        <v>0</v>
      </c>
      <c r="U75" s="31">
        <v>2</v>
      </c>
      <c r="V75" s="31">
        <f t="shared" si="36"/>
        <v>130711.76268150001</v>
      </c>
      <c r="W75" s="31">
        <v>1</v>
      </c>
      <c r="X75" s="31">
        <f t="shared" si="37"/>
        <v>70566.0704826</v>
      </c>
    </row>
    <row r="76" spans="1:29" s="39" customFormat="1" x14ac:dyDescent="0.3">
      <c r="A76" s="58">
        <v>15</v>
      </c>
      <c r="B76" s="59" t="s">
        <v>94</v>
      </c>
      <c r="C76" s="23">
        <v>19007.45</v>
      </c>
      <c r="D76" s="35">
        <f>C76*(H76+I76+J76)</f>
        <v>0</v>
      </c>
      <c r="E76" s="35">
        <v>1.1200000000000001</v>
      </c>
      <c r="F76" s="36">
        <v>1</v>
      </c>
      <c r="G76" s="36"/>
      <c r="H76" s="37"/>
      <c r="I76" s="37"/>
      <c r="J76" s="37"/>
      <c r="K76" s="37"/>
      <c r="L76" s="36">
        <v>1</v>
      </c>
      <c r="M76" s="23">
        <v>1.4</v>
      </c>
      <c r="N76" s="23">
        <v>1.68</v>
      </c>
      <c r="O76" s="23">
        <v>2.23</v>
      </c>
      <c r="P76" s="23">
        <v>2.39</v>
      </c>
      <c r="Q76" s="26">
        <f t="shared" ref="Q76:V76" si="38">SUM(Q77:Q90)</f>
        <v>1450</v>
      </c>
      <c r="R76" s="26">
        <f t="shared" si="38"/>
        <v>51336841.555999994</v>
      </c>
      <c r="S76" s="26">
        <f t="shared" si="38"/>
        <v>502</v>
      </c>
      <c r="T76" s="26">
        <f t="shared" si="38"/>
        <v>20668427.42272</v>
      </c>
      <c r="U76" s="26">
        <f t="shared" si="38"/>
        <v>130</v>
      </c>
      <c r="V76" s="26">
        <f t="shared" si="38"/>
        <v>4669092.6582300002</v>
      </c>
      <c r="W76" s="26">
        <f t="shared" ref="W76:X76" si="39">SUM(W77:W90)</f>
        <v>515</v>
      </c>
      <c r="X76" s="26">
        <f t="shared" si="39"/>
        <v>21842664.004599899</v>
      </c>
      <c r="Y76" s="38"/>
      <c r="Z76" s="38"/>
      <c r="AA76" s="38"/>
      <c r="AB76" s="38"/>
      <c r="AC76" s="38"/>
    </row>
    <row r="77" spans="1:29" x14ac:dyDescent="0.3">
      <c r="A77" s="27">
        <v>67</v>
      </c>
      <c r="B77" s="28" t="s">
        <v>95</v>
      </c>
      <c r="C77" s="23">
        <v>19007.45</v>
      </c>
      <c r="D77" s="23">
        <f>C77*(H77+I77+J77)</f>
        <v>16346.407000000003</v>
      </c>
      <c r="E77" s="29">
        <v>1.07</v>
      </c>
      <c r="F77" s="30">
        <v>1</v>
      </c>
      <c r="G77" s="30"/>
      <c r="H77" s="25">
        <v>0.63</v>
      </c>
      <c r="I77" s="25">
        <v>0.2</v>
      </c>
      <c r="J77" s="25">
        <v>0.03</v>
      </c>
      <c r="K77" s="25">
        <v>0.14000000000000001</v>
      </c>
      <c r="L77" s="30">
        <v>1</v>
      </c>
      <c r="M77" s="23">
        <v>1.4</v>
      </c>
      <c r="N77" s="23">
        <v>1.68</v>
      </c>
      <c r="O77" s="23">
        <v>2.23</v>
      </c>
      <c r="P77" s="23">
        <v>2.39</v>
      </c>
      <c r="Q77" s="31"/>
      <c r="R77" s="31">
        <f t="shared" ref="R77:R90" si="40">Q77*C77*E77*F77*M77*$R$6</f>
        <v>0</v>
      </c>
      <c r="S77" s="31">
        <v>2</v>
      </c>
      <c r="T77" s="31">
        <f t="shared" ref="T77:T90" si="41">(S77/12*3*C77*E77*F77*M77*$S$6)+(S77/12*9*C77*E77*F77*M77*$T$6)</f>
        <v>58369.978205000014</v>
      </c>
      <c r="U77" s="31">
        <v>0</v>
      </c>
      <c r="V77" s="31">
        <f t="shared" ref="V77:V90" si="42">U77/12*9*C77*E77*F77*M77*$V$6+U77/12*3*C77*E77*F77*M77*$U$6</f>
        <v>0</v>
      </c>
      <c r="W77" s="31">
        <v>3</v>
      </c>
      <c r="X77" s="31">
        <f t="shared" ref="X77:X90" si="43">W77/12*9*C77*E77*F77*N77*$X$6+W77/12*3*C77*E77*F77*N77*$W$6</f>
        <v>98915.758187400017</v>
      </c>
    </row>
    <row r="78" spans="1:29" x14ac:dyDescent="0.3">
      <c r="A78" s="27">
        <v>68</v>
      </c>
      <c r="B78" s="28" t="s">
        <v>96</v>
      </c>
      <c r="C78" s="23">
        <v>19007.45</v>
      </c>
      <c r="D78" s="23"/>
      <c r="E78" s="29">
        <v>1.55</v>
      </c>
      <c r="F78" s="30">
        <v>1</v>
      </c>
      <c r="G78" s="30"/>
      <c r="H78" s="25">
        <v>0.63</v>
      </c>
      <c r="I78" s="25">
        <v>0.2</v>
      </c>
      <c r="J78" s="25">
        <v>0.03</v>
      </c>
      <c r="K78" s="25">
        <v>0.14000000000000001</v>
      </c>
      <c r="L78" s="30">
        <v>1</v>
      </c>
      <c r="M78" s="23">
        <v>1.4</v>
      </c>
      <c r="N78" s="23">
        <v>1.68</v>
      </c>
      <c r="O78" s="23">
        <v>2.23</v>
      </c>
      <c r="P78" s="23">
        <v>2.39</v>
      </c>
      <c r="Q78" s="31">
        <v>5</v>
      </c>
      <c r="R78" s="31">
        <f t="shared" si="40"/>
        <v>268100.08225000004</v>
      </c>
      <c r="S78" s="31"/>
      <c r="T78" s="31">
        <f t="shared" si="41"/>
        <v>0</v>
      </c>
      <c r="U78" s="31"/>
      <c r="V78" s="31">
        <f t="shared" si="42"/>
        <v>0</v>
      </c>
      <c r="W78" s="31"/>
      <c r="X78" s="31">
        <f t="shared" si="43"/>
        <v>0</v>
      </c>
    </row>
    <row r="79" spans="1:29" ht="27.6" x14ac:dyDescent="0.3">
      <c r="A79" s="27">
        <v>69</v>
      </c>
      <c r="B79" s="28" t="s">
        <v>97</v>
      </c>
      <c r="C79" s="23">
        <v>19007.45</v>
      </c>
      <c r="D79" s="23">
        <f>C79*(H79+I79+J79)</f>
        <v>14635.736500000001</v>
      </c>
      <c r="E79" s="29">
        <v>0.98</v>
      </c>
      <c r="F79" s="30">
        <v>1</v>
      </c>
      <c r="G79" s="30"/>
      <c r="H79" s="25">
        <v>0.51</v>
      </c>
      <c r="I79" s="25">
        <v>0.21</v>
      </c>
      <c r="J79" s="25">
        <v>0.05</v>
      </c>
      <c r="K79" s="25">
        <v>0.23</v>
      </c>
      <c r="L79" s="30">
        <v>1</v>
      </c>
      <c r="M79" s="23">
        <v>1.4</v>
      </c>
      <c r="N79" s="23">
        <v>1.68</v>
      </c>
      <c r="O79" s="23">
        <v>2.23</v>
      </c>
      <c r="P79" s="23">
        <v>2.39</v>
      </c>
      <c r="Q79" s="31">
        <v>15</v>
      </c>
      <c r="R79" s="31">
        <f t="shared" si="40"/>
        <v>508525.3173</v>
      </c>
      <c r="S79" s="31">
        <v>6</v>
      </c>
      <c r="T79" s="31">
        <f t="shared" si="41"/>
        <v>160381.06161</v>
      </c>
      <c r="U79" s="31">
        <v>0</v>
      </c>
      <c r="V79" s="31">
        <f t="shared" si="42"/>
        <v>0</v>
      </c>
      <c r="W79" s="31">
        <v>9</v>
      </c>
      <c r="X79" s="31">
        <f t="shared" si="43"/>
        <v>271787.22343080002</v>
      </c>
    </row>
    <row r="80" spans="1:29" x14ac:dyDescent="0.3">
      <c r="A80" s="27">
        <v>70</v>
      </c>
      <c r="B80" s="28" t="s">
        <v>98</v>
      </c>
      <c r="C80" s="23">
        <v>19007.45</v>
      </c>
      <c r="D80" s="23"/>
      <c r="E80" s="29">
        <v>1.55</v>
      </c>
      <c r="F80" s="30">
        <v>1</v>
      </c>
      <c r="G80" s="30"/>
      <c r="H80" s="25">
        <v>0.56999999999999995</v>
      </c>
      <c r="I80" s="25">
        <v>0.2</v>
      </c>
      <c r="J80" s="25">
        <v>0.04</v>
      </c>
      <c r="K80" s="25">
        <v>0.19</v>
      </c>
      <c r="L80" s="30">
        <v>1</v>
      </c>
      <c r="M80" s="23">
        <v>1.4</v>
      </c>
      <c r="N80" s="23">
        <v>1.68</v>
      </c>
      <c r="O80" s="23">
        <v>2.23</v>
      </c>
      <c r="P80" s="23">
        <v>2.39</v>
      </c>
      <c r="Q80" s="31"/>
      <c r="R80" s="31">
        <f t="shared" si="40"/>
        <v>0</v>
      </c>
      <c r="S80" s="31">
        <v>2</v>
      </c>
      <c r="T80" s="31">
        <f t="shared" si="41"/>
        <v>84554.641325000004</v>
      </c>
      <c r="U80" s="31"/>
      <c r="V80" s="31">
        <f t="shared" si="42"/>
        <v>0</v>
      </c>
      <c r="W80" s="31">
        <v>1</v>
      </c>
      <c r="X80" s="31">
        <f t="shared" si="43"/>
        <v>47763.060807000002</v>
      </c>
    </row>
    <row r="81" spans="1:29" x14ac:dyDescent="0.3">
      <c r="A81" s="27">
        <v>71</v>
      </c>
      <c r="B81" s="28" t="s">
        <v>99</v>
      </c>
      <c r="C81" s="23">
        <v>19007.45</v>
      </c>
      <c r="D81" s="23">
        <f>C81*(H81+I81+J81)</f>
        <v>15396.034500000002</v>
      </c>
      <c r="E81" s="29">
        <v>0.78</v>
      </c>
      <c r="F81" s="30">
        <v>1</v>
      </c>
      <c r="G81" s="30"/>
      <c r="H81" s="25">
        <v>0.62</v>
      </c>
      <c r="I81" s="25">
        <v>0.15</v>
      </c>
      <c r="J81" s="25">
        <v>0.04</v>
      </c>
      <c r="K81" s="25">
        <v>0.19</v>
      </c>
      <c r="L81" s="30">
        <v>1</v>
      </c>
      <c r="M81" s="23">
        <v>1.4</v>
      </c>
      <c r="N81" s="23">
        <v>1.68</v>
      </c>
      <c r="O81" s="23">
        <v>2.23</v>
      </c>
      <c r="P81" s="23">
        <v>2.39</v>
      </c>
      <c r="Q81" s="31"/>
      <c r="R81" s="31">
        <f t="shared" si="40"/>
        <v>0</v>
      </c>
      <c r="S81" s="31">
        <v>2</v>
      </c>
      <c r="T81" s="31">
        <f t="shared" si="41"/>
        <v>42550.077570000001</v>
      </c>
      <c r="U81" s="31">
        <v>0</v>
      </c>
      <c r="V81" s="31">
        <f t="shared" si="42"/>
        <v>0</v>
      </c>
      <c r="W81" s="31">
        <v>20</v>
      </c>
      <c r="X81" s="31">
        <f t="shared" si="43"/>
        <v>480712.09586399997</v>
      </c>
    </row>
    <row r="82" spans="1:29" x14ac:dyDescent="0.3">
      <c r="A82" s="27">
        <v>149</v>
      </c>
      <c r="B82" s="28" t="s">
        <v>100</v>
      </c>
      <c r="C82" s="23">
        <v>19007.45</v>
      </c>
      <c r="D82" s="23"/>
      <c r="E82" s="29">
        <v>0.75</v>
      </c>
      <c r="F82" s="30">
        <v>1.5</v>
      </c>
      <c r="G82" s="30"/>
      <c r="H82" s="25">
        <v>0.62</v>
      </c>
      <c r="I82" s="25">
        <v>0.15</v>
      </c>
      <c r="J82" s="25">
        <v>0.04</v>
      </c>
      <c r="K82" s="25">
        <v>0.19</v>
      </c>
      <c r="L82" s="30">
        <v>1.5</v>
      </c>
      <c r="M82" s="23">
        <v>1.4</v>
      </c>
      <c r="N82" s="23">
        <v>1.68</v>
      </c>
      <c r="O82" s="23">
        <v>2.23</v>
      </c>
      <c r="P82" s="23">
        <v>2.39</v>
      </c>
      <c r="Q82" s="31">
        <v>360</v>
      </c>
      <c r="R82" s="31">
        <f t="shared" si="40"/>
        <v>14010391.394999998</v>
      </c>
      <c r="S82" s="31"/>
      <c r="T82" s="31">
        <f t="shared" si="41"/>
        <v>0</v>
      </c>
      <c r="U82" s="31"/>
      <c r="V82" s="31">
        <f t="shared" si="42"/>
        <v>0</v>
      </c>
      <c r="W82" s="31">
        <v>5</v>
      </c>
      <c r="X82" s="31">
        <f t="shared" si="43"/>
        <v>173333.68841249999</v>
      </c>
    </row>
    <row r="83" spans="1:29" x14ac:dyDescent="0.3">
      <c r="A83" s="27">
        <v>72</v>
      </c>
      <c r="B83" s="28" t="s">
        <v>101</v>
      </c>
      <c r="C83" s="23">
        <v>19007.45</v>
      </c>
      <c r="D83" s="23">
        <f>C83*(H83+I83+J83)</f>
        <v>15776.183500000003</v>
      </c>
      <c r="E83" s="29">
        <v>1.17</v>
      </c>
      <c r="F83" s="30">
        <v>1</v>
      </c>
      <c r="G83" s="30"/>
      <c r="H83" s="25">
        <v>0.61</v>
      </c>
      <c r="I83" s="25">
        <v>0.18</v>
      </c>
      <c r="J83" s="25">
        <v>0.04</v>
      </c>
      <c r="K83" s="25">
        <v>0.17</v>
      </c>
      <c r="L83" s="30">
        <v>1</v>
      </c>
      <c r="M83" s="23">
        <v>1.4</v>
      </c>
      <c r="N83" s="23">
        <v>1.68</v>
      </c>
      <c r="O83" s="23">
        <v>2.23</v>
      </c>
      <c r="P83" s="23">
        <v>2.39</v>
      </c>
      <c r="Q83" s="31">
        <v>65</v>
      </c>
      <c r="R83" s="31">
        <f t="shared" si="40"/>
        <v>2630840.1619500001</v>
      </c>
      <c r="S83" s="31">
        <v>1</v>
      </c>
      <c r="T83" s="31">
        <f t="shared" si="41"/>
        <v>31912.558177499999</v>
      </c>
      <c r="U83" s="31">
        <v>0</v>
      </c>
      <c r="V83" s="31">
        <f t="shared" si="42"/>
        <v>0</v>
      </c>
      <c r="W83" s="31">
        <v>2</v>
      </c>
      <c r="X83" s="31">
        <f t="shared" si="43"/>
        <v>72106.814379599993</v>
      </c>
    </row>
    <row r="84" spans="1:29" ht="30" customHeight="1" x14ac:dyDescent="0.3">
      <c r="A84" s="27">
        <v>73</v>
      </c>
      <c r="B84" s="28" t="s">
        <v>102</v>
      </c>
      <c r="C84" s="23">
        <v>19007.45</v>
      </c>
      <c r="D84" s="23">
        <f>C84*(H84+I84+J84)</f>
        <v>15396.034500000002</v>
      </c>
      <c r="E84" s="29">
        <v>1.1200000000000001</v>
      </c>
      <c r="F84" s="30">
        <v>1</v>
      </c>
      <c r="G84" s="30"/>
      <c r="H84" s="25">
        <v>0.54</v>
      </c>
      <c r="I84" s="25">
        <v>0.22</v>
      </c>
      <c r="J84" s="25">
        <v>0.05</v>
      </c>
      <c r="K84" s="25">
        <v>0.19</v>
      </c>
      <c r="L84" s="30">
        <v>1</v>
      </c>
      <c r="M84" s="23">
        <v>1.4</v>
      </c>
      <c r="N84" s="23">
        <v>1.68</v>
      </c>
      <c r="O84" s="23">
        <v>2.23</v>
      </c>
      <c r="P84" s="23">
        <v>2.39</v>
      </c>
      <c r="Q84" s="31">
        <v>40</v>
      </c>
      <c r="R84" s="31">
        <f t="shared" si="40"/>
        <v>1549791.4432000003</v>
      </c>
      <c r="S84" s="31">
        <v>26</v>
      </c>
      <c r="T84" s="31">
        <f t="shared" si="41"/>
        <v>794268.11463999993</v>
      </c>
      <c r="U84" s="31">
        <v>0</v>
      </c>
      <c r="V84" s="31">
        <f t="shared" si="42"/>
        <v>0</v>
      </c>
      <c r="W84" s="31">
        <v>18</v>
      </c>
      <c r="X84" s="31">
        <f t="shared" si="43"/>
        <v>621227.93927040009</v>
      </c>
    </row>
    <row r="85" spans="1:29" x14ac:dyDescent="0.3">
      <c r="A85" s="27">
        <v>74</v>
      </c>
      <c r="B85" s="28" t="s">
        <v>103</v>
      </c>
      <c r="C85" s="23">
        <v>19007.45</v>
      </c>
      <c r="D85" s="23">
        <f>C85*(H85+I85+J85)</f>
        <v>15396.034500000002</v>
      </c>
      <c r="E85" s="29">
        <v>0.96</v>
      </c>
      <c r="F85" s="30">
        <v>1</v>
      </c>
      <c r="G85" s="30"/>
      <c r="H85" s="25">
        <v>0.56999999999999995</v>
      </c>
      <c r="I85" s="25">
        <v>0.2</v>
      </c>
      <c r="J85" s="25">
        <v>0.04</v>
      </c>
      <c r="K85" s="25">
        <v>0.19</v>
      </c>
      <c r="L85" s="30">
        <v>1</v>
      </c>
      <c r="M85" s="23">
        <v>1.4</v>
      </c>
      <c r="N85" s="23">
        <v>1.68</v>
      </c>
      <c r="O85" s="23">
        <v>2.23</v>
      </c>
      <c r="P85" s="23">
        <v>2.39</v>
      </c>
      <c r="Q85" s="31">
        <v>960</v>
      </c>
      <c r="R85" s="31">
        <f t="shared" si="40"/>
        <v>31881423.974399995</v>
      </c>
      <c r="S85" s="31">
        <v>135</v>
      </c>
      <c r="T85" s="31">
        <f t="shared" si="41"/>
        <v>3534929.5211999994</v>
      </c>
      <c r="U85" s="31"/>
      <c r="V85" s="31">
        <f t="shared" si="42"/>
        <v>0</v>
      </c>
      <c r="W85" s="31">
        <v>18</v>
      </c>
      <c r="X85" s="31">
        <f t="shared" si="43"/>
        <v>532481.09080319991</v>
      </c>
    </row>
    <row r="86" spans="1:29" ht="27.6" x14ac:dyDescent="0.3">
      <c r="A86" s="27">
        <v>75</v>
      </c>
      <c r="B86" s="28" t="s">
        <v>104</v>
      </c>
      <c r="C86" s="23">
        <v>19007.45</v>
      </c>
      <c r="D86" s="23"/>
      <c r="E86" s="29">
        <v>1.1499999999999999</v>
      </c>
      <c r="F86" s="30">
        <v>1</v>
      </c>
      <c r="G86" s="30"/>
      <c r="H86" s="25">
        <v>0.47</v>
      </c>
      <c r="I86" s="25">
        <v>0.37</v>
      </c>
      <c r="J86" s="25">
        <v>0.03</v>
      </c>
      <c r="K86" s="25">
        <v>0.13</v>
      </c>
      <c r="L86" s="30">
        <v>1</v>
      </c>
      <c r="M86" s="23">
        <v>1.4</v>
      </c>
      <c r="N86" s="23">
        <v>1.68</v>
      </c>
      <c r="O86" s="23">
        <v>2.23</v>
      </c>
      <c r="P86" s="23">
        <v>2.39</v>
      </c>
      <c r="Q86" s="31"/>
      <c r="R86" s="31">
        <f t="shared" si="40"/>
        <v>0</v>
      </c>
      <c r="S86" s="31">
        <v>51</v>
      </c>
      <c r="T86" s="31">
        <f t="shared" si="41"/>
        <v>1599719.2624874997</v>
      </c>
      <c r="U86" s="31"/>
      <c r="V86" s="31">
        <f t="shared" si="42"/>
        <v>0</v>
      </c>
      <c r="W86" s="31">
        <v>40</v>
      </c>
      <c r="X86" s="31">
        <f t="shared" si="43"/>
        <v>1417484.3852399997</v>
      </c>
    </row>
    <row r="87" spans="1:29" x14ac:dyDescent="0.3">
      <c r="A87" s="27">
        <v>76</v>
      </c>
      <c r="B87" s="28" t="s">
        <v>105</v>
      </c>
      <c r="C87" s="23">
        <v>19007.45</v>
      </c>
      <c r="D87" s="23"/>
      <c r="E87" s="29">
        <v>2.82</v>
      </c>
      <c r="F87" s="30">
        <v>1</v>
      </c>
      <c r="G87" s="30"/>
      <c r="H87" s="25">
        <v>0.47</v>
      </c>
      <c r="I87" s="25">
        <v>0.37</v>
      </c>
      <c r="J87" s="25">
        <v>0.03</v>
      </c>
      <c r="K87" s="25">
        <v>0.13</v>
      </c>
      <c r="L87" s="30">
        <v>1</v>
      </c>
      <c r="M87" s="23">
        <v>1.4</v>
      </c>
      <c r="N87" s="23">
        <v>1.68</v>
      </c>
      <c r="O87" s="23">
        <v>2.23</v>
      </c>
      <c r="P87" s="23">
        <v>2.39</v>
      </c>
      <c r="Q87" s="31">
        <v>5</v>
      </c>
      <c r="R87" s="31">
        <f t="shared" si="40"/>
        <v>487769.18189999997</v>
      </c>
      <c r="S87" s="31">
        <v>12</v>
      </c>
      <c r="T87" s="31">
        <f t="shared" si="41"/>
        <v>923009.37498000008</v>
      </c>
      <c r="U87" s="31">
        <v>3</v>
      </c>
      <c r="V87" s="31">
        <f t="shared" si="42"/>
        <v>241445.74504050001</v>
      </c>
      <c r="W87" s="31">
        <v>6</v>
      </c>
      <c r="X87" s="31">
        <f t="shared" si="43"/>
        <v>521387.73474479996</v>
      </c>
    </row>
    <row r="88" spans="1:29" ht="28.5" customHeight="1" x14ac:dyDescent="0.3">
      <c r="A88" s="27">
        <v>77</v>
      </c>
      <c r="B88" s="28" t="s">
        <v>106</v>
      </c>
      <c r="C88" s="23">
        <v>19007.45</v>
      </c>
      <c r="D88" s="23">
        <f>C88*(H88+I88+J88)</f>
        <v>16536.481500000002</v>
      </c>
      <c r="E88" s="29">
        <v>4.51</v>
      </c>
      <c r="F88" s="30">
        <v>1</v>
      </c>
      <c r="G88" s="30"/>
      <c r="H88" s="25">
        <v>0.47</v>
      </c>
      <c r="I88" s="25">
        <v>0.37</v>
      </c>
      <c r="J88" s="25">
        <v>0.03</v>
      </c>
      <c r="K88" s="25">
        <v>0.13</v>
      </c>
      <c r="L88" s="30">
        <v>1</v>
      </c>
      <c r="M88" s="23">
        <v>1.4</v>
      </c>
      <c r="N88" s="23">
        <v>1.68</v>
      </c>
      <c r="O88" s="23">
        <v>2.23</v>
      </c>
      <c r="P88" s="23">
        <v>2.39</v>
      </c>
      <c r="Q88" s="31"/>
      <c r="R88" s="31">
        <f t="shared" si="40"/>
        <v>0</v>
      </c>
      <c r="S88" s="31"/>
      <c r="T88" s="31">
        <f t="shared" si="41"/>
        <v>0</v>
      </c>
      <c r="U88" s="31"/>
      <c r="V88" s="31">
        <f t="shared" si="42"/>
        <v>0</v>
      </c>
      <c r="W88" s="31">
        <v>3</v>
      </c>
      <c r="X88" s="31">
        <f t="shared" si="43"/>
        <v>416925.29852819996</v>
      </c>
    </row>
    <row r="89" spans="1:29" ht="28.5" customHeight="1" x14ac:dyDescent="0.3">
      <c r="A89" s="27">
        <v>78</v>
      </c>
      <c r="B89" s="28" t="s">
        <v>107</v>
      </c>
      <c r="C89" s="23">
        <v>19007.45</v>
      </c>
      <c r="D89" s="23"/>
      <c r="E89" s="29">
        <v>2.52</v>
      </c>
      <c r="F89" s="30">
        <v>1</v>
      </c>
      <c r="G89" s="30"/>
      <c r="H89" s="25">
        <v>0.47</v>
      </c>
      <c r="I89" s="25">
        <v>0.37</v>
      </c>
      <c r="J89" s="25">
        <v>0.03</v>
      </c>
      <c r="K89" s="25">
        <v>0.13</v>
      </c>
      <c r="L89" s="30">
        <v>1</v>
      </c>
      <c r="M89" s="23">
        <v>1.4</v>
      </c>
      <c r="N89" s="23">
        <v>1.68</v>
      </c>
      <c r="O89" s="23">
        <v>2.23</v>
      </c>
      <c r="P89" s="23">
        <v>2.39</v>
      </c>
      <c r="Q89" s="31"/>
      <c r="R89" s="31">
        <f t="shared" si="40"/>
        <v>0</v>
      </c>
      <c r="S89" s="31">
        <v>162</v>
      </c>
      <c r="T89" s="31">
        <f t="shared" si="41"/>
        <v>11135027.991780002</v>
      </c>
      <c r="U89" s="31">
        <v>30</v>
      </c>
      <c r="V89" s="31">
        <f t="shared" si="42"/>
        <v>2157600.27483</v>
      </c>
      <c r="W89" s="31">
        <v>140</v>
      </c>
      <c r="X89" s="31">
        <f t="shared" si="43"/>
        <v>10871488.937231999</v>
      </c>
    </row>
    <row r="90" spans="1:29" x14ac:dyDescent="0.3">
      <c r="A90" s="27">
        <v>79</v>
      </c>
      <c r="B90" s="28" t="s">
        <v>108</v>
      </c>
      <c r="C90" s="23">
        <v>19007.45</v>
      </c>
      <c r="D90" s="23">
        <f t="shared" ref="D90:D107" si="44">C90*(H90+I90+J90)</f>
        <v>15015.885500000002</v>
      </c>
      <c r="E90" s="29">
        <v>0.82</v>
      </c>
      <c r="F90" s="30">
        <v>1</v>
      </c>
      <c r="G90" s="30">
        <v>0.21</v>
      </c>
      <c r="H90" s="25">
        <v>0.55000000000000004</v>
      </c>
      <c r="I90" s="25">
        <v>0.19</v>
      </c>
      <c r="J90" s="25">
        <v>0.05</v>
      </c>
      <c r="K90" s="25">
        <v>0.21</v>
      </c>
      <c r="L90" s="30">
        <v>1</v>
      </c>
      <c r="M90" s="23">
        <v>1.4</v>
      </c>
      <c r="N90" s="23">
        <v>1.68</v>
      </c>
      <c r="O90" s="23">
        <v>2.23</v>
      </c>
      <c r="P90" s="23">
        <v>2.39</v>
      </c>
      <c r="Q90" s="31"/>
      <c r="R90" s="31">
        <f t="shared" si="40"/>
        <v>0</v>
      </c>
      <c r="S90" s="31">
        <v>103</v>
      </c>
      <c r="T90" s="31">
        <f t="shared" si="41"/>
        <v>2303704.8407450002</v>
      </c>
      <c r="U90" s="31">
        <v>97</v>
      </c>
      <c r="V90" s="31">
        <f t="shared" si="42"/>
        <v>2270046.6383595001</v>
      </c>
      <c r="W90" s="31">
        <v>250</v>
      </c>
      <c r="X90" s="31">
        <f t="shared" si="43"/>
        <v>6317049.9776999988</v>
      </c>
    </row>
    <row r="91" spans="1:29" s="39" customFormat="1" x14ac:dyDescent="0.3">
      <c r="A91" s="58">
        <v>16</v>
      </c>
      <c r="B91" s="61" t="s">
        <v>109</v>
      </c>
      <c r="C91" s="23">
        <v>19007.45</v>
      </c>
      <c r="D91" s="35">
        <f t="shared" si="44"/>
        <v>0</v>
      </c>
      <c r="E91" s="35">
        <v>1.2</v>
      </c>
      <c r="F91" s="36">
        <v>1</v>
      </c>
      <c r="G91" s="36"/>
      <c r="H91" s="37"/>
      <c r="I91" s="37"/>
      <c r="J91" s="37"/>
      <c r="K91" s="37"/>
      <c r="L91" s="36">
        <v>1</v>
      </c>
      <c r="M91" s="23">
        <v>1.4</v>
      </c>
      <c r="N91" s="23">
        <v>1.68</v>
      </c>
      <c r="O91" s="23">
        <v>2.23</v>
      </c>
      <c r="P91" s="23">
        <v>2.39</v>
      </c>
      <c r="Q91" s="26">
        <f t="shared" ref="Q91:V91" si="45">SUM(Q92:Q101)</f>
        <v>250</v>
      </c>
      <c r="R91" s="26">
        <f t="shared" si="45"/>
        <v>11329390.5725</v>
      </c>
      <c r="S91" s="26">
        <f t="shared" si="45"/>
        <v>42</v>
      </c>
      <c r="T91" s="26">
        <f t="shared" si="45"/>
        <v>961195.34202999994</v>
      </c>
      <c r="U91" s="26">
        <f t="shared" si="45"/>
        <v>0</v>
      </c>
      <c r="V91" s="26">
        <f t="shared" si="45"/>
        <v>0</v>
      </c>
      <c r="W91" s="26">
        <f t="shared" ref="W91:X91" si="46">SUM(W92:W101)</f>
        <v>63</v>
      </c>
      <c r="X91" s="26">
        <f t="shared" si="46"/>
        <v>1876626.0665459996</v>
      </c>
      <c r="Y91" s="38"/>
      <c r="Z91" s="38"/>
      <c r="AA91" s="38"/>
      <c r="AB91" s="38"/>
      <c r="AC91" s="38"/>
    </row>
    <row r="92" spans="1:29" ht="33.75" customHeight="1" x14ac:dyDescent="0.3">
      <c r="A92" s="27">
        <v>80</v>
      </c>
      <c r="B92" s="28" t="s">
        <v>110</v>
      </c>
      <c r="C92" s="23">
        <v>19007.45</v>
      </c>
      <c r="D92" s="23">
        <f t="shared" si="44"/>
        <v>14825.811000000002</v>
      </c>
      <c r="E92" s="29">
        <v>1.31</v>
      </c>
      <c r="F92" s="30">
        <v>1</v>
      </c>
      <c r="G92" s="30"/>
      <c r="H92" s="25">
        <v>0.52</v>
      </c>
      <c r="I92" s="25">
        <v>0.21</v>
      </c>
      <c r="J92" s="25">
        <v>0.05</v>
      </c>
      <c r="K92" s="25">
        <v>0.22</v>
      </c>
      <c r="L92" s="30">
        <v>1</v>
      </c>
      <c r="M92" s="23">
        <v>1.4</v>
      </c>
      <c r="N92" s="23">
        <v>1.68</v>
      </c>
      <c r="O92" s="23">
        <v>2.23</v>
      </c>
      <c r="P92" s="23">
        <v>2.39</v>
      </c>
      <c r="Q92" s="31">
        <v>250</v>
      </c>
      <c r="R92" s="31">
        <f t="shared" ref="R92:R101" si="47">Q92*C92*E92*F92*M92*$R$6</f>
        <v>11329390.5725</v>
      </c>
      <c r="S92" s="31">
        <v>1</v>
      </c>
      <c r="T92" s="31">
        <f t="shared" ref="T92:T101" si="48">(S92/12*3*C92*E92*F92*M92*$S$6)+(S92/12*9*C92*E92*F92*M92*$T$6)</f>
        <v>35731.154882500006</v>
      </c>
      <c r="U92" s="31">
        <v>0</v>
      </c>
      <c r="V92" s="31">
        <f t="shared" ref="V92:V101" si="49">U92/12*9*C92*E92*F92*M92*$V$6+U92/12*3*C92*E92*F92*M92*$U$6</f>
        <v>0</v>
      </c>
      <c r="W92" s="31">
        <v>2</v>
      </c>
      <c r="X92" s="31">
        <f t="shared" ref="X92:X101" si="50">W92/12*9*C92*E92*F92*N92*$X$6+W92/12*3*C92*E92*F92*N92*$W$6</f>
        <v>80734.980202800012</v>
      </c>
    </row>
    <row r="93" spans="1:29" ht="38.25" customHeight="1" x14ac:dyDescent="0.3">
      <c r="A93" s="27">
        <v>81</v>
      </c>
      <c r="B93" s="28" t="s">
        <v>111</v>
      </c>
      <c r="C93" s="23">
        <v>19007.45</v>
      </c>
      <c r="D93" s="23">
        <f t="shared" si="44"/>
        <v>15205.960000000001</v>
      </c>
      <c r="E93" s="29">
        <v>0.96</v>
      </c>
      <c r="F93" s="30">
        <v>1</v>
      </c>
      <c r="G93" s="30"/>
      <c r="H93" s="25">
        <v>0.55000000000000004</v>
      </c>
      <c r="I93" s="25">
        <v>0.2</v>
      </c>
      <c r="J93" s="25">
        <v>0.05</v>
      </c>
      <c r="K93" s="25">
        <v>0.2</v>
      </c>
      <c r="L93" s="30">
        <v>1</v>
      </c>
      <c r="M93" s="23">
        <v>1.4</v>
      </c>
      <c r="N93" s="23">
        <v>1.68</v>
      </c>
      <c r="O93" s="23">
        <v>2.23</v>
      </c>
      <c r="P93" s="23">
        <v>2.39</v>
      </c>
      <c r="Q93" s="31"/>
      <c r="R93" s="31">
        <f t="shared" si="47"/>
        <v>0</v>
      </c>
      <c r="S93" s="31">
        <v>2</v>
      </c>
      <c r="T93" s="31">
        <f t="shared" si="48"/>
        <v>52369.326240000002</v>
      </c>
      <c r="U93" s="31"/>
      <c r="V93" s="31">
        <f t="shared" si="49"/>
        <v>0</v>
      </c>
      <c r="W93" s="31">
        <v>5</v>
      </c>
      <c r="X93" s="31">
        <f t="shared" si="50"/>
        <v>147911.41411199997</v>
      </c>
    </row>
    <row r="94" spans="1:29" x14ac:dyDescent="0.3">
      <c r="A94" s="27">
        <v>82</v>
      </c>
      <c r="B94" s="28" t="s">
        <v>112</v>
      </c>
      <c r="C94" s="23">
        <v>19007.45</v>
      </c>
      <c r="D94" s="23">
        <f t="shared" si="44"/>
        <v>16156.3325</v>
      </c>
      <c r="E94" s="29">
        <v>0.69</v>
      </c>
      <c r="F94" s="30">
        <v>1</v>
      </c>
      <c r="G94" s="30"/>
      <c r="H94" s="25">
        <v>0.7</v>
      </c>
      <c r="I94" s="25">
        <v>0.11</v>
      </c>
      <c r="J94" s="25">
        <v>0.04</v>
      </c>
      <c r="K94" s="25">
        <v>0.15</v>
      </c>
      <c r="L94" s="30">
        <v>1</v>
      </c>
      <c r="M94" s="23">
        <v>1.4</v>
      </c>
      <c r="N94" s="23">
        <v>1.68</v>
      </c>
      <c r="O94" s="23">
        <v>2.23</v>
      </c>
      <c r="P94" s="23">
        <v>2.39</v>
      </c>
      <c r="Q94" s="31"/>
      <c r="R94" s="31">
        <f t="shared" si="47"/>
        <v>0</v>
      </c>
      <c r="S94" s="31">
        <v>33</v>
      </c>
      <c r="T94" s="31">
        <f t="shared" si="48"/>
        <v>621067.47837749985</v>
      </c>
      <c r="U94" s="31">
        <v>0</v>
      </c>
      <c r="V94" s="31">
        <f t="shared" si="49"/>
        <v>0</v>
      </c>
      <c r="W94" s="31">
        <v>40</v>
      </c>
      <c r="X94" s="31">
        <f t="shared" si="50"/>
        <v>850490.63114399975</v>
      </c>
    </row>
    <row r="95" spans="1:29" ht="36.75" customHeight="1" x14ac:dyDescent="0.3">
      <c r="A95" s="27">
        <v>83</v>
      </c>
      <c r="B95" s="28" t="s">
        <v>113</v>
      </c>
      <c r="C95" s="23">
        <v>19007.45</v>
      </c>
      <c r="D95" s="23">
        <f t="shared" si="44"/>
        <v>16346.407000000003</v>
      </c>
      <c r="E95" s="29">
        <v>1.54</v>
      </c>
      <c r="F95" s="30">
        <v>1</v>
      </c>
      <c r="G95" s="30"/>
      <c r="H95" s="25">
        <v>0.65</v>
      </c>
      <c r="I95" s="25">
        <v>0.18</v>
      </c>
      <c r="J95" s="25">
        <v>0.03</v>
      </c>
      <c r="K95" s="25">
        <v>0.14000000000000001</v>
      </c>
      <c r="L95" s="30">
        <v>1</v>
      </c>
      <c r="M95" s="23">
        <v>1.4</v>
      </c>
      <c r="N95" s="23">
        <v>1.68</v>
      </c>
      <c r="O95" s="23">
        <v>2.23</v>
      </c>
      <c r="P95" s="23">
        <v>2.39</v>
      </c>
      <c r="Q95" s="31"/>
      <c r="R95" s="31">
        <f t="shared" si="47"/>
        <v>0</v>
      </c>
      <c r="S95" s="31">
        <v>6</v>
      </c>
      <c r="T95" s="31">
        <f t="shared" si="48"/>
        <v>252027.38253000003</v>
      </c>
      <c r="U95" s="31">
        <v>0</v>
      </c>
      <c r="V95" s="31">
        <f t="shared" si="49"/>
        <v>0</v>
      </c>
      <c r="W95" s="31">
        <v>12</v>
      </c>
      <c r="X95" s="31">
        <f t="shared" si="50"/>
        <v>569458.94433120009</v>
      </c>
    </row>
    <row r="96" spans="1:29" ht="27.6" x14ac:dyDescent="0.3">
      <c r="A96" s="27">
        <v>84</v>
      </c>
      <c r="B96" s="28" t="s">
        <v>114</v>
      </c>
      <c r="C96" s="23">
        <v>19007.45</v>
      </c>
      <c r="D96" s="23">
        <f t="shared" si="44"/>
        <v>15776.183500000003</v>
      </c>
      <c r="E96" s="29">
        <v>2.92</v>
      </c>
      <c r="F96" s="30">
        <v>1</v>
      </c>
      <c r="G96" s="30"/>
      <c r="H96" s="25">
        <v>0.5</v>
      </c>
      <c r="I96" s="25">
        <v>0.28999999999999998</v>
      </c>
      <c r="J96" s="25">
        <v>0.04</v>
      </c>
      <c r="K96" s="25">
        <v>0.17</v>
      </c>
      <c r="L96" s="30">
        <v>1</v>
      </c>
      <c r="M96" s="23">
        <v>1.4</v>
      </c>
      <c r="N96" s="23">
        <v>1.68</v>
      </c>
      <c r="O96" s="23">
        <v>2.23</v>
      </c>
      <c r="P96" s="23">
        <v>2.39</v>
      </c>
      <c r="Q96" s="31"/>
      <c r="R96" s="31">
        <f t="shared" si="47"/>
        <v>0</v>
      </c>
      <c r="S96" s="31"/>
      <c r="T96" s="31">
        <f t="shared" si="48"/>
        <v>0</v>
      </c>
      <c r="U96" s="31">
        <v>0</v>
      </c>
      <c r="V96" s="31">
        <f t="shared" si="49"/>
        <v>0</v>
      </c>
      <c r="W96" s="31"/>
      <c r="X96" s="31">
        <f t="shared" si="50"/>
        <v>0</v>
      </c>
    </row>
    <row r="97" spans="1:29" ht="27.6" x14ac:dyDescent="0.3">
      <c r="A97" s="27">
        <v>85</v>
      </c>
      <c r="B97" s="28" t="s">
        <v>115</v>
      </c>
      <c r="C97" s="23">
        <v>19007.45</v>
      </c>
      <c r="D97" s="23">
        <f t="shared" si="44"/>
        <v>16726.556000000004</v>
      </c>
      <c r="E97" s="29">
        <v>4.34</v>
      </c>
      <c r="F97" s="30">
        <v>1</v>
      </c>
      <c r="G97" s="30"/>
      <c r="H97" s="25">
        <v>0.53</v>
      </c>
      <c r="I97" s="25">
        <v>0.32</v>
      </c>
      <c r="J97" s="25">
        <v>0.03</v>
      </c>
      <c r="K97" s="25">
        <v>0.12</v>
      </c>
      <c r="L97" s="30">
        <v>1</v>
      </c>
      <c r="M97" s="23">
        <v>1.4</v>
      </c>
      <c r="N97" s="23">
        <v>1.68</v>
      </c>
      <c r="O97" s="23">
        <v>2.23</v>
      </c>
      <c r="P97" s="23">
        <v>2.39</v>
      </c>
      <c r="Q97" s="31"/>
      <c r="R97" s="31">
        <f t="shared" si="47"/>
        <v>0</v>
      </c>
      <c r="S97" s="31"/>
      <c r="T97" s="31">
        <f t="shared" si="48"/>
        <v>0</v>
      </c>
      <c r="U97" s="31">
        <v>0</v>
      </c>
      <c r="V97" s="31">
        <f t="shared" si="49"/>
        <v>0</v>
      </c>
      <c r="W97" s="31">
        <v>1</v>
      </c>
      <c r="X97" s="31">
        <f t="shared" si="50"/>
        <v>133736.5702596</v>
      </c>
    </row>
    <row r="98" spans="1:29" ht="36" customHeight="1" x14ac:dyDescent="0.3">
      <c r="A98" s="27">
        <v>86</v>
      </c>
      <c r="B98" s="28" t="s">
        <v>116</v>
      </c>
      <c r="C98" s="23">
        <v>19007.45</v>
      </c>
      <c r="D98" s="23">
        <f t="shared" si="44"/>
        <v>15966.258000000002</v>
      </c>
      <c r="E98" s="29">
        <v>1.41</v>
      </c>
      <c r="F98" s="30">
        <v>1</v>
      </c>
      <c r="G98" s="30"/>
      <c r="H98" s="25">
        <v>0.6</v>
      </c>
      <c r="I98" s="25">
        <v>0.2</v>
      </c>
      <c r="J98" s="25">
        <v>0.04</v>
      </c>
      <c r="K98" s="25">
        <v>0.16</v>
      </c>
      <c r="L98" s="30">
        <v>1</v>
      </c>
      <c r="M98" s="23">
        <v>1.4</v>
      </c>
      <c r="N98" s="23">
        <v>1.68</v>
      </c>
      <c r="O98" s="23">
        <v>2.23</v>
      </c>
      <c r="P98" s="23">
        <v>2.39</v>
      </c>
      <c r="Q98" s="31"/>
      <c r="R98" s="31">
        <f t="shared" si="47"/>
        <v>0</v>
      </c>
      <c r="S98" s="31"/>
      <c r="T98" s="31">
        <f t="shared" si="48"/>
        <v>0</v>
      </c>
      <c r="U98" s="31"/>
      <c r="V98" s="31">
        <f t="shared" si="49"/>
        <v>0</v>
      </c>
      <c r="W98" s="31"/>
      <c r="X98" s="31">
        <f t="shared" si="50"/>
        <v>0</v>
      </c>
    </row>
    <row r="99" spans="1:29" ht="27.6" x14ac:dyDescent="0.3">
      <c r="A99" s="27">
        <v>87</v>
      </c>
      <c r="B99" s="28" t="s">
        <v>117</v>
      </c>
      <c r="C99" s="23">
        <v>19007.45</v>
      </c>
      <c r="D99" s="23">
        <f t="shared" si="44"/>
        <v>15966.258</v>
      </c>
      <c r="E99" s="29">
        <v>1.89</v>
      </c>
      <c r="F99" s="30">
        <v>1</v>
      </c>
      <c r="G99" s="30"/>
      <c r="H99" s="25">
        <v>0.59</v>
      </c>
      <c r="I99" s="25">
        <v>0.22</v>
      </c>
      <c r="J99" s="25">
        <v>0.03</v>
      </c>
      <c r="K99" s="25">
        <v>0.16</v>
      </c>
      <c r="L99" s="30">
        <v>1</v>
      </c>
      <c r="M99" s="23">
        <v>1.4</v>
      </c>
      <c r="N99" s="23">
        <v>1.68</v>
      </c>
      <c r="O99" s="23">
        <v>2.23</v>
      </c>
      <c r="P99" s="23">
        <v>2.39</v>
      </c>
      <c r="Q99" s="31">
        <v>0</v>
      </c>
      <c r="R99" s="31">
        <f t="shared" si="47"/>
        <v>0</v>
      </c>
      <c r="S99" s="31"/>
      <c r="T99" s="31">
        <f t="shared" si="48"/>
        <v>0</v>
      </c>
      <c r="U99" s="31">
        <v>0</v>
      </c>
      <c r="V99" s="31">
        <f t="shared" si="49"/>
        <v>0</v>
      </c>
      <c r="W99" s="31">
        <v>0</v>
      </c>
      <c r="X99" s="31">
        <f t="shared" si="50"/>
        <v>0</v>
      </c>
    </row>
    <row r="100" spans="1:29" ht="27.6" x14ac:dyDescent="0.3">
      <c r="A100" s="27">
        <v>88</v>
      </c>
      <c r="B100" s="28" t="s">
        <v>118</v>
      </c>
      <c r="C100" s="23">
        <v>19007.45</v>
      </c>
      <c r="D100" s="23">
        <f t="shared" si="44"/>
        <v>16536.481500000002</v>
      </c>
      <c r="E100" s="29">
        <v>1.92</v>
      </c>
      <c r="F100" s="30">
        <v>1</v>
      </c>
      <c r="G100" s="30"/>
      <c r="H100" s="25">
        <v>0.61</v>
      </c>
      <c r="I100" s="25">
        <v>0.23</v>
      </c>
      <c r="J100" s="25">
        <v>0.03</v>
      </c>
      <c r="K100" s="25">
        <v>0.13</v>
      </c>
      <c r="L100" s="30">
        <v>1</v>
      </c>
      <c r="M100" s="23">
        <v>1.4</v>
      </c>
      <c r="N100" s="23">
        <v>1.68</v>
      </c>
      <c r="O100" s="23">
        <v>2.23</v>
      </c>
      <c r="P100" s="23">
        <v>2.39</v>
      </c>
      <c r="Q100" s="31">
        <v>0</v>
      </c>
      <c r="R100" s="31">
        <f t="shared" si="47"/>
        <v>0</v>
      </c>
      <c r="S100" s="26"/>
      <c r="T100" s="31">
        <f t="shared" si="48"/>
        <v>0</v>
      </c>
      <c r="U100" s="31">
        <v>0</v>
      </c>
      <c r="V100" s="31">
        <f t="shared" si="49"/>
        <v>0</v>
      </c>
      <c r="W100" s="31">
        <v>0</v>
      </c>
      <c r="X100" s="31">
        <f t="shared" si="50"/>
        <v>0</v>
      </c>
    </row>
    <row r="101" spans="1:29" x14ac:dyDescent="0.3">
      <c r="A101" s="27">
        <v>89</v>
      </c>
      <c r="B101" s="28" t="s">
        <v>119</v>
      </c>
      <c r="C101" s="23">
        <v>19007.45</v>
      </c>
      <c r="D101" s="23">
        <f t="shared" si="44"/>
        <v>15396.034500000002</v>
      </c>
      <c r="E101" s="23">
        <v>1.02</v>
      </c>
      <c r="F101" s="30">
        <v>1</v>
      </c>
      <c r="G101" s="30"/>
      <c r="H101" s="25">
        <v>0.59</v>
      </c>
      <c r="I101" s="25">
        <v>0.17</v>
      </c>
      <c r="J101" s="25">
        <v>0.05</v>
      </c>
      <c r="K101" s="25">
        <v>0.19</v>
      </c>
      <c r="L101" s="30">
        <v>1</v>
      </c>
      <c r="M101" s="23">
        <v>1.4</v>
      </c>
      <c r="N101" s="23">
        <v>1.68</v>
      </c>
      <c r="O101" s="23">
        <v>2.23</v>
      </c>
      <c r="P101" s="23">
        <v>2.39</v>
      </c>
      <c r="Q101" s="31"/>
      <c r="R101" s="31">
        <f t="shared" si="47"/>
        <v>0</v>
      </c>
      <c r="S101" s="31"/>
      <c r="T101" s="31">
        <f t="shared" si="48"/>
        <v>0</v>
      </c>
      <c r="U101" s="31">
        <v>0</v>
      </c>
      <c r="V101" s="31">
        <f t="shared" si="49"/>
        <v>0</v>
      </c>
      <c r="W101" s="31">
        <v>3</v>
      </c>
      <c r="X101" s="31">
        <f t="shared" si="50"/>
        <v>94293.526496400009</v>
      </c>
    </row>
    <row r="102" spans="1:29" s="39" customFormat="1" x14ac:dyDescent="0.3">
      <c r="A102" s="58">
        <v>17</v>
      </c>
      <c r="B102" s="59" t="s">
        <v>120</v>
      </c>
      <c r="C102" s="23">
        <v>19007.45</v>
      </c>
      <c r="D102" s="35">
        <f t="shared" si="44"/>
        <v>0</v>
      </c>
      <c r="E102" s="35">
        <v>2.96</v>
      </c>
      <c r="F102" s="36">
        <v>1</v>
      </c>
      <c r="G102" s="36"/>
      <c r="H102" s="37"/>
      <c r="I102" s="37"/>
      <c r="J102" s="37"/>
      <c r="K102" s="37"/>
      <c r="L102" s="36">
        <v>1</v>
      </c>
      <c r="M102" s="23">
        <v>1.4</v>
      </c>
      <c r="N102" s="23">
        <v>1.68</v>
      </c>
      <c r="O102" s="23">
        <v>2.23</v>
      </c>
      <c r="P102" s="23">
        <v>2.39</v>
      </c>
      <c r="Q102" s="26">
        <f t="shared" ref="Q102:V102" si="51">SUM(Q103:Q110)</f>
        <v>1163</v>
      </c>
      <c r="R102" s="26">
        <f t="shared" si="51"/>
        <v>205725819.75945997</v>
      </c>
      <c r="S102" s="26">
        <f t="shared" si="51"/>
        <v>10</v>
      </c>
      <c r="T102" s="26">
        <f t="shared" si="51"/>
        <v>384587.23957500001</v>
      </c>
      <c r="U102" s="26">
        <f t="shared" si="51"/>
        <v>0</v>
      </c>
      <c r="V102" s="26">
        <f t="shared" si="51"/>
        <v>0</v>
      </c>
      <c r="W102" s="26">
        <f t="shared" ref="W102:X102" si="52">SUM(W103:W110)</f>
        <v>15</v>
      </c>
      <c r="X102" s="26">
        <f t="shared" si="52"/>
        <v>1596056.6029023</v>
      </c>
      <c r="Y102" s="38"/>
      <c r="Z102" s="38"/>
      <c r="AA102" s="38"/>
      <c r="AB102" s="38"/>
      <c r="AC102" s="38"/>
    </row>
    <row r="103" spans="1:29" ht="35.25" customHeight="1" x14ac:dyDescent="0.3">
      <c r="A103" s="27">
        <v>90</v>
      </c>
      <c r="B103" s="28" t="s">
        <v>121</v>
      </c>
      <c r="C103" s="23">
        <v>19007.45</v>
      </c>
      <c r="D103" s="23">
        <f t="shared" si="44"/>
        <v>15966.258000000002</v>
      </c>
      <c r="E103" s="29">
        <v>4.21</v>
      </c>
      <c r="F103" s="30">
        <v>1.5</v>
      </c>
      <c r="G103" s="30"/>
      <c r="H103" s="25">
        <v>0.44</v>
      </c>
      <c r="I103" s="25">
        <v>0.37</v>
      </c>
      <c r="J103" s="25">
        <v>0.03</v>
      </c>
      <c r="K103" s="25">
        <v>0.16</v>
      </c>
      <c r="L103" s="30">
        <v>1.5</v>
      </c>
      <c r="M103" s="23">
        <v>1.4</v>
      </c>
      <c r="N103" s="23">
        <v>1.68</v>
      </c>
      <c r="O103" s="23">
        <v>2.23</v>
      </c>
      <c r="P103" s="23">
        <v>2.39</v>
      </c>
      <c r="Q103" s="31">
        <v>56</v>
      </c>
      <c r="R103" s="31">
        <f t="shared" ref="R103:R110" si="53">Q103*C103*E103*F103*M103*$R$6</f>
        <v>12233666.204759998</v>
      </c>
      <c r="S103" s="31"/>
      <c r="T103" s="31">
        <f t="shared" ref="T103:T110" si="54">(S103/12*3*C103*E103*F103*M103*$S$6)+(S103/12*9*C103*E103*F103*M103*$T$6)</f>
        <v>0</v>
      </c>
      <c r="U103" s="31"/>
      <c r="V103" s="31">
        <f t="shared" ref="V103:V110" si="55">U103/12*9*C103*E103*F103*M103*$V$6+U103/12*3*C103*E103*F103*M103*$U$6</f>
        <v>0</v>
      </c>
      <c r="W103" s="31">
        <v>3</v>
      </c>
      <c r="X103" s="31">
        <f t="shared" ref="X103:X110" si="56">W103/12*9*C103*E103*F103*N103*$X$6+W103/12*3*C103*E103*F103*N103*$W$6</f>
        <v>583787.86257330002</v>
      </c>
    </row>
    <row r="104" spans="1:29" x14ac:dyDescent="0.3">
      <c r="A104" s="27">
        <v>91</v>
      </c>
      <c r="B104" s="28" t="s">
        <v>122</v>
      </c>
      <c r="C104" s="23">
        <v>19007.45</v>
      </c>
      <c r="D104" s="23">
        <f t="shared" si="44"/>
        <v>17296.779500000001</v>
      </c>
      <c r="E104" s="29">
        <v>12.09</v>
      </c>
      <c r="F104" s="30">
        <v>1.5</v>
      </c>
      <c r="G104" s="30"/>
      <c r="H104" s="25">
        <v>0.27</v>
      </c>
      <c r="I104" s="25">
        <v>0.62</v>
      </c>
      <c r="J104" s="25">
        <v>0.02</v>
      </c>
      <c r="K104" s="25">
        <v>0.09</v>
      </c>
      <c r="L104" s="30">
        <v>1.5</v>
      </c>
      <c r="M104" s="23">
        <v>1.4</v>
      </c>
      <c r="N104" s="23">
        <v>1.68</v>
      </c>
      <c r="O104" s="23">
        <v>2.23</v>
      </c>
      <c r="P104" s="23">
        <v>2.39</v>
      </c>
      <c r="Q104" s="31">
        <v>19</v>
      </c>
      <c r="R104" s="31">
        <f t="shared" si="53"/>
        <v>11919729.656835001</v>
      </c>
      <c r="S104" s="31"/>
      <c r="T104" s="31">
        <f t="shared" si="54"/>
        <v>0</v>
      </c>
      <c r="U104" s="31"/>
      <c r="V104" s="31">
        <f t="shared" si="55"/>
        <v>0</v>
      </c>
      <c r="W104" s="31"/>
      <c r="X104" s="31">
        <f t="shared" si="56"/>
        <v>0</v>
      </c>
    </row>
    <row r="105" spans="1:29" ht="41.4" x14ac:dyDescent="0.3">
      <c r="A105" s="27">
        <v>92</v>
      </c>
      <c r="B105" s="28" t="s">
        <v>123</v>
      </c>
      <c r="C105" s="23">
        <v>19007.45</v>
      </c>
      <c r="D105" s="23">
        <f t="shared" si="44"/>
        <v>17486.854000000003</v>
      </c>
      <c r="E105" s="29">
        <v>7.4</v>
      </c>
      <c r="F105" s="30">
        <v>1.5</v>
      </c>
      <c r="G105" s="30"/>
      <c r="H105" s="25">
        <v>0.24</v>
      </c>
      <c r="I105" s="25">
        <v>0.66</v>
      </c>
      <c r="J105" s="25">
        <v>0.02</v>
      </c>
      <c r="K105" s="25">
        <v>0.08</v>
      </c>
      <c r="L105" s="30">
        <v>1.5</v>
      </c>
      <c r="M105" s="23">
        <v>1.4</v>
      </c>
      <c r="N105" s="23">
        <v>1.68</v>
      </c>
      <c r="O105" s="23">
        <v>2.23</v>
      </c>
      <c r="P105" s="23">
        <v>2.39</v>
      </c>
      <c r="Q105" s="31">
        <v>253</v>
      </c>
      <c r="R105" s="31">
        <f t="shared" si="53"/>
        <v>97149091.739700004</v>
      </c>
      <c r="S105" s="31"/>
      <c r="T105" s="31">
        <f t="shared" si="54"/>
        <v>0</v>
      </c>
      <c r="U105" s="31">
        <v>0</v>
      </c>
      <c r="V105" s="31">
        <f t="shared" si="55"/>
        <v>0</v>
      </c>
      <c r="W105" s="31"/>
      <c r="X105" s="31">
        <f t="shared" si="56"/>
        <v>0</v>
      </c>
    </row>
    <row r="106" spans="1:29" ht="27.6" x14ac:dyDescent="0.3">
      <c r="A106" s="27">
        <v>93</v>
      </c>
      <c r="B106" s="28" t="s">
        <v>124</v>
      </c>
      <c r="C106" s="23">
        <v>19007.45</v>
      </c>
      <c r="D106" s="23">
        <f t="shared" si="44"/>
        <v>16916.630500000003</v>
      </c>
      <c r="E106" s="29">
        <v>1.91</v>
      </c>
      <c r="F106" s="30">
        <v>1.5</v>
      </c>
      <c r="G106" s="30"/>
      <c r="H106" s="25">
        <v>0.68</v>
      </c>
      <c r="I106" s="25">
        <v>0.18</v>
      </c>
      <c r="J106" s="25">
        <v>0.03</v>
      </c>
      <c r="K106" s="25">
        <v>0.11</v>
      </c>
      <c r="L106" s="30">
        <v>1.5</v>
      </c>
      <c r="M106" s="23">
        <v>1.4</v>
      </c>
      <c r="N106" s="23">
        <v>1.68</v>
      </c>
      <c r="O106" s="23">
        <v>2.23</v>
      </c>
      <c r="P106" s="23">
        <v>2.39</v>
      </c>
      <c r="Q106" s="31">
        <v>213</v>
      </c>
      <c r="R106" s="31">
        <f t="shared" si="53"/>
        <v>21110546.411954999</v>
      </c>
      <c r="S106" s="31"/>
      <c r="T106" s="31">
        <f t="shared" si="54"/>
        <v>0</v>
      </c>
      <c r="U106" s="31">
        <v>0</v>
      </c>
      <c r="V106" s="31">
        <f t="shared" si="55"/>
        <v>0</v>
      </c>
      <c r="W106" s="31">
        <v>6</v>
      </c>
      <c r="X106" s="31">
        <f t="shared" si="56"/>
        <v>529707.7517886</v>
      </c>
    </row>
    <row r="107" spans="1:29" ht="27.6" x14ac:dyDescent="0.3">
      <c r="A107" s="27">
        <v>94</v>
      </c>
      <c r="B107" s="28" t="s">
        <v>125</v>
      </c>
      <c r="C107" s="23">
        <v>19007.45</v>
      </c>
      <c r="D107" s="23">
        <f t="shared" si="44"/>
        <v>16346.407000000003</v>
      </c>
      <c r="E107" s="29">
        <v>1.41</v>
      </c>
      <c r="F107" s="30">
        <v>1</v>
      </c>
      <c r="G107" s="30"/>
      <c r="H107" s="25">
        <v>0.63</v>
      </c>
      <c r="I107" s="25">
        <v>0.2</v>
      </c>
      <c r="J107" s="25">
        <v>0.03</v>
      </c>
      <c r="K107" s="25">
        <v>0.14000000000000001</v>
      </c>
      <c r="L107" s="30">
        <v>1</v>
      </c>
      <c r="M107" s="23">
        <v>1.4</v>
      </c>
      <c r="N107" s="23">
        <v>1.68</v>
      </c>
      <c r="O107" s="23">
        <v>2.23</v>
      </c>
      <c r="P107" s="23">
        <v>2.39</v>
      </c>
      <c r="Q107" s="31">
        <v>363</v>
      </c>
      <c r="R107" s="31">
        <f t="shared" si="53"/>
        <v>17706021.30297</v>
      </c>
      <c r="S107" s="31">
        <v>10</v>
      </c>
      <c r="T107" s="31">
        <f t="shared" si="54"/>
        <v>384587.23957500001</v>
      </c>
      <c r="U107" s="31">
        <v>0</v>
      </c>
      <c r="V107" s="31">
        <f t="shared" si="55"/>
        <v>0</v>
      </c>
      <c r="W107" s="31">
        <v>3</v>
      </c>
      <c r="X107" s="31">
        <f t="shared" si="56"/>
        <v>130346.93368619999</v>
      </c>
    </row>
    <row r="108" spans="1:29" ht="27.6" x14ac:dyDescent="0.3">
      <c r="A108" s="27">
        <v>95</v>
      </c>
      <c r="B108" s="28" t="s">
        <v>126</v>
      </c>
      <c r="C108" s="23">
        <v>19007.45</v>
      </c>
      <c r="D108" s="23"/>
      <c r="E108" s="29">
        <v>1.87</v>
      </c>
      <c r="F108" s="30">
        <v>1</v>
      </c>
      <c r="G108" s="30"/>
      <c r="H108" s="25">
        <v>0.63</v>
      </c>
      <c r="I108" s="25">
        <v>0.2</v>
      </c>
      <c r="J108" s="25">
        <v>0.03</v>
      </c>
      <c r="K108" s="25">
        <v>0.14000000000000001</v>
      </c>
      <c r="L108" s="30">
        <v>1</v>
      </c>
      <c r="M108" s="23">
        <v>1.4</v>
      </c>
      <c r="N108" s="23">
        <v>1.68</v>
      </c>
      <c r="O108" s="23">
        <v>2.23</v>
      </c>
      <c r="P108" s="23">
        <v>2.39</v>
      </c>
      <c r="Q108" s="31">
        <v>67</v>
      </c>
      <c r="R108" s="31">
        <f t="shared" si="53"/>
        <v>4334227.0071099997</v>
      </c>
      <c r="S108" s="31"/>
      <c r="T108" s="31">
        <f t="shared" si="54"/>
        <v>0</v>
      </c>
      <c r="U108" s="31"/>
      <c r="V108" s="31">
        <f t="shared" si="55"/>
        <v>0</v>
      </c>
      <c r="W108" s="31"/>
      <c r="X108" s="31">
        <f t="shared" si="56"/>
        <v>0</v>
      </c>
    </row>
    <row r="109" spans="1:29" ht="27.6" x14ac:dyDescent="0.3">
      <c r="A109" s="27">
        <v>96</v>
      </c>
      <c r="B109" s="28" t="s">
        <v>127</v>
      </c>
      <c r="C109" s="23">
        <v>19007.45</v>
      </c>
      <c r="D109" s="23"/>
      <c r="E109" s="29">
        <v>2.54</v>
      </c>
      <c r="F109" s="30">
        <v>1.5</v>
      </c>
      <c r="G109" s="30"/>
      <c r="H109" s="25">
        <v>0.63</v>
      </c>
      <c r="I109" s="25">
        <v>0.2</v>
      </c>
      <c r="J109" s="25">
        <v>0.03</v>
      </c>
      <c r="K109" s="25">
        <v>0.14000000000000001</v>
      </c>
      <c r="L109" s="30">
        <v>1.5</v>
      </c>
      <c r="M109" s="23">
        <v>1.4</v>
      </c>
      <c r="N109" s="23">
        <v>1.68</v>
      </c>
      <c r="O109" s="23">
        <v>2.23</v>
      </c>
      <c r="P109" s="23">
        <v>2.39</v>
      </c>
      <c r="Q109" s="31">
        <v>22</v>
      </c>
      <c r="R109" s="31">
        <f t="shared" si="53"/>
        <v>2899632.1153800003</v>
      </c>
      <c r="S109" s="26"/>
      <c r="T109" s="31">
        <f t="shared" si="54"/>
        <v>0</v>
      </c>
      <c r="U109" s="31"/>
      <c r="V109" s="31">
        <f t="shared" si="55"/>
        <v>0</v>
      </c>
      <c r="W109" s="31">
        <v>3</v>
      </c>
      <c r="X109" s="31">
        <f t="shared" si="56"/>
        <v>352214.05485419999</v>
      </c>
    </row>
    <row r="110" spans="1:29" x14ac:dyDescent="0.3">
      <c r="A110" s="27">
        <v>44</v>
      </c>
      <c r="B110" s="28" t="s">
        <v>128</v>
      </c>
      <c r="C110" s="23">
        <v>19007.45</v>
      </c>
      <c r="D110" s="23">
        <f>C110*(H110+I110+J110)</f>
        <v>16156.3325</v>
      </c>
      <c r="E110" s="29">
        <v>4.3499999999999996</v>
      </c>
      <c r="F110" s="30">
        <v>1.5</v>
      </c>
      <c r="G110" s="30"/>
      <c r="H110" s="25">
        <v>0.7</v>
      </c>
      <c r="I110" s="25">
        <v>0.13</v>
      </c>
      <c r="J110" s="25">
        <v>0.02</v>
      </c>
      <c r="K110" s="25">
        <v>0.15</v>
      </c>
      <c r="L110" s="30">
        <v>1.5</v>
      </c>
      <c r="M110" s="23">
        <v>1.4</v>
      </c>
      <c r="N110" s="23">
        <v>1.68</v>
      </c>
      <c r="O110" s="23">
        <v>2.23</v>
      </c>
      <c r="P110" s="23">
        <v>2.39</v>
      </c>
      <c r="Q110" s="31">
        <v>170</v>
      </c>
      <c r="R110" s="31">
        <f t="shared" si="53"/>
        <v>38372905.320749998</v>
      </c>
      <c r="S110" s="31"/>
      <c r="T110" s="31">
        <f t="shared" si="54"/>
        <v>0</v>
      </c>
      <c r="U110" s="31">
        <v>0</v>
      </c>
      <c r="V110" s="31">
        <f t="shared" si="55"/>
        <v>0</v>
      </c>
      <c r="W110" s="31">
        <v>0</v>
      </c>
      <c r="X110" s="31">
        <f t="shared" si="56"/>
        <v>0</v>
      </c>
    </row>
    <row r="111" spans="1:29" s="39" customFormat="1" x14ac:dyDescent="0.3">
      <c r="A111" s="58">
        <v>18</v>
      </c>
      <c r="B111" s="59" t="s">
        <v>129</v>
      </c>
      <c r="C111" s="23">
        <v>19007.45</v>
      </c>
      <c r="D111" s="35">
        <f t="shared" ref="D111:D119" si="57">C111*(H111+I111+J111)</f>
        <v>0</v>
      </c>
      <c r="E111" s="35">
        <v>2.25</v>
      </c>
      <c r="F111" s="36">
        <v>1</v>
      </c>
      <c r="G111" s="36"/>
      <c r="H111" s="37"/>
      <c r="I111" s="37"/>
      <c r="J111" s="37"/>
      <c r="K111" s="37"/>
      <c r="L111" s="36">
        <v>1</v>
      </c>
      <c r="M111" s="23">
        <v>1.4</v>
      </c>
      <c r="N111" s="23">
        <v>1.68</v>
      </c>
      <c r="O111" s="23">
        <v>2.23</v>
      </c>
      <c r="P111" s="23">
        <v>2.39</v>
      </c>
      <c r="Q111" s="26">
        <f t="shared" ref="Q111:V111" si="58">SUM(Q112:Q114)</f>
        <v>0</v>
      </c>
      <c r="R111" s="26">
        <f t="shared" si="58"/>
        <v>0</v>
      </c>
      <c r="S111" s="26">
        <f t="shared" si="58"/>
        <v>15</v>
      </c>
      <c r="T111" s="26">
        <f t="shared" si="58"/>
        <v>801632.5511424999</v>
      </c>
      <c r="U111" s="26">
        <f t="shared" si="58"/>
        <v>8</v>
      </c>
      <c r="V111" s="26">
        <f t="shared" si="58"/>
        <v>415537.83070799999</v>
      </c>
      <c r="W111" s="26">
        <f t="shared" ref="W111:X111" si="59">SUM(W112:W114)</f>
        <v>3</v>
      </c>
      <c r="X111" s="26">
        <f t="shared" si="59"/>
        <v>174104.06036100001</v>
      </c>
      <c r="Y111" s="38"/>
      <c r="Z111" s="38"/>
      <c r="AA111" s="38"/>
      <c r="AB111" s="38"/>
      <c r="AC111" s="38"/>
    </row>
    <row r="112" spans="1:29" x14ac:dyDescent="0.3">
      <c r="A112" s="27">
        <v>97</v>
      </c>
      <c r="B112" s="28" t="s">
        <v>130</v>
      </c>
      <c r="C112" s="23">
        <v>19007.45</v>
      </c>
      <c r="D112" s="23">
        <f t="shared" si="57"/>
        <v>16916.630499999999</v>
      </c>
      <c r="E112" s="29">
        <v>2.0099999999999998</v>
      </c>
      <c r="F112" s="30">
        <v>1</v>
      </c>
      <c r="G112" s="30"/>
      <c r="H112" s="25">
        <v>0.62</v>
      </c>
      <c r="I112" s="25">
        <v>0.24</v>
      </c>
      <c r="J112" s="25">
        <v>0.03</v>
      </c>
      <c r="K112" s="25">
        <v>0.11</v>
      </c>
      <c r="L112" s="30">
        <v>1</v>
      </c>
      <c r="M112" s="23">
        <v>1.4</v>
      </c>
      <c r="N112" s="23">
        <v>1.68</v>
      </c>
      <c r="O112" s="23">
        <v>2.23</v>
      </c>
      <c r="P112" s="23">
        <v>2.39</v>
      </c>
      <c r="Q112" s="31">
        <v>0</v>
      </c>
      <c r="R112" s="31">
        <f>Q112*C112*E112*F112*M112*$R$6</f>
        <v>0</v>
      </c>
      <c r="S112" s="31">
        <v>13</v>
      </c>
      <c r="T112" s="31">
        <f>(S112/12*3*C112*E112*F112*M112*$S$6)+(S112/12*9*C112*E112*F112*M112*$T$6)</f>
        <v>712713.79929749994</v>
      </c>
      <c r="U112" s="31">
        <v>4</v>
      </c>
      <c r="V112" s="31">
        <f>U112/12*9*C112*E112*F112*M112*$V$6+U112/12*3*C112*E112*F112*M112*$U$6</f>
        <v>229459.07684699999</v>
      </c>
      <c r="W112" s="31">
        <v>2</v>
      </c>
      <c r="X112" s="31">
        <f>W112/12*9*C112*E112*F112*N112*$X$6+W112/12*3*C112*E112*F112*N112*$W$6</f>
        <v>123875.80931880001</v>
      </c>
    </row>
    <row r="113" spans="1:29" x14ac:dyDescent="0.3">
      <c r="A113" s="27">
        <v>98</v>
      </c>
      <c r="B113" s="28" t="s">
        <v>131</v>
      </c>
      <c r="C113" s="23">
        <v>19007.45</v>
      </c>
      <c r="D113" s="23">
        <f t="shared" si="57"/>
        <v>16916.630499999999</v>
      </c>
      <c r="E113" s="29">
        <v>3.67</v>
      </c>
      <c r="F113" s="30">
        <v>1</v>
      </c>
      <c r="G113" s="30"/>
      <c r="H113" s="25">
        <v>0.62</v>
      </c>
      <c r="I113" s="25">
        <v>0.24</v>
      </c>
      <c r="J113" s="25">
        <v>0.03</v>
      </c>
      <c r="K113" s="25">
        <v>0.11</v>
      </c>
      <c r="L113" s="30">
        <v>1</v>
      </c>
      <c r="M113" s="23">
        <v>1.4</v>
      </c>
      <c r="N113" s="23">
        <v>1.68</v>
      </c>
      <c r="O113" s="23">
        <v>2.23</v>
      </c>
      <c r="P113" s="23">
        <v>2.39</v>
      </c>
      <c r="Q113" s="31"/>
      <c r="R113" s="31">
        <f>Q113*C113*E113*F113*M113*$R$6</f>
        <v>0</v>
      </c>
      <c r="S113" s="31"/>
      <c r="T113" s="31">
        <f>(S113/12*3*C113*E113*F113*M113*$S$6)+(S113/12*9*C113*E113*F113*M113*$T$6)</f>
        <v>0</v>
      </c>
      <c r="U113" s="31"/>
      <c r="V113" s="31">
        <f>U113/12*9*C113*E113*F113*M113*$V$6+U113/12*3*C113*E113*F113*M113*$U$6</f>
        <v>0</v>
      </c>
      <c r="W113" s="31"/>
      <c r="X113" s="31">
        <f>W113/12*9*C113*E113*F113*N113*$X$6+W113/12*3*C113*E113*F113*N113*$W$6</f>
        <v>0</v>
      </c>
    </row>
    <row r="114" spans="1:29" x14ac:dyDescent="0.3">
      <c r="A114" s="27">
        <v>101</v>
      </c>
      <c r="B114" s="28" t="s">
        <v>132</v>
      </c>
      <c r="C114" s="23">
        <v>19007.45</v>
      </c>
      <c r="D114" s="23">
        <f t="shared" si="57"/>
        <v>15776.183500000003</v>
      </c>
      <c r="E114" s="29">
        <v>1.63</v>
      </c>
      <c r="F114" s="30">
        <v>1</v>
      </c>
      <c r="G114" s="30"/>
      <c r="H114" s="25">
        <v>0.55000000000000004</v>
      </c>
      <c r="I114" s="25">
        <v>0.24</v>
      </c>
      <c r="J114" s="25">
        <v>0.04</v>
      </c>
      <c r="K114" s="25">
        <v>0.17</v>
      </c>
      <c r="L114" s="30">
        <v>1</v>
      </c>
      <c r="M114" s="23">
        <v>1.4</v>
      </c>
      <c r="N114" s="23">
        <v>1.68</v>
      </c>
      <c r="O114" s="23">
        <v>2.23</v>
      </c>
      <c r="P114" s="23">
        <v>2.39</v>
      </c>
      <c r="Q114" s="31">
        <v>0</v>
      </c>
      <c r="R114" s="31">
        <f>Q114*C114*E114*F114*M114*$R$6</f>
        <v>0</v>
      </c>
      <c r="S114" s="31">
        <v>2</v>
      </c>
      <c r="T114" s="31">
        <f>(S114/12*3*C114*E114*F114*M114*$S$6)+(S114/12*9*C114*E114*F114*M114*$T$6)</f>
        <v>88918.751844999992</v>
      </c>
      <c r="U114" s="31">
        <v>4</v>
      </c>
      <c r="V114" s="31">
        <f>U114/12*9*C114*E114*F114*M114*$V$6+U114/12*3*C114*E114*F114*M114*$U$6</f>
        <v>186078.753861</v>
      </c>
      <c r="W114" s="31">
        <v>1</v>
      </c>
      <c r="X114" s="31">
        <f>W114/12*9*C114*E114*F114*N114*$X$6+W114/12*3*C114*E114*F114*N114*$W$6</f>
        <v>50228.251042199998</v>
      </c>
    </row>
    <row r="115" spans="1:29" s="39" customFormat="1" x14ac:dyDescent="0.3">
      <c r="A115" s="58">
        <v>20</v>
      </c>
      <c r="B115" s="59" t="s">
        <v>133</v>
      </c>
      <c r="C115" s="23">
        <v>19007.45</v>
      </c>
      <c r="D115" s="35">
        <f t="shared" si="57"/>
        <v>0</v>
      </c>
      <c r="E115" s="35">
        <v>0.87</v>
      </c>
      <c r="F115" s="36">
        <v>1</v>
      </c>
      <c r="G115" s="36"/>
      <c r="H115" s="37"/>
      <c r="I115" s="37"/>
      <c r="J115" s="37"/>
      <c r="K115" s="37"/>
      <c r="L115" s="36">
        <v>1</v>
      </c>
      <c r="M115" s="23">
        <v>1.4</v>
      </c>
      <c r="N115" s="23">
        <v>1.68</v>
      </c>
      <c r="O115" s="23">
        <v>2.23</v>
      </c>
      <c r="P115" s="23">
        <v>2.39</v>
      </c>
      <c r="Q115" s="26">
        <f t="shared" ref="Q115:V115" si="60">SUM(Q116:Q124)</f>
        <v>0</v>
      </c>
      <c r="R115" s="26">
        <f t="shared" si="60"/>
        <v>0</v>
      </c>
      <c r="S115" s="26">
        <f t="shared" si="60"/>
        <v>46</v>
      </c>
      <c r="T115" s="26">
        <f t="shared" si="60"/>
        <v>891096.81680249993</v>
      </c>
      <c r="U115" s="26">
        <f t="shared" si="60"/>
        <v>0</v>
      </c>
      <c r="V115" s="26">
        <f t="shared" si="60"/>
        <v>0</v>
      </c>
      <c r="W115" s="26">
        <f t="shared" ref="W115:X115" si="61">SUM(W116:W124)</f>
        <v>21</v>
      </c>
      <c r="X115" s="26">
        <f t="shared" si="61"/>
        <v>537103.32249419997</v>
      </c>
      <c r="Y115" s="38"/>
      <c r="Z115" s="38"/>
      <c r="AA115" s="38"/>
      <c r="AB115" s="38"/>
      <c r="AC115" s="38"/>
    </row>
    <row r="116" spans="1:29" ht="27.6" x14ac:dyDescent="0.3">
      <c r="A116" s="27">
        <v>130</v>
      </c>
      <c r="B116" s="28" t="s">
        <v>134</v>
      </c>
      <c r="C116" s="23">
        <v>19007.45</v>
      </c>
      <c r="D116" s="23">
        <f t="shared" si="57"/>
        <v>15776.183500000003</v>
      </c>
      <c r="E116" s="29">
        <v>0.66</v>
      </c>
      <c r="F116" s="30">
        <v>1</v>
      </c>
      <c r="G116" s="30"/>
      <c r="H116" s="25">
        <v>0.68</v>
      </c>
      <c r="I116" s="25">
        <v>0.11</v>
      </c>
      <c r="J116" s="25">
        <v>0.04</v>
      </c>
      <c r="K116" s="25">
        <v>0.17</v>
      </c>
      <c r="L116" s="30">
        <v>1</v>
      </c>
      <c r="M116" s="23">
        <v>1.4</v>
      </c>
      <c r="N116" s="23">
        <v>1.68</v>
      </c>
      <c r="O116" s="23">
        <v>2.23</v>
      </c>
      <c r="P116" s="23">
        <v>2.39</v>
      </c>
      <c r="Q116" s="31">
        <v>0</v>
      </c>
      <c r="R116" s="31">
        <f t="shared" ref="R116:R124" si="62">Q116*C116*E116*F116*M116*$R$6</f>
        <v>0</v>
      </c>
      <c r="S116" s="31"/>
      <c r="T116" s="31">
        <f t="shared" ref="T116:T124" si="63">(S116/12*3*C116*E116*F116*M116*$S$6)+(S116/12*9*C116*E116*F116*M116*$T$6)</f>
        <v>0</v>
      </c>
      <c r="U116" s="31"/>
      <c r="V116" s="31">
        <f t="shared" ref="V116:V124" si="64">U116/12*9*C116*E116*F116*M116*$V$6+U116/12*3*C116*E116*F116*M116*$U$6</f>
        <v>0</v>
      </c>
      <c r="W116" s="31">
        <v>0</v>
      </c>
      <c r="X116" s="31">
        <f t="shared" ref="X116:X124" si="65">W116/12*9*C116*E116*F116*N116*$X$6+W116/12*3*C116*E116*F116*N116*$W$6</f>
        <v>0</v>
      </c>
    </row>
    <row r="117" spans="1:29" ht="27.6" x14ac:dyDescent="0.3">
      <c r="A117" s="27">
        <v>131</v>
      </c>
      <c r="B117" s="28" t="s">
        <v>135</v>
      </c>
      <c r="C117" s="23">
        <v>19007.45</v>
      </c>
      <c r="D117" s="23">
        <f t="shared" si="57"/>
        <v>15205.960000000001</v>
      </c>
      <c r="E117" s="29">
        <v>0.67</v>
      </c>
      <c r="F117" s="30">
        <v>1</v>
      </c>
      <c r="G117" s="30"/>
      <c r="H117" s="25">
        <v>0.6</v>
      </c>
      <c r="I117" s="25">
        <v>0.15</v>
      </c>
      <c r="J117" s="25">
        <v>0.05</v>
      </c>
      <c r="K117" s="25">
        <v>0.2</v>
      </c>
      <c r="L117" s="30">
        <v>1</v>
      </c>
      <c r="M117" s="23">
        <v>1.4</v>
      </c>
      <c r="N117" s="23">
        <v>1.68</v>
      </c>
      <c r="O117" s="23">
        <v>2.23</v>
      </c>
      <c r="P117" s="23">
        <v>2.39</v>
      </c>
      <c r="Q117" s="31">
        <v>0</v>
      </c>
      <c r="R117" s="31">
        <f t="shared" si="62"/>
        <v>0</v>
      </c>
      <c r="S117" s="31">
        <v>33</v>
      </c>
      <c r="T117" s="31">
        <f t="shared" si="63"/>
        <v>603065.52248249995</v>
      </c>
      <c r="U117" s="31"/>
      <c r="V117" s="31">
        <f t="shared" si="64"/>
        <v>0</v>
      </c>
      <c r="W117" s="31">
        <v>5</v>
      </c>
      <c r="X117" s="31">
        <f t="shared" si="65"/>
        <v>103229.841099</v>
      </c>
    </row>
    <row r="118" spans="1:29" x14ac:dyDescent="0.3">
      <c r="A118" s="27">
        <v>132</v>
      </c>
      <c r="B118" s="28" t="s">
        <v>136</v>
      </c>
      <c r="C118" s="23">
        <v>19007.45</v>
      </c>
      <c r="D118" s="23">
        <f t="shared" si="57"/>
        <v>15586.109000000002</v>
      </c>
      <c r="E118" s="29">
        <v>0.72</v>
      </c>
      <c r="F118" s="30">
        <v>1</v>
      </c>
      <c r="G118" s="30"/>
      <c r="H118" s="25">
        <v>0.63</v>
      </c>
      <c r="I118" s="25">
        <v>0.15</v>
      </c>
      <c r="J118" s="25">
        <v>0.04</v>
      </c>
      <c r="K118" s="25">
        <v>0.18</v>
      </c>
      <c r="L118" s="30">
        <v>1</v>
      </c>
      <c r="M118" s="23">
        <v>1.4</v>
      </c>
      <c r="N118" s="23">
        <v>1.68</v>
      </c>
      <c r="O118" s="23">
        <v>2.23</v>
      </c>
      <c r="P118" s="23">
        <v>2.39</v>
      </c>
      <c r="Q118" s="31">
        <v>0</v>
      </c>
      <c r="R118" s="31">
        <f t="shared" si="62"/>
        <v>0</v>
      </c>
      <c r="S118" s="31">
        <v>1</v>
      </c>
      <c r="T118" s="31">
        <f t="shared" si="63"/>
        <v>19638.497340000002</v>
      </c>
      <c r="U118" s="31"/>
      <c r="V118" s="31">
        <f t="shared" si="64"/>
        <v>0</v>
      </c>
      <c r="W118" s="31">
        <v>0</v>
      </c>
      <c r="X118" s="31">
        <f t="shared" si="65"/>
        <v>0</v>
      </c>
    </row>
    <row r="119" spans="1:29" ht="41.4" x14ac:dyDescent="0.3">
      <c r="A119" s="27">
        <v>133</v>
      </c>
      <c r="B119" s="28" t="s">
        <v>137</v>
      </c>
      <c r="C119" s="23">
        <v>19007.45</v>
      </c>
      <c r="D119" s="23">
        <f t="shared" si="57"/>
        <v>14255.587500000001</v>
      </c>
      <c r="E119" s="29">
        <v>0.82</v>
      </c>
      <c r="F119" s="30">
        <v>1</v>
      </c>
      <c r="G119" s="30"/>
      <c r="H119" s="25">
        <v>0.59</v>
      </c>
      <c r="I119" s="25">
        <v>0.11</v>
      </c>
      <c r="J119" s="25">
        <v>0.05</v>
      </c>
      <c r="K119" s="25">
        <v>0.25</v>
      </c>
      <c r="L119" s="30">
        <v>1</v>
      </c>
      <c r="M119" s="23">
        <v>1.4</v>
      </c>
      <c r="N119" s="23">
        <v>1.68</v>
      </c>
      <c r="O119" s="23">
        <v>2.23</v>
      </c>
      <c r="P119" s="23">
        <v>2.39</v>
      </c>
      <c r="Q119" s="31"/>
      <c r="R119" s="31">
        <f t="shared" si="62"/>
        <v>0</v>
      </c>
      <c r="S119" s="31">
        <v>12</v>
      </c>
      <c r="T119" s="31">
        <f t="shared" si="63"/>
        <v>268392.79697999998</v>
      </c>
      <c r="U119" s="31"/>
      <c r="V119" s="31">
        <f t="shared" si="64"/>
        <v>0</v>
      </c>
      <c r="W119" s="31">
        <v>10</v>
      </c>
      <c r="X119" s="31">
        <f t="shared" si="65"/>
        <v>252681.99910799996</v>
      </c>
    </row>
    <row r="120" spans="1:29" ht="41.4" x14ac:dyDescent="0.3">
      <c r="A120" s="27">
        <v>125</v>
      </c>
      <c r="B120" s="28" t="s">
        <v>138</v>
      </c>
      <c r="C120" s="23">
        <v>19007.45</v>
      </c>
      <c r="D120" s="23"/>
      <c r="E120" s="29">
        <v>1.91</v>
      </c>
      <c r="F120" s="30">
        <v>1</v>
      </c>
      <c r="G120" s="30"/>
      <c r="H120" s="25">
        <v>0.7</v>
      </c>
      <c r="I120" s="25">
        <v>0.08</v>
      </c>
      <c r="J120" s="25">
        <v>0.04</v>
      </c>
      <c r="K120" s="25">
        <v>0.18</v>
      </c>
      <c r="L120" s="30">
        <v>1</v>
      </c>
      <c r="M120" s="23">
        <v>1.4</v>
      </c>
      <c r="N120" s="23">
        <v>1.68</v>
      </c>
      <c r="O120" s="23">
        <v>2.23</v>
      </c>
      <c r="P120" s="23">
        <v>2.39</v>
      </c>
      <c r="Q120" s="31"/>
      <c r="R120" s="31">
        <f t="shared" si="62"/>
        <v>0</v>
      </c>
      <c r="S120" s="31"/>
      <c r="T120" s="31">
        <f t="shared" si="63"/>
        <v>0</v>
      </c>
      <c r="U120" s="31"/>
      <c r="V120" s="31">
        <f t="shared" si="64"/>
        <v>0</v>
      </c>
      <c r="W120" s="31"/>
      <c r="X120" s="31">
        <f t="shared" si="65"/>
        <v>0</v>
      </c>
    </row>
    <row r="121" spans="1:29" ht="27.6" x14ac:dyDescent="0.3">
      <c r="A121" s="27">
        <v>134</v>
      </c>
      <c r="B121" s="28" t="s">
        <v>139</v>
      </c>
      <c r="C121" s="23">
        <v>19007.45</v>
      </c>
      <c r="D121" s="23">
        <f t="shared" ref="D121:D141" si="66">C121*(H121+I121+J121)</f>
        <v>15586.109</v>
      </c>
      <c r="E121" s="29">
        <v>0.84</v>
      </c>
      <c r="F121" s="30">
        <v>1</v>
      </c>
      <c r="G121" s="30"/>
      <c r="H121" s="25">
        <v>0.7</v>
      </c>
      <c r="I121" s="25">
        <v>0.08</v>
      </c>
      <c r="J121" s="25">
        <v>0.04</v>
      </c>
      <c r="K121" s="25">
        <v>0.18</v>
      </c>
      <c r="L121" s="30">
        <v>1</v>
      </c>
      <c r="M121" s="23">
        <v>1.4</v>
      </c>
      <c r="N121" s="23">
        <v>1.68</v>
      </c>
      <c r="O121" s="23">
        <v>2.23</v>
      </c>
      <c r="P121" s="23">
        <v>2.39</v>
      </c>
      <c r="Q121" s="31">
        <v>0</v>
      </c>
      <c r="R121" s="31">
        <f t="shared" si="62"/>
        <v>0</v>
      </c>
      <c r="S121" s="31"/>
      <c r="T121" s="31">
        <f t="shared" si="63"/>
        <v>0</v>
      </c>
      <c r="U121" s="31"/>
      <c r="V121" s="31">
        <f t="shared" si="64"/>
        <v>0</v>
      </c>
      <c r="W121" s="31">
        <v>0</v>
      </c>
      <c r="X121" s="31">
        <f t="shared" si="65"/>
        <v>0</v>
      </c>
    </row>
    <row r="122" spans="1:29" ht="27.6" x14ac:dyDescent="0.3">
      <c r="A122" s="27">
        <v>135</v>
      </c>
      <c r="B122" s="28" t="s">
        <v>140</v>
      </c>
      <c r="C122" s="23">
        <v>19007.45</v>
      </c>
      <c r="D122" s="23">
        <f t="shared" si="66"/>
        <v>15966.258</v>
      </c>
      <c r="E122" s="29">
        <v>0.98</v>
      </c>
      <c r="F122" s="30">
        <v>1</v>
      </c>
      <c r="G122" s="30"/>
      <c r="H122" s="25">
        <v>0.69</v>
      </c>
      <c r="I122" s="25">
        <v>0.11</v>
      </c>
      <c r="J122" s="25">
        <v>0.04</v>
      </c>
      <c r="K122" s="25">
        <v>0.16</v>
      </c>
      <c r="L122" s="30">
        <v>1</v>
      </c>
      <c r="M122" s="23">
        <v>1.4</v>
      </c>
      <c r="N122" s="23">
        <v>1.68</v>
      </c>
      <c r="O122" s="23">
        <v>2.23</v>
      </c>
      <c r="P122" s="23">
        <v>2.39</v>
      </c>
      <c r="Q122" s="31">
        <v>0</v>
      </c>
      <c r="R122" s="31">
        <f t="shared" si="62"/>
        <v>0</v>
      </c>
      <c r="S122" s="31"/>
      <c r="T122" s="31">
        <f t="shared" si="63"/>
        <v>0</v>
      </c>
      <c r="U122" s="31">
        <v>0</v>
      </c>
      <c r="V122" s="31">
        <f t="shared" si="64"/>
        <v>0</v>
      </c>
      <c r="W122" s="31">
        <v>6</v>
      </c>
      <c r="X122" s="31">
        <f t="shared" si="65"/>
        <v>181191.48228720002</v>
      </c>
    </row>
    <row r="123" spans="1:29" ht="27.6" x14ac:dyDescent="0.3">
      <c r="A123" s="27">
        <v>136</v>
      </c>
      <c r="B123" s="28" t="s">
        <v>141</v>
      </c>
      <c r="C123" s="23">
        <v>19007.45</v>
      </c>
      <c r="D123" s="23">
        <f t="shared" si="66"/>
        <v>15966.258000000002</v>
      </c>
      <c r="E123" s="29">
        <v>1.1000000000000001</v>
      </c>
      <c r="F123" s="30">
        <v>1</v>
      </c>
      <c r="G123" s="30"/>
      <c r="H123" s="25">
        <v>0.66</v>
      </c>
      <c r="I123" s="25">
        <v>0.14000000000000001</v>
      </c>
      <c r="J123" s="25">
        <v>0.04</v>
      </c>
      <c r="K123" s="25">
        <v>0.16</v>
      </c>
      <c r="L123" s="30">
        <v>1</v>
      </c>
      <c r="M123" s="23">
        <v>1.4</v>
      </c>
      <c r="N123" s="23">
        <v>1.68</v>
      </c>
      <c r="O123" s="23">
        <v>2.23</v>
      </c>
      <c r="P123" s="23">
        <v>2.39</v>
      </c>
      <c r="Q123" s="31">
        <v>0</v>
      </c>
      <c r="R123" s="31">
        <f t="shared" si="62"/>
        <v>0</v>
      </c>
      <c r="S123" s="31"/>
      <c r="T123" s="31">
        <f t="shared" si="63"/>
        <v>0</v>
      </c>
      <c r="U123" s="31">
        <v>0</v>
      </c>
      <c r="V123" s="31">
        <f t="shared" si="64"/>
        <v>0</v>
      </c>
      <c r="W123" s="31"/>
      <c r="X123" s="31">
        <f t="shared" si="65"/>
        <v>0</v>
      </c>
    </row>
    <row r="124" spans="1:29" ht="27.6" x14ac:dyDescent="0.3">
      <c r="A124" s="27">
        <v>137</v>
      </c>
      <c r="B124" s="28" t="s">
        <v>142</v>
      </c>
      <c r="C124" s="23">
        <v>19007.45</v>
      </c>
      <c r="D124" s="23">
        <f t="shared" si="66"/>
        <v>15966.258000000002</v>
      </c>
      <c r="E124" s="29">
        <v>1.35</v>
      </c>
      <c r="F124" s="30">
        <v>1</v>
      </c>
      <c r="G124" s="30"/>
      <c r="H124" s="25">
        <v>0.65</v>
      </c>
      <c r="I124" s="25">
        <v>0.15</v>
      </c>
      <c r="J124" s="25">
        <v>0.04</v>
      </c>
      <c r="K124" s="25">
        <v>0.16</v>
      </c>
      <c r="L124" s="30">
        <v>1</v>
      </c>
      <c r="M124" s="23">
        <v>1.4</v>
      </c>
      <c r="N124" s="23">
        <v>1.68</v>
      </c>
      <c r="O124" s="23">
        <v>2.23</v>
      </c>
      <c r="P124" s="23">
        <v>2.39</v>
      </c>
      <c r="Q124" s="31">
        <v>0</v>
      </c>
      <c r="R124" s="31">
        <f t="shared" si="62"/>
        <v>0</v>
      </c>
      <c r="S124" s="31"/>
      <c r="T124" s="31">
        <f t="shared" si="63"/>
        <v>0</v>
      </c>
      <c r="U124" s="31">
        <v>0</v>
      </c>
      <c r="V124" s="31">
        <f t="shared" si="64"/>
        <v>0</v>
      </c>
      <c r="W124" s="31"/>
      <c r="X124" s="31">
        <f t="shared" si="65"/>
        <v>0</v>
      </c>
    </row>
    <row r="125" spans="1:29" s="39" customFormat="1" x14ac:dyDescent="0.3">
      <c r="A125" s="58">
        <v>21</v>
      </c>
      <c r="B125" s="59" t="s">
        <v>143</v>
      </c>
      <c r="C125" s="23">
        <v>19007.45</v>
      </c>
      <c r="D125" s="35">
        <f t="shared" si="66"/>
        <v>0</v>
      </c>
      <c r="E125" s="35">
        <v>0.92</v>
      </c>
      <c r="F125" s="36">
        <v>1</v>
      </c>
      <c r="G125" s="36"/>
      <c r="H125" s="37"/>
      <c r="I125" s="37"/>
      <c r="J125" s="37"/>
      <c r="K125" s="37"/>
      <c r="L125" s="36">
        <v>1</v>
      </c>
      <c r="M125" s="23">
        <v>1.4</v>
      </c>
      <c r="N125" s="23">
        <v>1.68</v>
      </c>
      <c r="O125" s="23">
        <v>2.23</v>
      </c>
      <c r="P125" s="23">
        <v>2.39</v>
      </c>
      <c r="Q125" s="26">
        <f t="shared" ref="Q125:V125" si="67">SUM(Q126:Q132)</f>
        <v>0</v>
      </c>
      <c r="R125" s="26">
        <f t="shared" si="67"/>
        <v>0</v>
      </c>
      <c r="S125" s="26">
        <f t="shared" si="67"/>
        <v>1</v>
      </c>
      <c r="T125" s="26">
        <f t="shared" si="67"/>
        <v>16092.657542500001</v>
      </c>
      <c r="U125" s="26">
        <f t="shared" si="67"/>
        <v>0</v>
      </c>
      <c r="V125" s="26">
        <f t="shared" si="67"/>
        <v>0</v>
      </c>
      <c r="W125" s="60">
        <f t="shared" ref="W125:X125" si="68">SUM(W126:W132)</f>
        <v>3</v>
      </c>
      <c r="X125" s="60">
        <f t="shared" si="68"/>
        <v>62246.053438800009</v>
      </c>
      <c r="Y125" s="38"/>
      <c r="Z125" s="38"/>
      <c r="AA125" s="38"/>
      <c r="AB125" s="38"/>
      <c r="AC125" s="38"/>
    </row>
    <row r="126" spans="1:29" ht="25.5" customHeight="1" x14ac:dyDescent="0.3">
      <c r="A126" s="27">
        <v>138</v>
      </c>
      <c r="B126" s="28" t="s">
        <v>144</v>
      </c>
      <c r="C126" s="23">
        <v>19007.45</v>
      </c>
      <c r="D126" s="23">
        <f t="shared" si="66"/>
        <v>16156.3325</v>
      </c>
      <c r="E126" s="29">
        <v>0.53</v>
      </c>
      <c r="F126" s="30">
        <v>0.65</v>
      </c>
      <c r="G126" s="30"/>
      <c r="H126" s="25">
        <v>0.72</v>
      </c>
      <c r="I126" s="25">
        <v>0.09</v>
      </c>
      <c r="J126" s="25">
        <v>0.04</v>
      </c>
      <c r="K126" s="25">
        <v>0.15</v>
      </c>
      <c r="L126" s="30">
        <v>0.65</v>
      </c>
      <c r="M126" s="23">
        <v>1.4</v>
      </c>
      <c r="N126" s="23">
        <v>1.68</v>
      </c>
      <c r="O126" s="23">
        <v>2.23</v>
      </c>
      <c r="P126" s="23">
        <v>2.39</v>
      </c>
      <c r="Q126" s="31">
        <v>0</v>
      </c>
      <c r="R126" s="31">
        <f t="shared" ref="R126:R132" si="69">Q126*C126*E126*F126*M126*$R$6</f>
        <v>0</v>
      </c>
      <c r="S126" s="26"/>
      <c r="T126" s="31">
        <f t="shared" ref="T126:T132" si="70">(S126/12*3*C126*E126*F126*M126*$S$6)+(S126/12*9*C126*E126*F126*M126*$T$6)</f>
        <v>0</v>
      </c>
      <c r="U126" s="31">
        <v>0</v>
      </c>
      <c r="V126" s="31">
        <f t="shared" ref="V126:V132" si="71">U126/12*9*C126*E126*F126*M126*$V$6+U126/12*3*C126*E126*F126*M126*$U$6</f>
        <v>0</v>
      </c>
      <c r="W126" s="31">
        <v>0</v>
      </c>
      <c r="X126" s="31">
        <f t="shared" ref="X126:X132" si="72">W126/12*9*C126*E126*F126*N126*$X$6+W126/12*3*C126*E126*F126*N126*$W$6</f>
        <v>0</v>
      </c>
    </row>
    <row r="127" spans="1:29" ht="30.75" customHeight="1" x14ac:dyDescent="0.3">
      <c r="A127" s="27">
        <v>139</v>
      </c>
      <c r="B127" s="28" t="s">
        <v>145</v>
      </c>
      <c r="C127" s="23">
        <v>19007.45</v>
      </c>
      <c r="D127" s="23">
        <f t="shared" si="66"/>
        <v>16156.332500000002</v>
      </c>
      <c r="E127" s="29">
        <v>0.79</v>
      </c>
      <c r="F127" s="30">
        <v>0.65</v>
      </c>
      <c r="G127" s="30"/>
      <c r="H127" s="25">
        <v>0.67</v>
      </c>
      <c r="I127" s="25">
        <v>0.15</v>
      </c>
      <c r="J127" s="25">
        <v>0.03</v>
      </c>
      <c r="K127" s="25">
        <v>0.15</v>
      </c>
      <c r="L127" s="30">
        <v>0.65</v>
      </c>
      <c r="M127" s="23">
        <v>1.4</v>
      </c>
      <c r="N127" s="23">
        <v>1.68</v>
      </c>
      <c r="O127" s="23">
        <v>2.23</v>
      </c>
      <c r="P127" s="23">
        <v>2.39</v>
      </c>
      <c r="Q127" s="31">
        <v>0</v>
      </c>
      <c r="R127" s="31">
        <f t="shared" si="69"/>
        <v>0</v>
      </c>
      <c r="S127" s="31"/>
      <c r="T127" s="31">
        <f t="shared" si="70"/>
        <v>0</v>
      </c>
      <c r="U127" s="31">
        <v>0</v>
      </c>
      <c r="V127" s="31">
        <f t="shared" si="71"/>
        <v>0</v>
      </c>
      <c r="W127" s="31">
        <v>0</v>
      </c>
      <c r="X127" s="31">
        <f t="shared" si="72"/>
        <v>0</v>
      </c>
    </row>
    <row r="128" spans="1:29" ht="30.75" customHeight="1" x14ac:dyDescent="0.3">
      <c r="A128" s="27">
        <v>140</v>
      </c>
      <c r="B128" s="28" t="s">
        <v>146</v>
      </c>
      <c r="C128" s="23">
        <v>19007.45</v>
      </c>
      <c r="D128" s="23">
        <f t="shared" si="66"/>
        <v>15966.258000000002</v>
      </c>
      <c r="E128" s="29">
        <v>1.05</v>
      </c>
      <c r="F128" s="30">
        <v>0.65</v>
      </c>
      <c r="G128" s="30"/>
      <c r="H128" s="25">
        <v>0.61</v>
      </c>
      <c r="I128" s="25">
        <v>0.2</v>
      </c>
      <c r="J128" s="25">
        <v>0.03</v>
      </c>
      <c r="K128" s="25">
        <v>0.16</v>
      </c>
      <c r="L128" s="30">
        <v>0.65</v>
      </c>
      <c r="M128" s="23">
        <v>1.4</v>
      </c>
      <c r="N128" s="23">
        <v>1.68</v>
      </c>
      <c r="O128" s="23">
        <v>2.23</v>
      </c>
      <c r="P128" s="23">
        <v>2.39</v>
      </c>
      <c r="Q128" s="31">
        <v>0</v>
      </c>
      <c r="R128" s="31">
        <f t="shared" si="69"/>
        <v>0</v>
      </c>
      <c r="S128" s="31"/>
      <c r="T128" s="31">
        <f t="shared" si="70"/>
        <v>0</v>
      </c>
      <c r="U128" s="31">
        <v>0</v>
      </c>
      <c r="V128" s="31">
        <f t="shared" si="71"/>
        <v>0</v>
      </c>
      <c r="W128" s="31">
        <v>0</v>
      </c>
      <c r="X128" s="31">
        <f t="shared" si="72"/>
        <v>0</v>
      </c>
    </row>
    <row r="129" spans="1:29" ht="27" customHeight="1" x14ac:dyDescent="0.3">
      <c r="A129" s="27">
        <v>141</v>
      </c>
      <c r="B129" s="28" t="s">
        <v>147</v>
      </c>
      <c r="C129" s="23">
        <v>19007.45</v>
      </c>
      <c r="D129" s="23">
        <f t="shared" si="66"/>
        <v>16156.3325</v>
      </c>
      <c r="E129" s="29">
        <v>1.19</v>
      </c>
      <c r="F129" s="30">
        <v>1</v>
      </c>
      <c r="G129" s="30"/>
      <c r="H129" s="25">
        <v>0.59</v>
      </c>
      <c r="I129" s="25">
        <v>0.23</v>
      </c>
      <c r="J129" s="25">
        <v>0.03</v>
      </c>
      <c r="K129" s="25">
        <v>0.15</v>
      </c>
      <c r="L129" s="30">
        <v>1</v>
      </c>
      <c r="M129" s="23">
        <v>1.4</v>
      </c>
      <c r="N129" s="23">
        <v>1.68</v>
      </c>
      <c r="O129" s="23">
        <v>2.23</v>
      </c>
      <c r="P129" s="23">
        <v>2.39</v>
      </c>
      <c r="Q129" s="31">
        <v>0</v>
      </c>
      <c r="R129" s="31">
        <f t="shared" si="69"/>
        <v>0</v>
      </c>
      <c r="S129" s="31"/>
      <c r="T129" s="31">
        <f t="shared" si="70"/>
        <v>0</v>
      </c>
      <c r="U129" s="31">
        <v>0</v>
      </c>
      <c r="V129" s="31">
        <f t="shared" si="71"/>
        <v>0</v>
      </c>
      <c r="W129" s="31">
        <v>0</v>
      </c>
      <c r="X129" s="31">
        <f t="shared" si="72"/>
        <v>0</v>
      </c>
    </row>
    <row r="130" spans="1:29" ht="27" customHeight="1" x14ac:dyDescent="0.3">
      <c r="A130" s="27">
        <v>142</v>
      </c>
      <c r="B130" s="28" t="s">
        <v>148</v>
      </c>
      <c r="C130" s="23">
        <v>19007.45</v>
      </c>
      <c r="D130" s="23">
        <f t="shared" si="66"/>
        <v>16156.3325</v>
      </c>
      <c r="E130" s="29">
        <v>2.11</v>
      </c>
      <c r="F130" s="30">
        <v>1</v>
      </c>
      <c r="G130" s="30"/>
      <c r="H130" s="25">
        <v>0.59</v>
      </c>
      <c r="I130" s="25">
        <v>0.23</v>
      </c>
      <c r="J130" s="25">
        <v>0.03</v>
      </c>
      <c r="K130" s="25">
        <v>0.15</v>
      </c>
      <c r="L130" s="30">
        <v>1</v>
      </c>
      <c r="M130" s="23">
        <v>1.4</v>
      </c>
      <c r="N130" s="23">
        <v>1.68</v>
      </c>
      <c r="O130" s="23">
        <v>2.23</v>
      </c>
      <c r="P130" s="23">
        <v>2.39</v>
      </c>
      <c r="Q130" s="31">
        <v>0</v>
      </c>
      <c r="R130" s="31">
        <f t="shared" si="69"/>
        <v>0</v>
      </c>
      <c r="S130" s="31"/>
      <c r="T130" s="31">
        <f t="shared" si="70"/>
        <v>0</v>
      </c>
      <c r="U130" s="31">
        <v>0</v>
      </c>
      <c r="V130" s="31">
        <f t="shared" si="71"/>
        <v>0</v>
      </c>
      <c r="W130" s="31">
        <v>0</v>
      </c>
      <c r="X130" s="31">
        <f t="shared" si="72"/>
        <v>0</v>
      </c>
    </row>
    <row r="131" spans="1:29" x14ac:dyDescent="0.3">
      <c r="A131" s="27">
        <v>143</v>
      </c>
      <c r="B131" s="28" t="s">
        <v>149</v>
      </c>
      <c r="C131" s="23">
        <v>19007.45</v>
      </c>
      <c r="D131" s="23">
        <f t="shared" si="66"/>
        <v>14255.587500000001</v>
      </c>
      <c r="E131" s="29">
        <v>0.59</v>
      </c>
      <c r="F131" s="30">
        <v>1</v>
      </c>
      <c r="G131" s="30"/>
      <c r="H131" s="25">
        <v>0.54</v>
      </c>
      <c r="I131" s="25">
        <v>0.15</v>
      </c>
      <c r="J131" s="25">
        <v>0.06</v>
      </c>
      <c r="K131" s="25">
        <v>0.25</v>
      </c>
      <c r="L131" s="30">
        <v>1</v>
      </c>
      <c r="M131" s="23">
        <v>1.4</v>
      </c>
      <c r="N131" s="23">
        <v>1.68</v>
      </c>
      <c r="O131" s="23">
        <v>2.23</v>
      </c>
      <c r="P131" s="23">
        <v>2.39</v>
      </c>
      <c r="Q131" s="31">
        <v>0</v>
      </c>
      <c r="R131" s="31">
        <f t="shared" si="69"/>
        <v>0</v>
      </c>
      <c r="S131" s="31">
        <v>1</v>
      </c>
      <c r="T131" s="31">
        <f t="shared" si="70"/>
        <v>16092.657542500001</v>
      </c>
      <c r="U131" s="31">
        <v>0</v>
      </c>
      <c r="V131" s="31">
        <f t="shared" si="71"/>
        <v>0</v>
      </c>
      <c r="W131" s="31">
        <v>2</v>
      </c>
      <c r="X131" s="31">
        <f t="shared" si="72"/>
        <v>36361.555969200002</v>
      </c>
    </row>
    <row r="132" spans="1:29" x14ac:dyDescent="0.3">
      <c r="A132" s="27">
        <v>144</v>
      </c>
      <c r="B132" s="28" t="s">
        <v>150</v>
      </c>
      <c r="C132" s="23">
        <v>19007.45</v>
      </c>
      <c r="D132" s="23">
        <f t="shared" si="66"/>
        <v>14255.587500000001</v>
      </c>
      <c r="E132" s="29">
        <v>0.84</v>
      </c>
      <c r="F132" s="30">
        <v>1</v>
      </c>
      <c r="G132" s="30"/>
      <c r="H132" s="25">
        <v>0.54</v>
      </c>
      <c r="I132" s="25">
        <v>0.15</v>
      </c>
      <c r="J132" s="25">
        <v>0.06</v>
      </c>
      <c r="K132" s="25">
        <v>0.25</v>
      </c>
      <c r="L132" s="30">
        <v>1</v>
      </c>
      <c r="M132" s="23">
        <v>1.4</v>
      </c>
      <c r="N132" s="23">
        <v>1.68</v>
      </c>
      <c r="O132" s="23">
        <v>2.23</v>
      </c>
      <c r="P132" s="23">
        <v>2.39</v>
      </c>
      <c r="Q132" s="31"/>
      <c r="R132" s="31">
        <f t="shared" si="69"/>
        <v>0</v>
      </c>
      <c r="S132" s="31"/>
      <c r="T132" s="31">
        <f t="shared" si="70"/>
        <v>0</v>
      </c>
      <c r="U132" s="31"/>
      <c r="V132" s="31">
        <f t="shared" si="71"/>
        <v>0</v>
      </c>
      <c r="W132" s="31">
        <v>1</v>
      </c>
      <c r="X132" s="31">
        <f t="shared" si="72"/>
        <v>25884.497469600003</v>
      </c>
    </row>
    <row r="133" spans="1:29" s="39" customFormat="1" x14ac:dyDescent="0.3">
      <c r="A133" s="58">
        <v>23</v>
      </c>
      <c r="B133" s="59" t="s">
        <v>151</v>
      </c>
      <c r="C133" s="23">
        <v>19007.45</v>
      </c>
      <c r="D133" s="35">
        <f t="shared" si="66"/>
        <v>0</v>
      </c>
      <c r="E133" s="35">
        <v>1.31</v>
      </c>
      <c r="F133" s="36">
        <v>1</v>
      </c>
      <c r="G133" s="36"/>
      <c r="H133" s="37"/>
      <c r="I133" s="37"/>
      <c r="J133" s="37"/>
      <c r="K133" s="37"/>
      <c r="L133" s="36">
        <v>1</v>
      </c>
      <c r="M133" s="23">
        <v>1.4</v>
      </c>
      <c r="N133" s="23">
        <v>1.68</v>
      </c>
      <c r="O133" s="23">
        <v>2.23</v>
      </c>
      <c r="P133" s="23">
        <v>2.39</v>
      </c>
      <c r="Q133" s="26">
        <f t="shared" ref="Q133:V133" si="73">SUM(Q134:Q139)</f>
        <v>0</v>
      </c>
      <c r="R133" s="26">
        <f t="shared" si="73"/>
        <v>0</v>
      </c>
      <c r="S133" s="26">
        <f t="shared" si="73"/>
        <v>764</v>
      </c>
      <c r="T133" s="26">
        <f t="shared" si="73"/>
        <v>21413326.537102498</v>
      </c>
      <c r="U133" s="26">
        <f t="shared" si="73"/>
        <v>830</v>
      </c>
      <c r="V133" s="26">
        <f t="shared" si="73"/>
        <v>25356369.579040505</v>
      </c>
      <c r="W133" s="26">
        <f t="shared" ref="W133:X133" si="74">SUM(W134:W139)</f>
        <v>376</v>
      </c>
      <c r="X133" s="26">
        <f t="shared" si="74"/>
        <v>12099153.674361601</v>
      </c>
      <c r="Y133" s="38"/>
      <c r="Z133" s="38"/>
      <c r="AA133" s="38"/>
      <c r="AB133" s="38"/>
      <c r="AC133" s="38"/>
    </row>
    <row r="134" spans="1:29" x14ac:dyDescent="0.3">
      <c r="A134" s="27">
        <v>150</v>
      </c>
      <c r="B134" s="28" t="s">
        <v>152</v>
      </c>
      <c r="C134" s="23">
        <v>19007.45</v>
      </c>
      <c r="D134" s="23">
        <f t="shared" si="66"/>
        <v>15776.183500000003</v>
      </c>
      <c r="E134" s="29">
        <v>1.02</v>
      </c>
      <c r="F134" s="30">
        <v>1</v>
      </c>
      <c r="G134" s="30"/>
      <c r="H134" s="25">
        <v>0.59</v>
      </c>
      <c r="I134" s="25">
        <v>0.2</v>
      </c>
      <c r="J134" s="25">
        <v>0.04</v>
      </c>
      <c r="K134" s="25">
        <v>0.17</v>
      </c>
      <c r="L134" s="30">
        <v>1</v>
      </c>
      <c r="M134" s="23">
        <v>1.4</v>
      </c>
      <c r="N134" s="23">
        <v>1.68</v>
      </c>
      <c r="O134" s="23">
        <v>2.23</v>
      </c>
      <c r="P134" s="23">
        <v>2.39</v>
      </c>
      <c r="Q134" s="31">
        <v>0</v>
      </c>
      <c r="R134" s="31">
        <f t="shared" ref="R134:R139" si="75">Q134*C134*E134*F134*M134*$R$6</f>
        <v>0</v>
      </c>
      <c r="S134" s="31">
        <v>1</v>
      </c>
      <c r="T134" s="31">
        <f t="shared" ref="T134:T139" si="76">(S134/12*3*C134*E134*F134*M134*$S$6)+(S134/12*9*C134*E134*F134*M134*$T$6)</f>
        <v>27821.204565</v>
      </c>
      <c r="U134" s="31">
        <v>6</v>
      </c>
      <c r="V134" s="31">
        <f t="shared" ref="V134:V139" si="77">U134/12*9*C134*E134*F134*M134*$V$6+U134/12*3*C134*E134*F134*M134*$U$6</f>
        <v>174662.87939100002</v>
      </c>
      <c r="W134" s="31">
        <v>2</v>
      </c>
      <c r="X134" s="31">
        <f t="shared" ref="X134:X139" si="78">W134/12*9*C134*E134*F134*N134*$X$6+W134/12*3*C134*E134*F134*N134*$W$6</f>
        <v>62862.350997600006</v>
      </c>
    </row>
    <row r="135" spans="1:29" ht="41.4" x14ac:dyDescent="0.3">
      <c r="A135" s="27">
        <v>151</v>
      </c>
      <c r="B135" s="28" t="s">
        <v>153</v>
      </c>
      <c r="C135" s="23">
        <v>19007.45</v>
      </c>
      <c r="D135" s="23">
        <f t="shared" si="66"/>
        <v>15966.258000000002</v>
      </c>
      <c r="E135" s="29">
        <v>0.85</v>
      </c>
      <c r="F135" s="30">
        <v>1</v>
      </c>
      <c r="G135" s="30"/>
      <c r="H135" s="25">
        <v>0.61</v>
      </c>
      <c r="I135" s="25">
        <v>0.2</v>
      </c>
      <c r="J135" s="25">
        <v>0.03</v>
      </c>
      <c r="K135" s="25">
        <v>0.16</v>
      </c>
      <c r="L135" s="30">
        <v>1</v>
      </c>
      <c r="M135" s="23">
        <v>1.4</v>
      </c>
      <c r="N135" s="23">
        <v>1.68</v>
      </c>
      <c r="O135" s="23">
        <v>2.23</v>
      </c>
      <c r="P135" s="23">
        <v>2.39</v>
      </c>
      <c r="Q135" s="31">
        <v>0</v>
      </c>
      <c r="R135" s="31">
        <f t="shared" si="75"/>
        <v>0</v>
      </c>
      <c r="S135" s="31"/>
      <c r="T135" s="31">
        <f t="shared" si="76"/>
        <v>0</v>
      </c>
      <c r="U135" s="31"/>
      <c r="V135" s="31">
        <f t="shared" si="77"/>
        <v>0</v>
      </c>
      <c r="W135" s="31"/>
      <c r="X135" s="31">
        <f t="shared" si="78"/>
        <v>0</v>
      </c>
    </row>
    <row r="136" spans="1:29" x14ac:dyDescent="0.3">
      <c r="A136" s="27">
        <v>152</v>
      </c>
      <c r="B136" s="28" t="s">
        <v>154</v>
      </c>
      <c r="C136" s="23">
        <v>19007.45</v>
      </c>
      <c r="D136" s="23">
        <f t="shared" si="66"/>
        <v>15015.885500000002</v>
      </c>
      <c r="E136" s="29">
        <v>1.36</v>
      </c>
      <c r="F136" s="30">
        <v>1</v>
      </c>
      <c r="G136" s="30"/>
      <c r="H136" s="25">
        <v>0.54</v>
      </c>
      <c r="I136" s="25">
        <v>0.2</v>
      </c>
      <c r="J136" s="25">
        <v>0.05</v>
      </c>
      <c r="K136" s="25">
        <v>0.21</v>
      </c>
      <c r="L136" s="30">
        <v>1</v>
      </c>
      <c r="M136" s="23">
        <v>1.4</v>
      </c>
      <c r="N136" s="23">
        <v>1.68</v>
      </c>
      <c r="O136" s="23">
        <v>2.23</v>
      </c>
      <c r="P136" s="23">
        <v>2.39</v>
      </c>
      <c r="Q136" s="31">
        <v>0</v>
      </c>
      <c r="R136" s="31">
        <f t="shared" si="75"/>
        <v>0</v>
      </c>
      <c r="S136" s="31">
        <v>290</v>
      </c>
      <c r="T136" s="31">
        <f t="shared" si="76"/>
        <v>10757532.4318</v>
      </c>
      <c r="U136" s="31">
        <v>324</v>
      </c>
      <c r="V136" s="31">
        <f t="shared" si="77"/>
        <v>12575727.316152003</v>
      </c>
      <c r="W136" s="31">
        <v>140</v>
      </c>
      <c r="X136" s="31">
        <f t="shared" si="78"/>
        <v>5867152.7597759999</v>
      </c>
    </row>
    <row r="137" spans="1:29" ht="27.6" x14ac:dyDescent="0.3">
      <c r="A137" s="27">
        <v>174</v>
      </c>
      <c r="B137" s="28" t="s">
        <v>155</v>
      </c>
      <c r="C137" s="23">
        <v>19007.45</v>
      </c>
      <c r="D137" s="23">
        <f t="shared" si="66"/>
        <v>15015.885500000002</v>
      </c>
      <c r="E137" s="29">
        <v>0.75</v>
      </c>
      <c r="F137" s="30">
        <v>1</v>
      </c>
      <c r="G137" s="30"/>
      <c r="H137" s="25">
        <v>0.6</v>
      </c>
      <c r="I137" s="25">
        <v>0.14000000000000001</v>
      </c>
      <c r="J137" s="25">
        <v>0.05</v>
      </c>
      <c r="K137" s="25">
        <v>0.21</v>
      </c>
      <c r="L137" s="30">
        <v>1</v>
      </c>
      <c r="M137" s="23">
        <v>1.4</v>
      </c>
      <c r="N137" s="23">
        <v>1.68</v>
      </c>
      <c r="O137" s="23">
        <v>2.23</v>
      </c>
      <c r="P137" s="23">
        <v>2.39</v>
      </c>
      <c r="Q137" s="31">
        <v>0</v>
      </c>
      <c r="R137" s="31">
        <f t="shared" si="75"/>
        <v>0</v>
      </c>
      <c r="S137" s="31">
        <v>290</v>
      </c>
      <c r="T137" s="31">
        <f t="shared" si="76"/>
        <v>5932462.7381250001</v>
      </c>
      <c r="U137" s="31">
        <v>195</v>
      </c>
      <c r="V137" s="31">
        <f t="shared" si="77"/>
        <v>4173929.1030937498</v>
      </c>
      <c r="W137" s="31">
        <v>149</v>
      </c>
      <c r="X137" s="31">
        <f t="shared" si="78"/>
        <v>3443562.6097950004</v>
      </c>
    </row>
    <row r="138" spans="1:29" ht="27.6" x14ac:dyDescent="0.3">
      <c r="A138" s="27">
        <v>175</v>
      </c>
      <c r="B138" s="28" t="s">
        <v>156</v>
      </c>
      <c r="C138" s="23">
        <v>19007.45</v>
      </c>
      <c r="D138" s="23">
        <f t="shared" si="66"/>
        <v>15586.109000000002</v>
      </c>
      <c r="E138" s="29">
        <v>0.89</v>
      </c>
      <c r="F138" s="30">
        <v>1</v>
      </c>
      <c r="G138" s="30"/>
      <c r="H138" s="25">
        <v>0.59</v>
      </c>
      <c r="I138" s="25">
        <v>0.19</v>
      </c>
      <c r="J138" s="25">
        <v>0.04</v>
      </c>
      <c r="K138" s="25">
        <v>0.18</v>
      </c>
      <c r="L138" s="30">
        <v>1</v>
      </c>
      <c r="M138" s="23">
        <v>1.4</v>
      </c>
      <c r="N138" s="23">
        <v>1.68</v>
      </c>
      <c r="O138" s="23">
        <v>2.23</v>
      </c>
      <c r="P138" s="23">
        <v>2.39</v>
      </c>
      <c r="Q138" s="31">
        <v>0</v>
      </c>
      <c r="R138" s="31">
        <f t="shared" si="75"/>
        <v>0</v>
      </c>
      <c r="S138" s="31">
        <v>154</v>
      </c>
      <c r="T138" s="31">
        <f t="shared" si="76"/>
        <v>3738406.174195</v>
      </c>
      <c r="U138" s="31">
        <v>230</v>
      </c>
      <c r="V138" s="31">
        <f t="shared" si="77"/>
        <v>5842073.7600225005</v>
      </c>
      <c r="W138" s="31">
        <v>45</v>
      </c>
      <c r="X138" s="31">
        <f t="shared" si="78"/>
        <v>1234135.8614970001</v>
      </c>
    </row>
    <row r="139" spans="1:29" x14ac:dyDescent="0.3">
      <c r="A139" s="27">
        <v>153</v>
      </c>
      <c r="B139" s="28" t="s">
        <v>157</v>
      </c>
      <c r="C139" s="23">
        <v>19007.45</v>
      </c>
      <c r="D139" s="23">
        <f t="shared" si="66"/>
        <v>15205.960000000001</v>
      </c>
      <c r="E139" s="29">
        <v>1.21</v>
      </c>
      <c r="F139" s="30">
        <v>1</v>
      </c>
      <c r="G139" s="30"/>
      <c r="H139" s="25">
        <v>0.56000000000000005</v>
      </c>
      <c r="I139" s="25">
        <v>0.2</v>
      </c>
      <c r="J139" s="25">
        <v>0.04</v>
      </c>
      <c r="K139" s="25">
        <v>0.2</v>
      </c>
      <c r="L139" s="30">
        <v>1</v>
      </c>
      <c r="M139" s="23">
        <v>1.4</v>
      </c>
      <c r="N139" s="23">
        <v>1.68</v>
      </c>
      <c r="O139" s="23">
        <v>2.23</v>
      </c>
      <c r="P139" s="23">
        <v>2.39</v>
      </c>
      <c r="Q139" s="31">
        <v>0</v>
      </c>
      <c r="R139" s="31">
        <f t="shared" si="75"/>
        <v>0</v>
      </c>
      <c r="S139" s="31">
        <v>29</v>
      </c>
      <c r="T139" s="31">
        <f t="shared" si="76"/>
        <v>957103.98841749993</v>
      </c>
      <c r="U139" s="31">
        <v>75</v>
      </c>
      <c r="V139" s="31">
        <f t="shared" si="77"/>
        <v>2589976.52038125</v>
      </c>
      <c r="W139" s="31">
        <v>40</v>
      </c>
      <c r="X139" s="31">
        <f t="shared" si="78"/>
        <v>1491440.0922959999</v>
      </c>
    </row>
    <row r="140" spans="1:29" s="39" customFormat="1" x14ac:dyDescent="0.3">
      <c r="A140" s="58">
        <v>24</v>
      </c>
      <c r="B140" s="59" t="s">
        <v>158</v>
      </c>
      <c r="C140" s="23">
        <v>19007.45</v>
      </c>
      <c r="D140" s="35">
        <f t="shared" si="66"/>
        <v>0</v>
      </c>
      <c r="E140" s="35">
        <v>1.44</v>
      </c>
      <c r="F140" s="36">
        <v>1</v>
      </c>
      <c r="G140" s="36"/>
      <c r="H140" s="37"/>
      <c r="I140" s="37"/>
      <c r="J140" s="37"/>
      <c r="K140" s="37"/>
      <c r="L140" s="36">
        <v>1</v>
      </c>
      <c r="M140" s="23">
        <v>1.4</v>
      </c>
      <c r="N140" s="23">
        <v>1.68</v>
      </c>
      <c r="O140" s="23">
        <v>2.23</v>
      </c>
      <c r="P140" s="23">
        <v>2.39</v>
      </c>
      <c r="Q140" s="26">
        <f t="shared" ref="Q140:V140" si="79">SUM(Q141:Q144)</f>
        <v>0</v>
      </c>
      <c r="R140" s="26">
        <f t="shared" si="79"/>
        <v>0</v>
      </c>
      <c r="S140" s="26">
        <f t="shared" si="79"/>
        <v>15</v>
      </c>
      <c r="T140" s="26">
        <f t="shared" si="79"/>
        <v>499963.41144750011</v>
      </c>
      <c r="U140" s="26">
        <f t="shared" si="79"/>
        <v>28</v>
      </c>
      <c r="V140" s="26">
        <f t="shared" si="79"/>
        <v>695226.75522300007</v>
      </c>
      <c r="W140" s="26">
        <f t="shared" ref="W140:X140" si="80">SUM(W141:W144)</f>
        <v>15</v>
      </c>
      <c r="X140" s="26">
        <f t="shared" si="80"/>
        <v>498276.5762898</v>
      </c>
      <c r="Y140" s="38"/>
      <c r="Z140" s="38"/>
      <c r="AA140" s="38"/>
      <c r="AB140" s="38"/>
      <c r="AC140" s="38"/>
    </row>
    <row r="141" spans="1:29" ht="30.75" customHeight="1" x14ac:dyDescent="0.3">
      <c r="A141" s="27">
        <v>154</v>
      </c>
      <c r="B141" s="28" t="s">
        <v>159</v>
      </c>
      <c r="C141" s="23">
        <v>19007.45</v>
      </c>
      <c r="D141" s="23">
        <f t="shared" si="66"/>
        <v>16346.407000000001</v>
      </c>
      <c r="E141" s="29">
        <v>1.67</v>
      </c>
      <c r="F141" s="30">
        <v>1</v>
      </c>
      <c r="G141" s="30"/>
      <c r="H141" s="25">
        <v>0.6</v>
      </c>
      <c r="I141" s="25">
        <v>0.23</v>
      </c>
      <c r="J141" s="25">
        <v>0.03</v>
      </c>
      <c r="K141" s="25">
        <v>0.14000000000000001</v>
      </c>
      <c r="L141" s="30">
        <v>1</v>
      </c>
      <c r="M141" s="23">
        <v>1.4</v>
      </c>
      <c r="N141" s="23">
        <v>1.68</v>
      </c>
      <c r="O141" s="23">
        <v>2.23</v>
      </c>
      <c r="P141" s="23">
        <v>2.39</v>
      </c>
      <c r="Q141" s="31">
        <v>0</v>
      </c>
      <c r="R141" s="31">
        <f>Q141*C141*E141*F141*M141*$R$6</f>
        <v>0</v>
      </c>
      <c r="S141" s="31">
        <v>6</v>
      </c>
      <c r="T141" s="31">
        <f>(S141/12*3*C141*E141*F141*M141*$S$6)+(S141/12*9*C141*E141*F141*M141*$T$6)</f>
        <v>273302.42131500004</v>
      </c>
      <c r="U141" s="31">
        <v>0</v>
      </c>
      <c r="V141" s="31">
        <f>U141/12*9*C141*E141*F141*M141*$V$6+U141/12*3*C141*E141*F141*M141*$U$6</f>
        <v>0</v>
      </c>
      <c r="W141" s="31">
        <v>3</v>
      </c>
      <c r="X141" s="31">
        <f>W141/12*9*C141*E141*F141*N141*$X$6+W141/12*3*C141*E141*F141*N141*$W$6</f>
        <v>154382.53847939998</v>
      </c>
    </row>
    <row r="142" spans="1:29" ht="30.75" customHeight="1" x14ac:dyDescent="0.3">
      <c r="A142" s="27">
        <v>147</v>
      </c>
      <c r="B142" s="28" t="s">
        <v>160</v>
      </c>
      <c r="C142" s="23">
        <v>19007.45</v>
      </c>
      <c r="D142" s="23"/>
      <c r="E142" s="29">
        <v>1.85</v>
      </c>
      <c r="F142" s="30">
        <v>1</v>
      </c>
      <c r="G142" s="30"/>
      <c r="H142" s="25">
        <v>0.6</v>
      </c>
      <c r="I142" s="25">
        <v>0.23</v>
      </c>
      <c r="J142" s="25">
        <v>0.03</v>
      </c>
      <c r="K142" s="25">
        <v>0.14000000000000001</v>
      </c>
      <c r="L142" s="30">
        <v>1</v>
      </c>
      <c r="M142" s="23">
        <v>1.4</v>
      </c>
      <c r="N142" s="23">
        <v>1.68</v>
      </c>
      <c r="O142" s="23">
        <v>2.23</v>
      </c>
      <c r="P142" s="23">
        <v>2.39</v>
      </c>
      <c r="Q142" s="31"/>
      <c r="R142" s="31">
        <f>Q142*C142*E142*F142*M142*$R$6</f>
        <v>0</v>
      </c>
      <c r="S142" s="31"/>
      <c r="T142" s="31">
        <f>(S142/12*3*C142*E142*F142*M142*$S$6)+(S142/12*9*C142*E142*F142*M142*$T$6)</f>
        <v>0</v>
      </c>
      <c r="U142" s="31"/>
      <c r="V142" s="31">
        <f>U142/12*9*C142*E142*F142*M142*$V$6+U142/12*3*C142*E142*F142*M142*$U$6</f>
        <v>0</v>
      </c>
      <c r="W142" s="31"/>
      <c r="X142" s="31">
        <f>W142/12*9*C142*E142*F142*N142*$X$6+W142/12*3*C142*E142*F142*N142*$W$6</f>
        <v>0</v>
      </c>
    </row>
    <row r="143" spans="1:29" ht="33" customHeight="1" x14ac:dyDescent="0.3">
      <c r="A143" s="27">
        <v>176</v>
      </c>
      <c r="B143" s="28" t="s">
        <v>161</v>
      </c>
      <c r="C143" s="23">
        <v>19007.45</v>
      </c>
      <c r="D143" s="23">
        <f t="shared" ref="D143:D155" si="81">C143*(H143+I143+J143)</f>
        <v>14825.811000000002</v>
      </c>
      <c r="E143" s="29">
        <v>0.95</v>
      </c>
      <c r="F143" s="30">
        <v>1</v>
      </c>
      <c r="G143" s="30"/>
      <c r="H143" s="25">
        <v>0.53</v>
      </c>
      <c r="I143" s="25">
        <v>0.2</v>
      </c>
      <c r="J143" s="25">
        <v>0.05</v>
      </c>
      <c r="K143" s="25">
        <v>0.22</v>
      </c>
      <c r="L143" s="30">
        <v>1</v>
      </c>
      <c r="M143" s="23">
        <v>1.4</v>
      </c>
      <c r="N143" s="23">
        <v>1.68</v>
      </c>
      <c r="O143" s="23">
        <v>2.23</v>
      </c>
      <c r="P143" s="23">
        <v>2.39</v>
      </c>
      <c r="Q143" s="31">
        <v>0</v>
      </c>
      <c r="R143" s="31">
        <f>Q143*C143*E143*F143*M143*$R$6</f>
        <v>0</v>
      </c>
      <c r="S143" s="31">
        <v>6</v>
      </c>
      <c r="T143" s="31">
        <f>(S143/12*3*C143*E143*F143*M143*$S$6)+(S143/12*9*C143*E143*F143*M143*$T$6)</f>
        <v>155471.437275</v>
      </c>
      <c r="U143" s="31">
        <v>0</v>
      </c>
      <c r="V143" s="31">
        <f>U143/12*9*C143*E143*F143*M143*$V$6+U143/12*3*C143*E143*F143*M143*$U$6</f>
        <v>0</v>
      </c>
      <c r="W143" s="31">
        <v>9</v>
      </c>
      <c r="X143" s="31">
        <f>W143/12*9*C143*E143*F143*N143*$X$6+W143/12*3*C143*E143*F143*N143*$W$6</f>
        <v>263467.20638699998</v>
      </c>
    </row>
    <row r="144" spans="1:29" x14ac:dyDescent="0.3">
      <c r="A144" s="27">
        <v>155</v>
      </c>
      <c r="B144" s="28" t="s">
        <v>162</v>
      </c>
      <c r="C144" s="23">
        <v>19007.45</v>
      </c>
      <c r="D144" s="23">
        <f t="shared" si="81"/>
        <v>14635.736500000001</v>
      </c>
      <c r="E144" s="29">
        <v>0.87</v>
      </c>
      <c r="F144" s="30">
        <v>1</v>
      </c>
      <c r="G144" s="30"/>
      <c r="H144" s="25">
        <v>0.52</v>
      </c>
      <c r="I144" s="25">
        <v>0.2</v>
      </c>
      <c r="J144" s="25">
        <v>0.05</v>
      </c>
      <c r="K144" s="25">
        <v>0.23</v>
      </c>
      <c r="L144" s="30">
        <v>1</v>
      </c>
      <c r="M144" s="23">
        <v>1.4</v>
      </c>
      <c r="N144" s="23">
        <v>1.68</v>
      </c>
      <c r="O144" s="23">
        <v>2.23</v>
      </c>
      <c r="P144" s="23">
        <v>2.39</v>
      </c>
      <c r="Q144" s="31">
        <v>0</v>
      </c>
      <c r="R144" s="31">
        <f>Q144*C144*E144*F144*M144*$R$6</f>
        <v>0</v>
      </c>
      <c r="S144" s="31">
        <v>3</v>
      </c>
      <c r="T144" s="31">
        <f>(S144/12*3*C144*E144*F144*M144*$S$6)+(S144/12*9*C144*E144*F144*M144*$T$6)</f>
        <v>71189.552857500006</v>
      </c>
      <c r="U144" s="31">
        <v>28</v>
      </c>
      <c r="V144" s="31">
        <f>U144/12*9*C144*E144*F144*M144*$V$6+U144/12*3*C144*E144*F144*M144*$U$6</f>
        <v>695226.75522300007</v>
      </c>
      <c r="W144" s="31">
        <v>3</v>
      </c>
      <c r="X144" s="31">
        <f>W144/12*9*C144*E144*F144*N144*$X$6+W144/12*3*C144*E144*F144*N144*$W$6</f>
        <v>80426.831423399999</v>
      </c>
    </row>
    <row r="145" spans="1:29" s="39" customFormat="1" x14ac:dyDescent="0.3">
      <c r="A145" s="58">
        <v>25</v>
      </c>
      <c r="B145" s="59" t="s">
        <v>163</v>
      </c>
      <c r="C145" s="23">
        <v>19007.45</v>
      </c>
      <c r="D145" s="35">
        <f t="shared" si="81"/>
        <v>0</v>
      </c>
      <c r="E145" s="35">
        <v>1.18</v>
      </c>
      <c r="F145" s="36">
        <v>1</v>
      </c>
      <c r="G145" s="36"/>
      <c r="H145" s="37"/>
      <c r="I145" s="37"/>
      <c r="J145" s="37"/>
      <c r="K145" s="37"/>
      <c r="L145" s="36">
        <v>1</v>
      </c>
      <c r="M145" s="23">
        <v>1.4</v>
      </c>
      <c r="N145" s="23">
        <v>1.68</v>
      </c>
      <c r="O145" s="23">
        <v>2.23</v>
      </c>
      <c r="P145" s="23">
        <v>2.39</v>
      </c>
      <c r="Q145" s="26">
        <f t="shared" ref="Q145:V145" si="82">SUM(Q146:Q155)</f>
        <v>0</v>
      </c>
      <c r="R145" s="26">
        <f t="shared" si="82"/>
        <v>0</v>
      </c>
      <c r="S145" s="26">
        <f t="shared" si="82"/>
        <v>105</v>
      </c>
      <c r="T145" s="26">
        <f t="shared" si="82"/>
        <v>2863129.2580275005</v>
      </c>
      <c r="U145" s="26">
        <f t="shared" si="82"/>
        <v>354</v>
      </c>
      <c r="V145" s="26">
        <f t="shared" si="82"/>
        <v>10450662.283561502</v>
      </c>
      <c r="W145" s="26">
        <f t="shared" ref="W145:X145" si="83">SUM(W146:W155)</f>
        <v>149</v>
      </c>
      <c r="X145" s="26">
        <f t="shared" si="83"/>
        <v>4693105.9102619998</v>
      </c>
      <c r="Y145" s="38"/>
      <c r="Z145" s="38"/>
      <c r="AA145" s="38"/>
      <c r="AB145" s="38"/>
      <c r="AC145" s="38"/>
    </row>
    <row r="146" spans="1:29" ht="27.6" x14ac:dyDescent="0.3">
      <c r="A146" s="27">
        <v>156</v>
      </c>
      <c r="B146" s="28" t="s">
        <v>164</v>
      </c>
      <c r="C146" s="23">
        <v>19007.45</v>
      </c>
      <c r="D146" s="23">
        <f t="shared" si="81"/>
        <v>15776.183500000003</v>
      </c>
      <c r="E146" s="29">
        <v>0.94</v>
      </c>
      <c r="F146" s="30">
        <v>1</v>
      </c>
      <c r="G146" s="30"/>
      <c r="H146" s="25">
        <v>0.6</v>
      </c>
      <c r="I146" s="25">
        <v>0.19</v>
      </c>
      <c r="J146" s="25">
        <v>0.04</v>
      </c>
      <c r="K146" s="25">
        <v>0.17</v>
      </c>
      <c r="L146" s="30">
        <v>1</v>
      </c>
      <c r="M146" s="23">
        <v>1.4</v>
      </c>
      <c r="N146" s="23">
        <v>1.68</v>
      </c>
      <c r="O146" s="23">
        <v>2.23</v>
      </c>
      <c r="P146" s="23">
        <v>2.39</v>
      </c>
      <c r="Q146" s="31">
        <v>0</v>
      </c>
      <c r="R146" s="31">
        <f t="shared" ref="R146:R155" si="84">Q146*C146*E146*F146*M146*$R$6</f>
        <v>0</v>
      </c>
      <c r="S146" s="31">
        <v>48</v>
      </c>
      <c r="T146" s="31">
        <f t="shared" ref="T146:T155" si="85">(S146/12*3*C146*E146*F146*M146*$S$6)+(S146/12*9*C146*E146*F146*M146*$T$6)</f>
        <v>1230679.16664</v>
      </c>
      <c r="U146" s="31">
        <v>66</v>
      </c>
      <c r="V146" s="31">
        <f t="shared" ref="V146:V155" si="86">U146/12*9*C146*E146*F146*M146*$V$6+U146/12*3*C146*E146*F146*M146*$U$6</f>
        <v>1770602.1302969998</v>
      </c>
      <c r="W146" s="31">
        <v>47</v>
      </c>
      <c r="X146" s="31">
        <f t="shared" ref="X146:X155" si="87">W146/12*9*C146*E146*F146*N146*$X$6+W146/12*3*C146*E146*F146*N146*$W$6</f>
        <v>1361401.3073892</v>
      </c>
    </row>
    <row r="147" spans="1:29" ht="32.25" customHeight="1" x14ac:dyDescent="0.3">
      <c r="A147" s="27">
        <v>157</v>
      </c>
      <c r="B147" s="28" t="s">
        <v>165</v>
      </c>
      <c r="C147" s="23">
        <v>19007.45</v>
      </c>
      <c r="D147" s="23">
        <f t="shared" si="81"/>
        <v>15586.109000000002</v>
      </c>
      <c r="E147" s="29">
        <v>1.32</v>
      </c>
      <c r="F147" s="30">
        <v>1</v>
      </c>
      <c r="G147" s="30"/>
      <c r="H147" s="25">
        <v>0.57999999999999996</v>
      </c>
      <c r="I147" s="25">
        <v>0.2</v>
      </c>
      <c r="J147" s="25">
        <v>0.04</v>
      </c>
      <c r="K147" s="25">
        <v>0.18</v>
      </c>
      <c r="L147" s="30">
        <v>1</v>
      </c>
      <c r="M147" s="23">
        <v>1.4</v>
      </c>
      <c r="N147" s="23">
        <v>1.68</v>
      </c>
      <c r="O147" s="23">
        <v>2.23</v>
      </c>
      <c r="P147" s="23">
        <v>2.39</v>
      </c>
      <c r="Q147" s="31">
        <v>0</v>
      </c>
      <c r="R147" s="31">
        <f t="shared" si="84"/>
        <v>0</v>
      </c>
      <c r="S147" s="26"/>
      <c r="T147" s="31">
        <f t="shared" si="85"/>
        <v>0</v>
      </c>
      <c r="U147" s="31"/>
      <c r="V147" s="31">
        <f t="shared" si="86"/>
        <v>0</v>
      </c>
      <c r="W147" s="31"/>
      <c r="X147" s="31">
        <f t="shared" si="87"/>
        <v>0</v>
      </c>
    </row>
    <row r="148" spans="1:29" ht="35.25" customHeight="1" x14ac:dyDescent="0.3">
      <c r="A148" s="27">
        <v>158</v>
      </c>
      <c r="B148" s="28" t="s">
        <v>166</v>
      </c>
      <c r="C148" s="23">
        <v>19007.45</v>
      </c>
      <c r="D148" s="23">
        <f t="shared" si="81"/>
        <v>15776.183500000003</v>
      </c>
      <c r="E148" s="29">
        <v>1.05</v>
      </c>
      <c r="F148" s="30">
        <v>1</v>
      </c>
      <c r="G148" s="30"/>
      <c r="H148" s="25">
        <v>0.6</v>
      </c>
      <c r="I148" s="25">
        <v>0.19</v>
      </c>
      <c r="J148" s="25">
        <v>0.04</v>
      </c>
      <c r="K148" s="25">
        <v>0.17</v>
      </c>
      <c r="L148" s="30">
        <v>1</v>
      </c>
      <c r="M148" s="23">
        <v>1.4</v>
      </c>
      <c r="N148" s="23">
        <v>1.68</v>
      </c>
      <c r="O148" s="23">
        <v>2.23</v>
      </c>
      <c r="P148" s="23">
        <v>2.39</v>
      </c>
      <c r="Q148" s="31">
        <v>0</v>
      </c>
      <c r="R148" s="31">
        <f t="shared" si="84"/>
        <v>0</v>
      </c>
      <c r="S148" s="31">
        <v>57</v>
      </c>
      <c r="T148" s="31">
        <f t="shared" si="85"/>
        <v>1632450.0913875003</v>
      </c>
      <c r="U148" s="31">
        <v>276</v>
      </c>
      <c r="V148" s="31">
        <f t="shared" si="86"/>
        <v>8270801.0535150021</v>
      </c>
      <c r="W148" s="31">
        <v>100</v>
      </c>
      <c r="X148" s="31">
        <f t="shared" si="87"/>
        <v>3235562.1836999995</v>
      </c>
    </row>
    <row r="149" spans="1:29" ht="36" customHeight="1" x14ac:dyDescent="0.3">
      <c r="A149" s="27">
        <v>159</v>
      </c>
      <c r="B149" s="28" t="s">
        <v>167</v>
      </c>
      <c r="C149" s="23">
        <v>19007.45</v>
      </c>
      <c r="D149" s="23">
        <f t="shared" si="81"/>
        <v>18247.152000000002</v>
      </c>
      <c r="E149" s="29">
        <v>0.93</v>
      </c>
      <c r="F149" s="30">
        <v>1</v>
      </c>
      <c r="G149" s="30">
        <v>0.13</v>
      </c>
      <c r="H149" s="25">
        <v>0.14000000000000001</v>
      </c>
      <c r="I149" s="25">
        <v>0.81</v>
      </c>
      <c r="J149" s="25">
        <v>0.01</v>
      </c>
      <c r="K149" s="25">
        <v>0.04</v>
      </c>
      <c r="L149" s="30">
        <v>1</v>
      </c>
      <c r="M149" s="23">
        <v>1.4</v>
      </c>
      <c r="N149" s="23">
        <v>1.68</v>
      </c>
      <c r="O149" s="23">
        <v>2.23</v>
      </c>
      <c r="P149" s="23">
        <v>2.39</v>
      </c>
      <c r="Q149" s="31">
        <v>0</v>
      </c>
      <c r="R149" s="31">
        <f t="shared" si="84"/>
        <v>0</v>
      </c>
      <c r="S149" s="31"/>
      <c r="T149" s="31">
        <f t="shared" si="85"/>
        <v>0</v>
      </c>
      <c r="U149" s="31"/>
      <c r="V149" s="31">
        <f t="shared" si="86"/>
        <v>0</v>
      </c>
      <c r="W149" s="31"/>
      <c r="X149" s="31">
        <f t="shared" si="87"/>
        <v>0</v>
      </c>
    </row>
    <row r="150" spans="1:29" x14ac:dyDescent="0.3">
      <c r="A150" s="27">
        <v>160</v>
      </c>
      <c r="B150" s="28" t="s">
        <v>168</v>
      </c>
      <c r="C150" s="23">
        <v>19007.45</v>
      </c>
      <c r="D150" s="23">
        <f t="shared" si="81"/>
        <v>15586.109</v>
      </c>
      <c r="E150" s="29">
        <v>1.9</v>
      </c>
      <c r="F150" s="30">
        <v>1</v>
      </c>
      <c r="G150" s="30"/>
      <c r="H150" s="25">
        <v>0.56999999999999995</v>
      </c>
      <c r="I150" s="25">
        <v>0.21</v>
      </c>
      <c r="J150" s="25">
        <v>0.04</v>
      </c>
      <c r="K150" s="25">
        <v>0.18</v>
      </c>
      <c r="L150" s="30">
        <v>1</v>
      </c>
      <c r="M150" s="23">
        <v>1.4</v>
      </c>
      <c r="N150" s="23">
        <v>1.68</v>
      </c>
      <c r="O150" s="23">
        <v>2.23</v>
      </c>
      <c r="P150" s="23">
        <v>2.39</v>
      </c>
      <c r="Q150" s="31">
        <v>0</v>
      </c>
      <c r="R150" s="31">
        <f t="shared" si="84"/>
        <v>0</v>
      </c>
      <c r="S150" s="26"/>
      <c r="T150" s="31">
        <f t="shared" si="85"/>
        <v>0</v>
      </c>
      <c r="U150" s="31"/>
      <c r="V150" s="31">
        <f t="shared" si="86"/>
        <v>0</v>
      </c>
      <c r="W150" s="31">
        <v>1</v>
      </c>
      <c r="X150" s="31">
        <f t="shared" si="87"/>
        <v>58548.268086000004</v>
      </c>
    </row>
    <row r="151" spans="1:29" x14ac:dyDescent="0.3">
      <c r="A151" s="27">
        <v>161</v>
      </c>
      <c r="B151" s="28" t="s">
        <v>169</v>
      </c>
      <c r="C151" s="23">
        <v>19007.45</v>
      </c>
      <c r="D151" s="23">
        <f t="shared" si="81"/>
        <v>17106.705000000002</v>
      </c>
      <c r="E151" s="29">
        <v>3.67</v>
      </c>
      <c r="F151" s="30">
        <v>1</v>
      </c>
      <c r="G151" s="30"/>
      <c r="H151" s="25">
        <v>0.51</v>
      </c>
      <c r="I151" s="25">
        <v>0.37</v>
      </c>
      <c r="J151" s="25">
        <v>0.02</v>
      </c>
      <c r="K151" s="25">
        <v>0.1</v>
      </c>
      <c r="L151" s="30">
        <v>1</v>
      </c>
      <c r="M151" s="23">
        <v>1.4</v>
      </c>
      <c r="N151" s="23">
        <v>1.68</v>
      </c>
      <c r="O151" s="23">
        <v>2.23</v>
      </c>
      <c r="P151" s="23">
        <v>2.39</v>
      </c>
      <c r="Q151" s="31">
        <v>0</v>
      </c>
      <c r="R151" s="31">
        <f t="shared" si="84"/>
        <v>0</v>
      </c>
      <c r="S151" s="31"/>
      <c r="T151" s="31">
        <f t="shared" si="85"/>
        <v>0</v>
      </c>
      <c r="U151" s="31">
        <v>0</v>
      </c>
      <c r="V151" s="31">
        <f t="shared" si="86"/>
        <v>0</v>
      </c>
      <c r="W151" s="31">
        <v>0</v>
      </c>
      <c r="X151" s="31">
        <f t="shared" si="87"/>
        <v>0</v>
      </c>
    </row>
    <row r="152" spans="1:29" x14ac:dyDescent="0.3">
      <c r="A152" s="27">
        <v>162</v>
      </c>
      <c r="B152" s="28" t="s">
        <v>170</v>
      </c>
      <c r="C152" s="23">
        <v>19007.45</v>
      </c>
      <c r="D152" s="23">
        <f t="shared" si="81"/>
        <v>17296.779500000001</v>
      </c>
      <c r="E152" s="29">
        <v>4.01</v>
      </c>
      <c r="F152" s="30">
        <v>1</v>
      </c>
      <c r="G152" s="30"/>
      <c r="H152" s="25">
        <v>0.45</v>
      </c>
      <c r="I152" s="25">
        <v>0.44</v>
      </c>
      <c r="J152" s="25">
        <v>0.02</v>
      </c>
      <c r="K152" s="25">
        <v>0.09</v>
      </c>
      <c r="L152" s="30">
        <v>1</v>
      </c>
      <c r="M152" s="23">
        <v>1.4</v>
      </c>
      <c r="N152" s="23">
        <v>1.68</v>
      </c>
      <c r="O152" s="23">
        <v>2.23</v>
      </c>
      <c r="P152" s="23">
        <v>2.39</v>
      </c>
      <c r="Q152" s="31">
        <v>0</v>
      </c>
      <c r="R152" s="31">
        <f t="shared" si="84"/>
        <v>0</v>
      </c>
      <c r="S152" s="31"/>
      <c r="T152" s="31">
        <f t="shared" si="85"/>
        <v>0</v>
      </c>
      <c r="U152" s="31">
        <v>0</v>
      </c>
      <c r="V152" s="31">
        <f t="shared" si="86"/>
        <v>0</v>
      </c>
      <c r="W152" s="31">
        <v>0</v>
      </c>
      <c r="X152" s="31">
        <f t="shared" si="87"/>
        <v>0</v>
      </c>
    </row>
    <row r="153" spans="1:29" ht="27.75" customHeight="1" x14ac:dyDescent="0.3">
      <c r="A153" s="27">
        <v>163</v>
      </c>
      <c r="B153" s="28" t="s">
        <v>171</v>
      </c>
      <c r="C153" s="23">
        <v>19007.45</v>
      </c>
      <c r="D153" s="23">
        <f t="shared" si="81"/>
        <v>15396.034500000002</v>
      </c>
      <c r="E153" s="29">
        <v>1.1200000000000001</v>
      </c>
      <c r="F153" s="30">
        <v>1</v>
      </c>
      <c r="G153" s="30"/>
      <c r="H153" s="25">
        <v>0.66</v>
      </c>
      <c r="I153" s="25">
        <v>0.11</v>
      </c>
      <c r="J153" s="25">
        <v>0.04</v>
      </c>
      <c r="K153" s="25">
        <v>0.19</v>
      </c>
      <c r="L153" s="30">
        <v>1</v>
      </c>
      <c r="M153" s="23">
        <v>1.4</v>
      </c>
      <c r="N153" s="23">
        <v>1.68</v>
      </c>
      <c r="O153" s="23">
        <v>2.23</v>
      </c>
      <c r="P153" s="23">
        <v>2.39</v>
      </c>
      <c r="Q153" s="31">
        <v>0</v>
      </c>
      <c r="R153" s="31">
        <f t="shared" si="84"/>
        <v>0</v>
      </c>
      <c r="S153" s="31"/>
      <c r="T153" s="31">
        <f t="shared" si="85"/>
        <v>0</v>
      </c>
      <c r="U153" s="31">
        <v>3</v>
      </c>
      <c r="V153" s="31">
        <f t="shared" si="86"/>
        <v>95893.345548000027</v>
      </c>
      <c r="W153" s="31"/>
      <c r="X153" s="31">
        <f t="shared" si="87"/>
        <v>0</v>
      </c>
    </row>
    <row r="154" spans="1:29" ht="24.75" customHeight="1" x14ac:dyDescent="0.3">
      <c r="A154" s="27">
        <v>164</v>
      </c>
      <c r="B154" s="28" t="s">
        <v>172</v>
      </c>
      <c r="C154" s="23">
        <v>19007.45</v>
      </c>
      <c r="D154" s="23">
        <f t="shared" si="81"/>
        <v>15586.109000000002</v>
      </c>
      <c r="E154" s="29">
        <v>1.22</v>
      </c>
      <c r="F154" s="30">
        <v>1</v>
      </c>
      <c r="G154" s="30"/>
      <c r="H154" s="25">
        <v>0.64</v>
      </c>
      <c r="I154" s="25">
        <v>0.14000000000000001</v>
      </c>
      <c r="J154" s="25">
        <v>0.04</v>
      </c>
      <c r="K154" s="25">
        <v>0.18</v>
      </c>
      <c r="L154" s="30">
        <v>1</v>
      </c>
      <c r="M154" s="23">
        <v>1.4</v>
      </c>
      <c r="N154" s="23">
        <v>1.68</v>
      </c>
      <c r="O154" s="23">
        <v>2.23</v>
      </c>
      <c r="P154" s="23">
        <v>2.39</v>
      </c>
      <c r="Q154" s="31">
        <v>0</v>
      </c>
      <c r="R154" s="31">
        <f t="shared" si="84"/>
        <v>0</v>
      </c>
      <c r="S154" s="31"/>
      <c r="T154" s="31">
        <f t="shared" si="85"/>
        <v>0</v>
      </c>
      <c r="U154" s="31">
        <v>9</v>
      </c>
      <c r="V154" s="31">
        <f t="shared" si="86"/>
        <v>313365.75420150004</v>
      </c>
      <c r="W154" s="31">
        <v>1</v>
      </c>
      <c r="X154" s="31">
        <f t="shared" si="87"/>
        <v>37594.151086799997</v>
      </c>
    </row>
    <row r="155" spans="1:29" ht="26.25" customHeight="1" x14ac:dyDescent="0.3">
      <c r="A155" s="27">
        <v>165</v>
      </c>
      <c r="B155" s="28" t="s">
        <v>173</v>
      </c>
      <c r="C155" s="23">
        <v>19007.45</v>
      </c>
      <c r="D155" s="23">
        <f t="shared" si="81"/>
        <v>16726.556</v>
      </c>
      <c r="E155" s="29">
        <v>3.31</v>
      </c>
      <c r="F155" s="30">
        <v>1</v>
      </c>
      <c r="G155" s="30"/>
      <c r="H155" s="25">
        <v>0.71</v>
      </c>
      <c r="I155" s="25">
        <v>0.14000000000000001</v>
      </c>
      <c r="J155" s="25">
        <v>0.03</v>
      </c>
      <c r="K155" s="25">
        <v>0.12</v>
      </c>
      <c r="L155" s="30">
        <v>1</v>
      </c>
      <c r="M155" s="23">
        <v>1.4</v>
      </c>
      <c r="N155" s="23">
        <v>1.68</v>
      </c>
      <c r="O155" s="23">
        <v>2.23</v>
      </c>
      <c r="P155" s="23">
        <v>2.39</v>
      </c>
      <c r="Q155" s="31">
        <v>0</v>
      </c>
      <c r="R155" s="31">
        <f t="shared" si="84"/>
        <v>0</v>
      </c>
      <c r="S155" s="31"/>
      <c r="T155" s="31">
        <f t="shared" si="85"/>
        <v>0</v>
      </c>
      <c r="U155" s="31">
        <v>0</v>
      </c>
      <c r="V155" s="31">
        <f t="shared" si="86"/>
        <v>0</v>
      </c>
      <c r="W155" s="31">
        <v>0</v>
      </c>
      <c r="X155" s="31">
        <f t="shared" si="87"/>
        <v>0</v>
      </c>
    </row>
    <row r="156" spans="1:29" s="39" customFormat="1" x14ac:dyDescent="0.3">
      <c r="A156" s="58"/>
      <c r="B156" s="59" t="s">
        <v>174</v>
      </c>
      <c r="C156" s="23">
        <v>19007.45</v>
      </c>
      <c r="D156" s="35">
        <f>C156*(H156+I156+J156)</f>
        <v>15015.885500000002</v>
      </c>
      <c r="E156" s="46"/>
      <c r="F156" s="36">
        <v>1</v>
      </c>
      <c r="G156" s="36"/>
      <c r="H156" s="37">
        <v>0.69</v>
      </c>
      <c r="I156" s="37">
        <v>0.05</v>
      </c>
      <c r="J156" s="37">
        <v>0.05</v>
      </c>
      <c r="K156" s="37">
        <v>0.21</v>
      </c>
      <c r="L156" s="36">
        <v>1</v>
      </c>
      <c r="M156" s="23">
        <v>1.4</v>
      </c>
      <c r="N156" s="23">
        <v>1.68</v>
      </c>
      <c r="O156" s="23">
        <v>2.23</v>
      </c>
      <c r="P156" s="23">
        <v>2.39</v>
      </c>
      <c r="Q156" s="26">
        <f t="shared" ref="Q156:V156" si="88">SUM(Q157:Q158)</f>
        <v>0</v>
      </c>
      <c r="R156" s="26">
        <f t="shared" si="88"/>
        <v>0</v>
      </c>
      <c r="S156" s="26">
        <f t="shared" si="88"/>
        <v>60</v>
      </c>
      <c r="T156" s="26">
        <f t="shared" si="88"/>
        <v>883732.38030000008</v>
      </c>
      <c r="U156" s="26">
        <f t="shared" si="88"/>
        <v>0</v>
      </c>
      <c r="V156" s="26">
        <f t="shared" si="88"/>
        <v>0</v>
      </c>
      <c r="W156" s="26">
        <f t="shared" ref="W156:X156" si="89">SUM(W157:W158)</f>
        <v>68</v>
      </c>
      <c r="X156" s="26">
        <f t="shared" si="89"/>
        <v>1120428.9618984</v>
      </c>
      <c r="Y156" s="38"/>
      <c r="Z156" s="38"/>
      <c r="AA156" s="38"/>
      <c r="AB156" s="38"/>
      <c r="AC156" s="38"/>
    </row>
    <row r="157" spans="1:29" ht="27.6" x14ac:dyDescent="0.3">
      <c r="A157" s="27">
        <v>177</v>
      </c>
      <c r="B157" s="28" t="s">
        <v>175</v>
      </c>
      <c r="C157" s="23">
        <v>19007.45</v>
      </c>
      <c r="D157" s="23"/>
      <c r="E157" s="29">
        <v>0.27</v>
      </c>
      <c r="F157" s="30">
        <v>1</v>
      </c>
      <c r="G157" s="30"/>
      <c r="H157" s="25">
        <v>0.69</v>
      </c>
      <c r="I157" s="25">
        <v>0.05</v>
      </c>
      <c r="J157" s="25">
        <v>0.05</v>
      </c>
      <c r="K157" s="25">
        <v>0.21</v>
      </c>
      <c r="L157" s="30">
        <v>1</v>
      </c>
      <c r="M157" s="23">
        <v>1.4</v>
      </c>
      <c r="N157" s="23">
        <v>1.68</v>
      </c>
      <c r="O157" s="23">
        <v>2.23</v>
      </c>
      <c r="P157" s="23">
        <v>2.39</v>
      </c>
      <c r="Q157" s="31"/>
      <c r="R157" s="31">
        <f>Q157*C157*E157*F157*M157*$R$6</f>
        <v>0</v>
      </c>
      <c r="S157" s="31">
        <v>15</v>
      </c>
      <c r="T157" s="31">
        <f>(S157/12*3*C157*E157*F157*M157*$S$6)+(S157/12*9*C157*E157*F157*M157*$T$6)</f>
        <v>110466.54753750001</v>
      </c>
      <c r="U157" s="31"/>
      <c r="V157" s="31">
        <f>U157/12*9*C157*E157*F157*M157*$V$6+U157/12*3*C157*E157*F157*M157*$U$6</f>
        <v>0</v>
      </c>
      <c r="W157" s="31">
        <v>18</v>
      </c>
      <c r="X157" s="31">
        <f>W157/12*9*C157*E157*F157*N157*$X$6+W157/12*3*C157*E157*F157*N157*$W$6</f>
        <v>149760.30678840002</v>
      </c>
    </row>
    <row r="158" spans="1:29" ht="27.6" x14ac:dyDescent="0.3">
      <c r="A158" s="27">
        <v>178</v>
      </c>
      <c r="B158" s="28" t="s">
        <v>176</v>
      </c>
      <c r="C158" s="23">
        <v>19007.45</v>
      </c>
      <c r="D158" s="23"/>
      <c r="E158" s="29">
        <v>0.63</v>
      </c>
      <c r="F158" s="30">
        <v>1</v>
      </c>
      <c r="G158" s="30"/>
      <c r="H158" s="25">
        <v>0.69</v>
      </c>
      <c r="I158" s="25">
        <v>0.05</v>
      </c>
      <c r="J158" s="25">
        <v>0.05</v>
      </c>
      <c r="K158" s="25">
        <v>0.21</v>
      </c>
      <c r="L158" s="30">
        <v>1</v>
      </c>
      <c r="M158" s="23">
        <v>1.4</v>
      </c>
      <c r="N158" s="23">
        <v>1.68</v>
      </c>
      <c r="O158" s="23">
        <v>2.23</v>
      </c>
      <c r="P158" s="23">
        <v>2.39</v>
      </c>
      <c r="Q158" s="31"/>
      <c r="R158" s="31">
        <f>Q158*C158*E158*F158*M158*$R$6</f>
        <v>0</v>
      </c>
      <c r="S158" s="31">
        <v>45</v>
      </c>
      <c r="T158" s="31">
        <f>(S158/12*3*C158*E158*F158*M158*$S$6)+(S158/12*9*C158*E158*F158*M158*$T$6)</f>
        <v>773265.83276250004</v>
      </c>
      <c r="U158" s="31"/>
      <c r="V158" s="31">
        <f>U158/12*9*C158*E158*F158*M158*$V$6+U158/12*3*C158*E158*F158*M158*$U$6</f>
        <v>0</v>
      </c>
      <c r="W158" s="31">
        <v>50</v>
      </c>
      <c r="X158" s="31">
        <f>W158/12*9*C158*E158*F158*N158*$X$6+W158/12*3*C158*E158*F158*N158*$W$6</f>
        <v>970668.65510999993</v>
      </c>
    </row>
    <row r="159" spans="1:29" s="39" customFormat="1" x14ac:dyDescent="0.3">
      <c r="A159" s="58">
        <v>28</v>
      </c>
      <c r="B159" s="59" t="s">
        <v>177</v>
      </c>
      <c r="C159" s="23">
        <v>19007.45</v>
      </c>
      <c r="D159" s="35">
        <f>C159*(H159+I159+J159)</f>
        <v>0</v>
      </c>
      <c r="E159" s="35">
        <v>2.09</v>
      </c>
      <c r="F159" s="36">
        <v>1</v>
      </c>
      <c r="G159" s="36"/>
      <c r="H159" s="37"/>
      <c r="I159" s="37"/>
      <c r="J159" s="37"/>
      <c r="K159" s="37"/>
      <c r="L159" s="36">
        <v>1</v>
      </c>
      <c r="M159" s="23">
        <v>1.4</v>
      </c>
      <c r="N159" s="23">
        <v>1.68</v>
      </c>
      <c r="O159" s="23">
        <v>2.23</v>
      </c>
      <c r="P159" s="23">
        <v>2.39</v>
      </c>
      <c r="Q159" s="26">
        <f t="shared" ref="Q159:V159" si="90">SUM(Q160:Q166)</f>
        <v>0</v>
      </c>
      <c r="R159" s="26">
        <f t="shared" si="90"/>
        <v>0</v>
      </c>
      <c r="S159" s="26">
        <f t="shared" si="90"/>
        <v>11</v>
      </c>
      <c r="T159" s="26">
        <f t="shared" si="90"/>
        <v>591882.48927500006</v>
      </c>
      <c r="U159" s="26">
        <f t="shared" si="90"/>
        <v>31</v>
      </c>
      <c r="V159" s="26">
        <f t="shared" si="90"/>
        <v>1772885.3051909998</v>
      </c>
      <c r="W159" s="26">
        <f t="shared" ref="W159:X159" si="91">SUM(W160:W166)</f>
        <v>16</v>
      </c>
      <c r="X159" s="26">
        <f t="shared" si="91"/>
        <v>974674.5892421999</v>
      </c>
      <c r="Y159" s="38"/>
      <c r="Z159" s="38"/>
      <c r="AA159" s="38"/>
      <c r="AB159" s="38"/>
      <c r="AC159" s="38"/>
    </row>
    <row r="160" spans="1:29" ht="28.5" customHeight="1" x14ac:dyDescent="0.3">
      <c r="A160" s="27">
        <v>182</v>
      </c>
      <c r="B160" s="28" t="s">
        <v>178</v>
      </c>
      <c r="C160" s="23">
        <v>19007.45</v>
      </c>
      <c r="D160" s="23">
        <f>C160*(H160+I160+J160)</f>
        <v>15205.960000000001</v>
      </c>
      <c r="E160" s="29">
        <v>2.0499999999999998</v>
      </c>
      <c r="F160" s="30">
        <v>1</v>
      </c>
      <c r="G160" s="30"/>
      <c r="H160" s="25">
        <v>0.42</v>
      </c>
      <c r="I160" s="25">
        <v>0.34</v>
      </c>
      <c r="J160" s="25">
        <v>0.04</v>
      </c>
      <c r="K160" s="25">
        <v>0.2</v>
      </c>
      <c r="L160" s="30">
        <v>1</v>
      </c>
      <c r="M160" s="23">
        <v>1.4</v>
      </c>
      <c r="N160" s="23">
        <v>1.68</v>
      </c>
      <c r="O160" s="23">
        <v>2.23</v>
      </c>
      <c r="P160" s="23">
        <v>2.39</v>
      </c>
      <c r="Q160" s="31">
        <v>0</v>
      </c>
      <c r="R160" s="31">
        <f t="shared" ref="R160:R166" si="92">Q160*C160*E160*F160*M160*$R$6</f>
        <v>0</v>
      </c>
      <c r="S160" s="31"/>
      <c r="T160" s="31">
        <f t="shared" ref="T160:T166" si="93">(S160/12*3*C160*E160*F160*M160*$S$6)+(S160/12*9*C160*E160*F160*M160*$T$6)</f>
        <v>0</v>
      </c>
      <c r="U160" s="31">
        <v>20</v>
      </c>
      <c r="V160" s="31">
        <f t="shared" ref="V160:V166" si="94">U160/12*9*C160*E160*F160*M160*$V$6+U160/12*3*C160*E160*F160*M160*$U$6</f>
        <v>1170127.1331749998</v>
      </c>
      <c r="W160" s="31">
        <v>7</v>
      </c>
      <c r="X160" s="31">
        <f t="shared" ref="X160:X166" si="95">W160/12*9*C160*E160*F160*N160*$X$6+W160/12*3*C160*E160*F160*N160*$W$6</f>
        <v>442193.49843899993</v>
      </c>
    </row>
    <row r="161" spans="1:29" ht="28.5" customHeight="1" x14ac:dyDescent="0.3">
      <c r="A161" s="27">
        <v>126</v>
      </c>
      <c r="B161" s="28" t="s">
        <v>179</v>
      </c>
      <c r="C161" s="23">
        <v>19007.45</v>
      </c>
      <c r="D161" s="23"/>
      <c r="E161" s="29">
        <v>2.29</v>
      </c>
      <c r="F161" s="30">
        <v>1</v>
      </c>
      <c r="G161" s="30"/>
      <c r="H161" s="25">
        <v>0.64</v>
      </c>
      <c r="I161" s="25">
        <v>0.12</v>
      </c>
      <c r="J161" s="25">
        <v>0.04</v>
      </c>
      <c r="K161" s="25">
        <v>0.2</v>
      </c>
      <c r="L161" s="30">
        <v>1</v>
      </c>
      <c r="M161" s="23">
        <v>1.4</v>
      </c>
      <c r="N161" s="23">
        <v>1.68</v>
      </c>
      <c r="O161" s="23">
        <v>2.23</v>
      </c>
      <c r="P161" s="23">
        <v>2.39</v>
      </c>
      <c r="Q161" s="31"/>
      <c r="R161" s="31">
        <f t="shared" si="92"/>
        <v>0</v>
      </c>
      <c r="S161" s="31"/>
      <c r="T161" s="31">
        <f t="shared" si="93"/>
        <v>0</v>
      </c>
      <c r="U161" s="31"/>
      <c r="V161" s="31">
        <f t="shared" si="94"/>
        <v>0</v>
      </c>
      <c r="W161" s="31"/>
      <c r="X161" s="31">
        <f t="shared" si="95"/>
        <v>0</v>
      </c>
    </row>
    <row r="162" spans="1:29" ht="28.5" customHeight="1" x14ac:dyDescent="0.3">
      <c r="A162" s="27">
        <v>127</v>
      </c>
      <c r="B162" s="28" t="s">
        <v>180</v>
      </c>
      <c r="C162" s="23">
        <v>19007.45</v>
      </c>
      <c r="D162" s="23"/>
      <c r="E162" s="29">
        <v>4.09</v>
      </c>
      <c r="F162" s="30">
        <v>1</v>
      </c>
      <c r="G162" s="30"/>
      <c r="H162" s="25">
        <v>0.55000000000000004</v>
      </c>
      <c r="I162" s="25">
        <v>0.22</v>
      </c>
      <c r="J162" s="25">
        <v>0.04</v>
      </c>
      <c r="K162" s="25">
        <v>0.19</v>
      </c>
      <c r="L162" s="30">
        <v>1</v>
      </c>
      <c r="M162" s="23">
        <v>1.4</v>
      </c>
      <c r="N162" s="23">
        <v>1.68</v>
      </c>
      <c r="O162" s="23">
        <v>2.23</v>
      </c>
      <c r="P162" s="23">
        <v>2.39</v>
      </c>
      <c r="Q162" s="31"/>
      <c r="R162" s="31">
        <f t="shared" si="92"/>
        <v>0</v>
      </c>
      <c r="S162" s="31"/>
      <c r="T162" s="31">
        <f t="shared" si="93"/>
        <v>0</v>
      </c>
      <c r="U162" s="31"/>
      <c r="V162" s="31">
        <f t="shared" si="94"/>
        <v>0</v>
      </c>
      <c r="W162" s="31"/>
      <c r="X162" s="31">
        <f t="shared" si="95"/>
        <v>0</v>
      </c>
    </row>
    <row r="163" spans="1:29" ht="27.6" x14ac:dyDescent="0.3">
      <c r="A163" s="27">
        <v>183</v>
      </c>
      <c r="B163" s="28" t="s">
        <v>181</v>
      </c>
      <c r="C163" s="23">
        <v>19007.45</v>
      </c>
      <c r="D163" s="23">
        <f>C163*(H163+I163+J163)</f>
        <v>15205.960000000001</v>
      </c>
      <c r="E163" s="29">
        <v>1.54</v>
      </c>
      <c r="F163" s="30">
        <v>1</v>
      </c>
      <c r="G163" s="30"/>
      <c r="H163" s="25">
        <v>0.64</v>
      </c>
      <c r="I163" s="25">
        <v>0.12</v>
      </c>
      <c r="J163" s="25">
        <v>0.04</v>
      </c>
      <c r="K163" s="25">
        <v>0.2</v>
      </c>
      <c r="L163" s="30">
        <v>1</v>
      </c>
      <c r="M163" s="23">
        <v>1.4</v>
      </c>
      <c r="N163" s="23">
        <v>1.68</v>
      </c>
      <c r="O163" s="23">
        <v>2.23</v>
      </c>
      <c r="P163" s="23">
        <v>2.39</v>
      </c>
      <c r="Q163" s="31">
        <v>0</v>
      </c>
      <c r="R163" s="31">
        <f t="shared" si="92"/>
        <v>0</v>
      </c>
      <c r="S163" s="31"/>
      <c r="T163" s="31">
        <f t="shared" si="93"/>
        <v>0</v>
      </c>
      <c r="U163" s="31"/>
      <c r="V163" s="31">
        <f t="shared" si="94"/>
        <v>0</v>
      </c>
      <c r="W163" s="31">
        <v>0</v>
      </c>
      <c r="X163" s="31">
        <f t="shared" si="95"/>
        <v>0</v>
      </c>
    </row>
    <row r="164" spans="1:29" ht="27.6" x14ac:dyDescent="0.3">
      <c r="A164" s="27">
        <v>184</v>
      </c>
      <c r="B164" s="28" t="s">
        <v>182</v>
      </c>
      <c r="C164" s="23">
        <v>19007.45</v>
      </c>
      <c r="D164" s="23">
        <f>C164*(H164+I164+J164)</f>
        <v>15396.034500000002</v>
      </c>
      <c r="E164" s="29">
        <v>1.92</v>
      </c>
      <c r="F164" s="30">
        <v>1</v>
      </c>
      <c r="G164" s="30"/>
      <c r="H164" s="25">
        <v>0.55000000000000004</v>
      </c>
      <c r="I164" s="25">
        <v>0.22</v>
      </c>
      <c r="J164" s="25">
        <v>0.04</v>
      </c>
      <c r="K164" s="25">
        <v>0.19</v>
      </c>
      <c r="L164" s="30">
        <v>1</v>
      </c>
      <c r="M164" s="23">
        <v>1.4</v>
      </c>
      <c r="N164" s="23">
        <v>1.68</v>
      </c>
      <c r="O164" s="23">
        <v>2.23</v>
      </c>
      <c r="P164" s="23">
        <v>2.39</v>
      </c>
      <c r="Q164" s="31">
        <v>0</v>
      </c>
      <c r="R164" s="31">
        <f t="shared" si="92"/>
        <v>0</v>
      </c>
      <c r="S164" s="31">
        <v>9</v>
      </c>
      <c r="T164" s="31">
        <f t="shared" si="93"/>
        <v>471323.93616000004</v>
      </c>
      <c r="U164" s="31">
        <v>11</v>
      </c>
      <c r="V164" s="31">
        <f t="shared" si="94"/>
        <v>602758.17201599991</v>
      </c>
      <c r="W164" s="31">
        <v>9</v>
      </c>
      <c r="X164" s="31">
        <f t="shared" si="95"/>
        <v>532481.09080319991</v>
      </c>
    </row>
    <row r="165" spans="1:29" ht="27.6" x14ac:dyDescent="0.3">
      <c r="A165" s="27">
        <v>185</v>
      </c>
      <c r="B165" s="28" t="s">
        <v>183</v>
      </c>
      <c r="C165" s="23">
        <v>19007.45</v>
      </c>
      <c r="D165" s="23">
        <f>C165*(H165+I165+J165)</f>
        <v>15396.034500000002</v>
      </c>
      <c r="E165" s="29">
        <v>2.21</v>
      </c>
      <c r="F165" s="30">
        <v>1</v>
      </c>
      <c r="G165" s="30"/>
      <c r="H165" s="25">
        <v>0.49</v>
      </c>
      <c r="I165" s="25">
        <v>0.28000000000000003</v>
      </c>
      <c r="J165" s="25">
        <v>0.04</v>
      </c>
      <c r="K165" s="25">
        <v>0.19</v>
      </c>
      <c r="L165" s="30">
        <v>1</v>
      </c>
      <c r="M165" s="23">
        <v>1.4</v>
      </c>
      <c r="N165" s="23">
        <v>1.68</v>
      </c>
      <c r="O165" s="23">
        <v>2.23</v>
      </c>
      <c r="P165" s="23">
        <v>2.39</v>
      </c>
      <c r="Q165" s="31">
        <v>0</v>
      </c>
      <c r="R165" s="31">
        <f t="shared" si="92"/>
        <v>0</v>
      </c>
      <c r="S165" s="31">
        <v>2</v>
      </c>
      <c r="T165" s="31">
        <f t="shared" si="93"/>
        <v>120558.553115</v>
      </c>
      <c r="U165" s="31">
        <v>0</v>
      </c>
      <c r="V165" s="31">
        <f t="shared" si="94"/>
        <v>0</v>
      </c>
      <c r="W165" s="31">
        <v>0</v>
      </c>
      <c r="X165" s="31">
        <f t="shared" si="95"/>
        <v>0</v>
      </c>
    </row>
    <row r="166" spans="1:29" ht="27.6" x14ac:dyDescent="0.3">
      <c r="A166" s="27">
        <v>186</v>
      </c>
      <c r="B166" s="28" t="s">
        <v>184</v>
      </c>
      <c r="C166" s="23">
        <v>19007.45</v>
      </c>
      <c r="D166" s="23">
        <f>C166*(H166+I166+J166)</f>
        <v>15586.109000000002</v>
      </c>
      <c r="E166" s="29">
        <v>2.69</v>
      </c>
      <c r="F166" s="30">
        <v>1</v>
      </c>
      <c r="G166" s="30"/>
      <c r="H166" s="25">
        <v>0.42</v>
      </c>
      <c r="I166" s="25">
        <v>0.36</v>
      </c>
      <c r="J166" s="25">
        <v>0.04</v>
      </c>
      <c r="K166" s="25">
        <v>0.18</v>
      </c>
      <c r="L166" s="30">
        <v>1</v>
      </c>
      <c r="M166" s="23">
        <v>1.4</v>
      </c>
      <c r="N166" s="23">
        <v>1.68</v>
      </c>
      <c r="O166" s="23">
        <v>2.23</v>
      </c>
      <c r="P166" s="23">
        <v>2.39</v>
      </c>
      <c r="Q166" s="31">
        <v>0</v>
      </c>
      <c r="R166" s="31">
        <f t="shared" si="92"/>
        <v>0</v>
      </c>
      <c r="S166" s="31"/>
      <c r="T166" s="31">
        <f t="shared" si="93"/>
        <v>0</v>
      </c>
      <c r="U166" s="31">
        <v>0</v>
      </c>
      <c r="V166" s="31">
        <f t="shared" si="94"/>
        <v>0</v>
      </c>
      <c r="W166" s="31">
        <v>0</v>
      </c>
      <c r="X166" s="31">
        <f t="shared" si="95"/>
        <v>0</v>
      </c>
    </row>
    <row r="167" spans="1:29" s="39" customFormat="1" x14ac:dyDescent="0.3">
      <c r="A167" s="58">
        <v>29</v>
      </c>
      <c r="B167" s="59" t="s">
        <v>185</v>
      </c>
      <c r="C167" s="23">
        <v>19007.45</v>
      </c>
      <c r="D167" s="35">
        <f t="shared" ref="D167:D173" si="96">C167*(H167+I167+J167)</f>
        <v>0</v>
      </c>
      <c r="E167" s="35">
        <v>1.37</v>
      </c>
      <c r="F167" s="36">
        <v>1</v>
      </c>
      <c r="G167" s="36"/>
      <c r="H167" s="37"/>
      <c r="I167" s="37"/>
      <c r="J167" s="37"/>
      <c r="K167" s="37"/>
      <c r="L167" s="36">
        <v>1</v>
      </c>
      <c r="M167" s="23">
        <v>1.4</v>
      </c>
      <c r="N167" s="23">
        <v>1.68</v>
      </c>
      <c r="O167" s="23">
        <v>2.23</v>
      </c>
      <c r="P167" s="23">
        <v>2.39</v>
      </c>
      <c r="Q167" s="26">
        <f t="shared" ref="Q167:V167" si="97">SUM(Q168:Q180)</f>
        <v>0</v>
      </c>
      <c r="R167" s="26">
        <f t="shared" si="97"/>
        <v>0</v>
      </c>
      <c r="S167" s="26">
        <f t="shared" si="97"/>
        <v>115</v>
      </c>
      <c r="T167" s="26">
        <f t="shared" si="97"/>
        <v>3466246.29830248</v>
      </c>
      <c r="U167" s="26">
        <f t="shared" si="97"/>
        <v>100</v>
      </c>
      <c r="V167" s="26">
        <f t="shared" si="97"/>
        <v>3254523.7383112297</v>
      </c>
      <c r="W167" s="26">
        <f t="shared" ref="W167:X167" si="98">SUM(W168:W180)</f>
        <v>206</v>
      </c>
      <c r="X167" s="26">
        <f t="shared" si="98"/>
        <v>7524950.5949716559</v>
      </c>
      <c r="Y167" s="38"/>
      <c r="Z167" s="38"/>
      <c r="AA167" s="38"/>
      <c r="AB167" s="38"/>
      <c r="AC167" s="38"/>
    </row>
    <row r="168" spans="1:29" x14ac:dyDescent="0.3">
      <c r="A168" s="27">
        <v>187</v>
      </c>
      <c r="B168" s="28" t="s">
        <v>186</v>
      </c>
      <c r="C168" s="23">
        <v>19007.45</v>
      </c>
      <c r="D168" s="23">
        <f t="shared" si="96"/>
        <v>14825.811000000002</v>
      </c>
      <c r="E168" s="29">
        <v>0.99</v>
      </c>
      <c r="F168" s="30">
        <v>1</v>
      </c>
      <c r="G168" s="30"/>
      <c r="H168" s="25">
        <v>0.55000000000000004</v>
      </c>
      <c r="I168" s="25">
        <v>0.18</v>
      </c>
      <c r="J168" s="25">
        <v>0.05</v>
      </c>
      <c r="K168" s="25">
        <v>0.22</v>
      </c>
      <c r="L168" s="30">
        <v>0.97</v>
      </c>
      <c r="M168" s="23">
        <v>1.4</v>
      </c>
      <c r="N168" s="23">
        <v>1.68</v>
      </c>
      <c r="O168" s="23">
        <v>2.23</v>
      </c>
      <c r="P168" s="23">
        <v>2.39</v>
      </c>
      <c r="Q168" s="31">
        <v>0</v>
      </c>
      <c r="R168" s="31">
        <f t="shared" ref="R168:R180" si="99">Q168*C168*E168*F168*M168*$R$6</f>
        <v>0</v>
      </c>
      <c r="S168" s="26"/>
      <c r="T168" s="31">
        <f>(S168/12*3*C168*E168*F168*M168*$S$6)+(S168/12*8*C168*E168*L168*M168*$T$6)+(S168/12*C168*E168*F168*M168*$T$6)</f>
        <v>0</v>
      </c>
      <c r="U168" s="31">
        <v>0</v>
      </c>
      <c r="V168" s="31">
        <f>U168/12*8*C168*E168*L168*M168*$V$6+U168/12*3*C168*E168*F168*M168*$U$6+U168/12*C168*E168*F168*M168*V6</f>
        <v>0</v>
      </c>
      <c r="W168" s="31">
        <v>3</v>
      </c>
      <c r="X168" s="31">
        <f>W168/12*8*C168*E168*L168*N168*$X$6+W168/12*3*C168*E168*F168*N168*$W$6+W168/12*C168*E168*F168*N168*$X$6</f>
        <v>89699.26768941601</v>
      </c>
    </row>
    <row r="169" spans="1:29" ht="34.5" customHeight="1" x14ac:dyDescent="0.3">
      <c r="A169" s="27">
        <v>188</v>
      </c>
      <c r="B169" s="28" t="s">
        <v>187</v>
      </c>
      <c r="C169" s="23">
        <v>19007.45</v>
      </c>
      <c r="D169" s="23">
        <f t="shared" si="96"/>
        <v>15205.960000000001</v>
      </c>
      <c r="E169" s="29">
        <v>1.52</v>
      </c>
      <c r="F169" s="30">
        <v>1</v>
      </c>
      <c r="G169" s="30"/>
      <c r="H169" s="25">
        <v>0.51</v>
      </c>
      <c r="I169" s="25">
        <v>0.24</v>
      </c>
      <c r="J169" s="25">
        <v>0.05</v>
      </c>
      <c r="K169" s="25">
        <v>0.2</v>
      </c>
      <c r="L169" s="30">
        <v>0.97</v>
      </c>
      <c r="M169" s="23">
        <v>1.4</v>
      </c>
      <c r="N169" s="23">
        <v>1.68</v>
      </c>
      <c r="O169" s="23">
        <v>2.23</v>
      </c>
      <c r="P169" s="23">
        <v>2.39</v>
      </c>
      <c r="Q169" s="31"/>
      <c r="R169" s="31">
        <f t="shared" si="99"/>
        <v>0</v>
      </c>
      <c r="S169" s="31">
        <v>12</v>
      </c>
      <c r="T169" s="31">
        <f>(S169/12*3*C169*E169*F169*M169*$S$6)+(S169/12*8*C169*E169*L169*M169*$T$6)+(S169/12*C169*E169*F169*M169*$T$6)</f>
        <v>487412.81502143998</v>
      </c>
      <c r="U169" s="31">
        <v>0</v>
      </c>
      <c r="V169" s="31">
        <f>U169/12*8*C169*E169*L169*M169*$V$6+U169/12*3*C169*E169*F169*M169*$U$6+U169/12*C169*E169*F169*M169*V7</f>
        <v>0</v>
      </c>
      <c r="W169" s="31">
        <v>39</v>
      </c>
      <c r="X169" s="31">
        <f>W169/12*8*C169*E169*L169*N169*$X$6+W169/12*3*C169*E169*F169*N169*$W$6+W169/12*C169*E169*F169*N169*$X$6</f>
        <v>1790361.1409523839</v>
      </c>
    </row>
    <row r="170" spans="1:29" ht="27.6" x14ac:dyDescent="0.3">
      <c r="A170" s="27">
        <v>189</v>
      </c>
      <c r="B170" s="28" t="s">
        <v>188</v>
      </c>
      <c r="C170" s="23">
        <v>19007.45</v>
      </c>
      <c r="D170" s="23">
        <f t="shared" si="96"/>
        <v>15205.960000000001</v>
      </c>
      <c r="E170" s="29">
        <v>0.76</v>
      </c>
      <c r="F170" s="30">
        <v>1</v>
      </c>
      <c r="G170" s="30"/>
      <c r="H170" s="25">
        <v>0.62</v>
      </c>
      <c r="I170" s="25">
        <v>0.14000000000000001</v>
      </c>
      <c r="J170" s="25">
        <v>0.04</v>
      </c>
      <c r="K170" s="25">
        <v>0.2</v>
      </c>
      <c r="L170" s="30">
        <v>0.97</v>
      </c>
      <c r="M170" s="23">
        <v>1.4</v>
      </c>
      <c r="N170" s="23">
        <v>1.68</v>
      </c>
      <c r="O170" s="23">
        <v>2.23</v>
      </c>
      <c r="P170" s="23">
        <v>2.39</v>
      </c>
      <c r="Q170" s="31"/>
      <c r="R170" s="31">
        <f t="shared" si="99"/>
        <v>0</v>
      </c>
      <c r="S170" s="31">
        <v>30</v>
      </c>
      <c r="T170" s="31">
        <f>(S170/12*3*C170*E170*F170*M170*$S$6)+(S170/12*8*C170*E170*L170*M170*$T$6)+(S170/12*C170*E170*F170*M170*$T$6)</f>
        <v>609266.0187767999</v>
      </c>
      <c r="U170" s="31">
        <v>0</v>
      </c>
      <c r="V170" s="31">
        <f>U170/12*8*C170*E170*L170*M170*$V$6+U170/12*3*C170*E170*F170*M170*$U$6+U170/12*C170*E170*F170*M170*V8</f>
        <v>0</v>
      </c>
      <c r="W170" s="31">
        <v>18</v>
      </c>
      <c r="X170" s="31">
        <f>W170/12*8*C170*E170*L170*N170*$X$6+W170/12*3*C170*E170*F170*N170*$W$6+W170/12*C170*E170*F170*N170*$X$6</f>
        <v>413160.26329670398</v>
      </c>
    </row>
    <row r="171" spans="1:29" x14ac:dyDescent="0.3">
      <c r="A171" s="27">
        <v>190</v>
      </c>
      <c r="B171" s="28" t="s">
        <v>189</v>
      </c>
      <c r="C171" s="23">
        <v>19007.45</v>
      </c>
      <c r="D171" s="23">
        <f t="shared" si="96"/>
        <v>15396.034500000002</v>
      </c>
      <c r="E171" s="29">
        <v>0.95</v>
      </c>
      <c r="F171" s="30">
        <v>1</v>
      </c>
      <c r="G171" s="30"/>
      <c r="H171" s="25">
        <v>0.57999999999999996</v>
      </c>
      <c r="I171" s="25">
        <v>0.19</v>
      </c>
      <c r="J171" s="25">
        <v>0.04</v>
      </c>
      <c r="K171" s="25">
        <v>0.19</v>
      </c>
      <c r="L171" s="30">
        <v>0.97</v>
      </c>
      <c r="M171" s="23">
        <v>1.4</v>
      </c>
      <c r="N171" s="23">
        <v>1.68</v>
      </c>
      <c r="O171" s="23">
        <v>2.23</v>
      </c>
      <c r="P171" s="23">
        <v>2.39</v>
      </c>
      <c r="Q171" s="31"/>
      <c r="R171" s="31">
        <f t="shared" si="99"/>
        <v>0</v>
      </c>
      <c r="S171" s="31">
        <v>15</v>
      </c>
      <c r="T171" s="31">
        <f>(S171/12*3*C171*E171*F171*M171*$S$6)+(S171/12*8*C171*E171*L171*M171*$T$6)+(S171/12*C171*E171*F171*M171*$T$6)</f>
        <v>380791.26173549995</v>
      </c>
      <c r="U171" s="31">
        <v>0</v>
      </c>
      <c r="V171" s="31">
        <f>U171/12*8*C171*E171*L171*M171*$V$6+U171/12*3*C171*E171*F171*M171*$U$6+U171/12*C171*E171*F171*M171*V9</f>
        <v>0</v>
      </c>
      <c r="W171" s="31">
        <v>18</v>
      </c>
      <c r="X171" s="31">
        <f>W171/12*8*C171*E171*L171*N171*$X$6+W171/12*3*C171*E171*F171*N171*$W$6+W171/12*C171*E171*F171*N171*$X$6</f>
        <v>516450.32912087999</v>
      </c>
    </row>
    <row r="172" spans="1:29" ht="27.6" x14ac:dyDescent="0.3">
      <c r="A172" s="27">
        <v>191</v>
      </c>
      <c r="B172" s="28" t="s">
        <v>190</v>
      </c>
      <c r="C172" s="23">
        <v>19007.45</v>
      </c>
      <c r="D172" s="23">
        <f t="shared" si="96"/>
        <v>15586.109000000002</v>
      </c>
      <c r="E172" s="29">
        <v>1.42</v>
      </c>
      <c r="F172" s="30">
        <v>1</v>
      </c>
      <c r="G172" s="30"/>
      <c r="H172" s="25">
        <v>0.57999999999999996</v>
      </c>
      <c r="I172" s="25">
        <v>0.2</v>
      </c>
      <c r="J172" s="25">
        <v>0.04</v>
      </c>
      <c r="K172" s="25">
        <v>0.18</v>
      </c>
      <c r="L172" s="30">
        <v>1</v>
      </c>
      <c r="M172" s="23">
        <v>1.4</v>
      </c>
      <c r="N172" s="23">
        <v>1.68</v>
      </c>
      <c r="O172" s="23">
        <v>2.23</v>
      </c>
      <c r="P172" s="23">
        <v>2.39</v>
      </c>
      <c r="Q172" s="31"/>
      <c r="R172" s="31">
        <f t="shared" si="99"/>
        <v>0</v>
      </c>
      <c r="S172" s="31">
        <v>27</v>
      </c>
      <c r="T172" s="31">
        <f>(S172/12*3*C172*E172*F172*M172*$S$6)+(S172/12*8*C172*E172*L172*M172*$T$6)+(S172/12*C172*E172*F172*M172*$T$6)</f>
        <v>1045749.983355</v>
      </c>
      <c r="U172" s="31">
        <v>3</v>
      </c>
      <c r="V172" s="31">
        <f>U172/12*9*C172*E172*F172*M172*$V$6+U172/12*3*C172*E172*F172*M172*$U$6</f>
        <v>121579.06310550001</v>
      </c>
      <c r="W172" s="31">
        <v>12</v>
      </c>
      <c r="X172" s="31">
        <f>W172/12*9*C172*E172*F172*N172*$X$6+W172/12*3*C172*E172*F172*N172*$W$6</f>
        <v>525085.52009759995</v>
      </c>
    </row>
    <row r="173" spans="1:29" x14ac:dyDescent="0.3">
      <c r="A173" s="27">
        <v>192</v>
      </c>
      <c r="B173" s="28" t="s">
        <v>191</v>
      </c>
      <c r="C173" s="23">
        <v>19007.45</v>
      </c>
      <c r="D173" s="23">
        <f t="shared" si="96"/>
        <v>17106.705000000002</v>
      </c>
      <c r="E173" s="29">
        <v>4.8</v>
      </c>
      <c r="F173" s="30">
        <v>1</v>
      </c>
      <c r="G173" s="30"/>
      <c r="H173" s="25">
        <v>0.36</v>
      </c>
      <c r="I173" s="25">
        <v>0.52</v>
      </c>
      <c r="J173" s="25">
        <v>0.02</v>
      </c>
      <c r="K173" s="25">
        <v>0.1</v>
      </c>
      <c r="L173" s="30">
        <v>1</v>
      </c>
      <c r="M173" s="23">
        <v>1.4</v>
      </c>
      <c r="N173" s="23">
        <v>1.68</v>
      </c>
      <c r="O173" s="23">
        <v>2.23</v>
      </c>
      <c r="P173" s="23">
        <v>2.39</v>
      </c>
      <c r="Q173" s="31"/>
      <c r="R173" s="31">
        <f t="shared" si="99"/>
        <v>0</v>
      </c>
      <c r="S173" s="31"/>
      <c r="T173" s="31">
        <f>(S173/12*3*C173*E173*F173*M173*$S$6)+(S173/12*9*C173*E173*F173*M173*$T$6)</f>
        <v>0</v>
      </c>
      <c r="U173" s="31">
        <v>0</v>
      </c>
      <c r="V173" s="31">
        <f>U173/12*9*C173*E173*F173*M173*$V$6+U173/12*3*C173*E173*F173*M173*$U$6</f>
        <v>0</v>
      </c>
      <c r="W173" s="31"/>
      <c r="X173" s="31">
        <f>W173/12*9*C173*E173*F173*N173*$X$6+W173/12*3*C173*E173*F173*N173*$W$6</f>
        <v>0</v>
      </c>
    </row>
    <row r="174" spans="1:29" ht="27.6" x14ac:dyDescent="0.3">
      <c r="A174" s="27">
        <v>193</v>
      </c>
      <c r="B174" s="28" t="s">
        <v>192</v>
      </c>
      <c r="C174" s="23">
        <v>19007.45</v>
      </c>
      <c r="D174" s="23"/>
      <c r="E174" s="29">
        <v>3.15</v>
      </c>
      <c r="F174" s="30">
        <v>1</v>
      </c>
      <c r="G174" s="30"/>
      <c r="H174" s="25">
        <v>0.36</v>
      </c>
      <c r="I174" s="25">
        <v>0.52</v>
      </c>
      <c r="J174" s="25">
        <v>0.02</v>
      </c>
      <c r="K174" s="25">
        <v>0.1</v>
      </c>
      <c r="L174" s="30">
        <v>1</v>
      </c>
      <c r="M174" s="23">
        <v>1.4</v>
      </c>
      <c r="N174" s="23">
        <v>1.68</v>
      </c>
      <c r="O174" s="23">
        <v>2.23</v>
      </c>
      <c r="P174" s="23">
        <v>2.39</v>
      </c>
      <c r="Q174" s="31"/>
      <c r="R174" s="31">
        <f t="shared" si="99"/>
        <v>0</v>
      </c>
      <c r="S174" s="31"/>
      <c r="T174" s="31">
        <f>(S174/12*3*C174*E174*F174*M174*$S$6)+(S174/12*9*C174*E174*F174*M174*$T$6)</f>
        <v>0</v>
      </c>
      <c r="U174" s="31"/>
      <c r="V174" s="31">
        <f>U174/12*9*C174*E174*F174*M174*$V$6+U174/12*3*C174*E174*F174*M174*$U$6</f>
        <v>0</v>
      </c>
      <c r="W174" s="31"/>
      <c r="X174" s="31">
        <f>W174/12*9*C174*E174*F174*N174*$X$6+W174/12*3*C174*E174*F174*N174*$W$6</f>
        <v>0</v>
      </c>
    </row>
    <row r="175" spans="1:29" x14ac:dyDescent="0.3">
      <c r="A175" s="27">
        <v>194</v>
      </c>
      <c r="B175" s="28" t="s">
        <v>193</v>
      </c>
      <c r="C175" s="23">
        <v>19007.45</v>
      </c>
      <c r="D175" s="23"/>
      <c r="E175" s="29">
        <v>4.46</v>
      </c>
      <c r="F175" s="30">
        <v>1</v>
      </c>
      <c r="G175" s="30"/>
      <c r="H175" s="25">
        <v>0.36</v>
      </c>
      <c r="I175" s="25">
        <v>0.52</v>
      </c>
      <c r="J175" s="25">
        <v>0.02</v>
      </c>
      <c r="K175" s="25">
        <v>0.1</v>
      </c>
      <c r="L175" s="30">
        <v>1.35</v>
      </c>
      <c r="M175" s="23">
        <v>1.4</v>
      </c>
      <c r="N175" s="23">
        <v>1.68</v>
      </c>
      <c r="O175" s="23">
        <v>2.23</v>
      </c>
      <c r="P175" s="23">
        <v>2.39</v>
      </c>
      <c r="Q175" s="31"/>
      <c r="R175" s="31">
        <f t="shared" si="99"/>
        <v>0</v>
      </c>
      <c r="S175" s="31"/>
      <c r="T175" s="31">
        <f>(S175/12*3*C175*E175*F175*M175*$S$6)+(S175/12*8*C175*E175*L175*M175*$T$6)+(S175/12*C175*E175*F175*M175*$T$6)</f>
        <v>0</v>
      </c>
      <c r="U175" s="31"/>
      <c r="V175" s="31">
        <f>U175/12*8*C175*E175*L175*M175*$V$6+U175/12*3*C175*E175*F175*M175*$U$6+U175/12*C175*E175*F175*M175*$V$6</f>
        <v>0</v>
      </c>
      <c r="W175" s="31"/>
      <c r="X175" s="31">
        <f>W175/12*8*C175*E175*L175*N175*$X$6+W175/12*3*C175*E175*F175*N175*$W$6+W175/12*C175*E175*F175*N175*$X$6</f>
        <v>0</v>
      </c>
    </row>
    <row r="176" spans="1:29" ht="27.6" x14ac:dyDescent="0.3">
      <c r="A176" s="27">
        <v>195</v>
      </c>
      <c r="B176" s="28" t="s">
        <v>194</v>
      </c>
      <c r="C176" s="23">
        <v>19007.45</v>
      </c>
      <c r="D176" s="23">
        <f>C176*(H176+I176+J176)</f>
        <v>15966.258</v>
      </c>
      <c r="E176" s="29">
        <v>0.79</v>
      </c>
      <c r="F176" s="30">
        <v>1</v>
      </c>
      <c r="G176" s="30"/>
      <c r="H176" s="25">
        <v>0.69</v>
      </c>
      <c r="I176" s="25">
        <v>0.11</v>
      </c>
      <c r="J176" s="25">
        <v>0.04</v>
      </c>
      <c r="K176" s="25">
        <v>0.16</v>
      </c>
      <c r="L176" s="30">
        <v>0.97</v>
      </c>
      <c r="M176" s="23">
        <v>1.4</v>
      </c>
      <c r="N176" s="23">
        <v>1.68</v>
      </c>
      <c r="O176" s="23">
        <v>2.23</v>
      </c>
      <c r="P176" s="23">
        <v>2.39</v>
      </c>
      <c r="Q176" s="31"/>
      <c r="R176" s="31">
        <f t="shared" si="99"/>
        <v>0</v>
      </c>
      <c r="S176" s="31">
        <v>1</v>
      </c>
      <c r="T176" s="31">
        <f>(S176/12*3*C176*E176*F176*M176*$S$6)+(S176/12*8*C176*E176*L176*M176*$T$6)+(S176/12*C176*E176*F176*M176*$T$6)</f>
        <v>21110.533106739997</v>
      </c>
      <c r="U176" s="31">
        <v>36</v>
      </c>
      <c r="V176" s="31">
        <f>U176/12*8*C176*E176*L176*M176*$V$6+U176/12*3*C176*E176*F176*M176*$U$6+U176/12*C176*E176*F176*M176*$V$6</f>
        <v>795473.14135212009</v>
      </c>
      <c r="W176" s="31">
        <v>33</v>
      </c>
      <c r="X176" s="31">
        <f>W176/12*8*C176*E176*L176*N176*$X$6+W176/12*3*C176*E176*F176*N176*$W$6+W176/12*C176*E176*F176*N176*$X$6</f>
        <v>787360.2386070959</v>
      </c>
    </row>
    <row r="177" spans="1:29" ht="27.6" x14ac:dyDescent="0.3">
      <c r="A177" s="27">
        <v>196</v>
      </c>
      <c r="B177" s="28" t="s">
        <v>195</v>
      </c>
      <c r="C177" s="23">
        <v>19007.45</v>
      </c>
      <c r="D177" s="23">
        <f>C177*(H177+I177+J177)</f>
        <v>16156.3325</v>
      </c>
      <c r="E177" s="29">
        <v>0.93</v>
      </c>
      <c r="F177" s="30">
        <v>1</v>
      </c>
      <c r="G177" s="30"/>
      <c r="H177" s="25">
        <v>0.7</v>
      </c>
      <c r="I177" s="25">
        <v>0.12</v>
      </c>
      <c r="J177" s="25">
        <v>0.03</v>
      </c>
      <c r="K177" s="25">
        <v>0.15</v>
      </c>
      <c r="L177" s="30">
        <v>0.97</v>
      </c>
      <c r="M177" s="23">
        <v>1.4</v>
      </c>
      <c r="N177" s="23">
        <v>1.68</v>
      </c>
      <c r="O177" s="23">
        <v>2.23</v>
      </c>
      <c r="P177" s="23">
        <v>2.39</v>
      </c>
      <c r="Q177" s="31"/>
      <c r="R177" s="31">
        <f t="shared" si="99"/>
        <v>0</v>
      </c>
      <c r="S177" s="31">
        <v>15</v>
      </c>
      <c r="T177" s="31">
        <f>(S177/12*3*C177*E177*F177*M177*$S$6)+(S177/12*8*C177*E177*L177*M177*$T$6)+(S177/12*C177*E177*F177*M177*$T$6)</f>
        <v>372774.60359369998</v>
      </c>
      <c r="U177" s="31">
        <v>0</v>
      </c>
      <c r="V177" s="31">
        <f>U177/12*8*C177*E177*L177*M177*$V$6+U177/12*3*C177*E177*F177*M177*$U$6+U177/12*C177*E177*F177*M177*$V$6</f>
        <v>0</v>
      </c>
      <c r="W177" s="31">
        <v>3</v>
      </c>
      <c r="X177" s="31">
        <f>W177/12*8*C177*E177*L177*N177*$X$6+W177/12*3*C177*E177*F177*N177*$W$6+W177/12*C177*E177*F177*N177*$X$6</f>
        <v>84262.948435512008</v>
      </c>
    </row>
    <row r="178" spans="1:29" ht="27.6" x14ac:dyDescent="0.3">
      <c r="A178" s="27">
        <v>197</v>
      </c>
      <c r="B178" s="28" t="s">
        <v>196</v>
      </c>
      <c r="C178" s="23">
        <v>19007.45</v>
      </c>
      <c r="D178" s="23">
        <f>C178*(H178+I178+J178)</f>
        <v>16726.556</v>
      </c>
      <c r="E178" s="29">
        <v>1.37</v>
      </c>
      <c r="F178" s="30">
        <v>1</v>
      </c>
      <c r="G178" s="30"/>
      <c r="H178" s="25">
        <v>0.7</v>
      </c>
      <c r="I178" s="25">
        <v>0.15</v>
      </c>
      <c r="J178" s="25">
        <v>0.03</v>
      </c>
      <c r="K178" s="25">
        <v>0.12</v>
      </c>
      <c r="L178" s="30">
        <v>0.97</v>
      </c>
      <c r="M178" s="23">
        <v>1.4</v>
      </c>
      <c r="N178" s="23">
        <v>1.68</v>
      </c>
      <c r="O178" s="23">
        <v>2.23</v>
      </c>
      <c r="P178" s="23">
        <v>2.39</v>
      </c>
      <c r="Q178" s="31">
        <v>0</v>
      </c>
      <c r="R178" s="31">
        <f t="shared" si="99"/>
        <v>0</v>
      </c>
      <c r="S178" s="31">
        <v>15</v>
      </c>
      <c r="T178" s="31">
        <f>(S178/12*3*C178*E178*F178*M178*$S$6)+(S178/12*8*C178*E178*L178*M178*$T$6)+(S178/12*C178*E178*F178*M178*$T$6)</f>
        <v>549141.08271330001</v>
      </c>
      <c r="U178" s="31">
        <v>61</v>
      </c>
      <c r="V178" s="31">
        <f>U178/12*8*C178*E178*L178*M178*$V$6+U178/12*3*C178*E178*F178*M178*$U$6+U178/12*C178*E178*F178*M178*$V$6</f>
        <v>2337471.5338536096</v>
      </c>
      <c r="W178" s="31">
        <v>78</v>
      </c>
      <c r="X178" s="31">
        <f>W178/12*8*C178*E178*L178*N178*$X$6+W178/12*3*C178*E178*F178*N178*$W$6+W178/12*C178*E178*F178*N178*$X$6</f>
        <v>3227361.5304010082</v>
      </c>
    </row>
    <row r="179" spans="1:29" ht="27.6" x14ac:dyDescent="0.3">
      <c r="A179" s="27">
        <v>198</v>
      </c>
      <c r="B179" s="28" t="s">
        <v>197</v>
      </c>
      <c r="C179" s="23">
        <v>19007.45</v>
      </c>
      <c r="D179" s="23">
        <f>C179*(H179+I179+J179)</f>
        <v>16726.556</v>
      </c>
      <c r="E179" s="29">
        <v>1.51</v>
      </c>
      <c r="F179" s="30">
        <v>1</v>
      </c>
      <c r="G179" s="30"/>
      <c r="H179" s="25">
        <v>0.48</v>
      </c>
      <c r="I179" s="25">
        <v>0.37</v>
      </c>
      <c r="J179" s="25">
        <v>0.03</v>
      </c>
      <c r="K179" s="25">
        <v>0.12</v>
      </c>
      <c r="L179" s="30">
        <v>0.97</v>
      </c>
      <c r="M179" s="23">
        <v>1.4</v>
      </c>
      <c r="N179" s="23">
        <v>1.68</v>
      </c>
      <c r="O179" s="23">
        <v>2.23</v>
      </c>
      <c r="P179" s="23">
        <v>2.39</v>
      </c>
      <c r="Q179" s="31">
        <v>0</v>
      </c>
      <c r="R179" s="31">
        <f t="shared" si="99"/>
        <v>0</v>
      </c>
      <c r="S179" s="31"/>
      <c r="T179" s="31">
        <f>(S179/12*3*C179*E179*F179*M179*$S$6)+(S179/12*8*C179*E179*L179*M179*$T$6)+(S179/12*C179*E179*F179*M179*$T$6)</f>
        <v>0</v>
      </c>
      <c r="U179" s="31"/>
      <c r="V179" s="31">
        <f>U179/12*8*C179*E179*L179*M179*$V$6+U179/12*3*C179*E179*F179*M179*$U$6+U179/12*C179*E179*F179*M179*$V$6</f>
        <v>0</v>
      </c>
      <c r="W179" s="31">
        <v>2</v>
      </c>
      <c r="X179" s="31">
        <f>W179/12*8*C179*E179*L179*N179*$X$6+W179/12*3*C179*E179*F179*N179*$W$6+W179/12*C179*E179*F179*N179*$X$6</f>
        <v>91209.356371055997</v>
      </c>
    </row>
    <row r="180" spans="1:29" ht="27.6" x14ac:dyDescent="0.3">
      <c r="A180" s="27">
        <v>199</v>
      </c>
      <c r="B180" s="28" t="s">
        <v>198</v>
      </c>
      <c r="C180" s="23">
        <v>19007.45</v>
      </c>
      <c r="D180" s="23">
        <f>C180*(H180+I180+J180)</f>
        <v>16726.556</v>
      </c>
      <c r="E180" s="29">
        <v>1.73</v>
      </c>
      <c r="F180" s="30">
        <v>1</v>
      </c>
      <c r="G180" s="30"/>
      <c r="H180" s="25">
        <v>0.48</v>
      </c>
      <c r="I180" s="25">
        <v>0.37</v>
      </c>
      <c r="J180" s="25">
        <v>0.03</v>
      </c>
      <c r="K180" s="25">
        <v>0.12</v>
      </c>
      <c r="L180" s="30">
        <v>1</v>
      </c>
      <c r="M180" s="23">
        <v>1.4</v>
      </c>
      <c r="N180" s="23">
        <v>1.68</v>
      </c>
      <c r="O180" s="23">
        <v>2.23</v>
      </c>
      <c r="P180" s="23">
        <v>2.39</v>
      </c>
      <c r="Q180" s="31">
        <v>0</v>
      </c>
      <c r="R180" s="31">
        <f t="shared" si="99"/>
        <v>0</v>
      </c>
      <c r="S180" s="31"/>
      <c r="T180" s="31">
        <f>(S180/12*3*C180*E180*F180*M180*$S$6)+(S180/12*9*C180*E180*F180*M180*$T$6)</f>
        <v>0</v>
      </c>
      <c r="U180" s="31"/>
      <c r="V180" s="31">
        <f>U180/12*9*C180*E180*F180*M180*$V$6+U180/12*3*C180*E180*F180*M180*$U$6</f>
        <v>0</v>
      </c>
      <c r="W180" s="31">
        <v>0</v>
      </c>
      <c r="X180" s="31">
        <f>W180/12*9*C180*E180*F180*N180*$X$6+W180/12*3*C180*E180*F180*N180*$W$6</f>
        <v>0</v>
      </c>
    </row>
    <row r="181" spans="1:29" s="39" customFormat="1" x14ac:dyDescent="0.3">
      <c r="A181" s="58">
        <v>30</v>
      </c>
      <c r="B181" s="59" t="s">
        <v>199</v>
      </c>
      <c r="C181" s="23">
        <v>19007.45</v>
      </c>
      <c r="D181" s="35">
        <f t="shared" ref="D181:D186" si="100">C181*(H181+I181+J181)</f>
        <v>0</v>
      </c>
      <c r="E181" s="35">
        <v>1.2</v>
      </c>
      <c r="F181" s="36">
        <v>1</v>
      </c>
      <c r="G181" s="36"/>
      <c r="H181" s="37"/>
      <c r="I181" s="37"/>
      <c r="J181" s="37"/>
      <c r="K181" s="37"/>
      <c r="L181" s="36">
        <v>1</v>
      </c>
      <c r="M181" s="23">
        <v>1.4</v>
      </c>
      <c r="N181" s="23">
        <v>1.68</v>
      </c>
      <c r="O181" s="23">
        <v>2.23</v>
      </c>
      <c r="P181" s="23">
        <v>2.39</v>
      </c>
      <c r="Q181" s="26">
        <f t="shared" ref="Q181:V181" si="101">SUM(Q182:Q204)</f>
        <v>0</v>
      </c>
      <c r="R181" s="26">
        <f t="shared" si="101"/>
        <v>0</v>
      </c>
      <c r="S181" s="26">
        <f t="shared" si="101"/>
        <v>180</v>
      </c>
      <c r="T181" s="26">
        <f t="shared" si="101"/>
        <v>4197728.8064250005</v>
      </c>
      <c r="U181" s="26">
        <f t="shared" si="101"/>
        <v>67</v>
      </c>
      <c r="V181" s="26">
        <f t="shared" si="101"/>
        <v>1674708.7847490001</v>
      </c>
      <c r="W181" s="26">
        <f t="shared" ref="W181:X181" si="102">SUM(W182:W204)</f>
        <v>159</v>
      </c>
      <c r="X181" s="26">
        <f t="shared" si="102"/>
        <v>3929821.3836881998</v>
      </c>
      <c r="Y181" s="38"/>
      <c r="Z181" s="38"/>
      <c r="AA181" s="38"/>
      <c r="AB181" s="38"/>
      <c r="AC181" s="38"/>
    </row>
    <row r="182" spans="1:29" ht="41.4" x14ac:dyDescent="0.3">
      <c r="A182" s="27">
        <v>200</v>
      </c>
      <c r="B182" s="28" t="s">
        <v>200</v>
      </c>
      <c r="C182" s="23">
        <v>19007.45</v>
      </c>
      <c r="D182" s="23">
        <f t="shared" si="100"/>
        <v>16726.556</v>
      </c>
      <c r="E182" s="29">
        <v>1.04</v>
      </c>
      <c r="F182" s="30">
        <v>1</v>
      </c>
      <c r="G182" s="30"/>
      <c r="H182" s="25">
        <v>0.72</v>
      </c>
      <c r="I182" s="25">
        <v>0.13</v>
      </c>
      <c r="J182" s="25">
        <v>0.03</v>
      </c>
      <c r="K182" s="25">
        <v>0.12</v>
      </c>
      <c r="L182" s="30">
        <v>1</v>
      </c>
      <c r="M182" s="23">
        <v>1.4</v>
      </c>
      <c r="N182" s="23">
        <v>1.68</v>
      </c>
      <c r="O182" s="23">
        <v>2.23</v>
      </c>
      <c r="P182" s="23">
        <v>2.39</v>
      </c>
      <c r="Q182" s="31">
        <v>0</v>
      </c>
      <c r="R182" s="31">
        <f t="shared" ref="R182:R204" si="103">Q182*C182*E182*F182*M182*$R$6</f>
        <v>0</v>
      </c>
      <c r="S182" s="31"/>
      <c r="T182" s="31">
        <f t="shared" ref="T182:T204" si="104">(S182/12*3*C182*E182*F182*M182*$S$6)+(S182/12*9*C182*E182*F182*M182*$T$6)</f>
        <v>0</v>
      </c>
      <c r="U182" s="31">
        <v>0</v>
      </c>
      <c r="V182" s="31">
        <f t="shared" ref="V182:V204" si="105">U182/12*9*C182*E182*F182*M182*$V$6+U182/12*3*C182*E182*F182*M182*$U$6</f>
        <v>0</v>
      </c>
      <c r="W182" s="31"/>
      <c r="X182" s="31">
        <f t="shared" ref="X182:X204" si="106">W182/12*9*C182*E182*F182*N182*$X$6+W182/12*3*C182*E182*F182*N182*$W$6</f>
        <v>0</v>
      </c>
    </row>
    <row r="183" spans="1:29" ht="27.6" x14ac:dyDescent="0.3">
      <c r="A183" s="27">
        <v>179</v>
      </c>
      <c r="B183" s="28" t="s">
        <v>201</v>
      </c>
      <c r="C183" s="23">
        <v>19007.45</v>
      </c>
      <c r="D183" s="23">
        <f t="shared" si="100"/>
        <v>15396.034500000002</v>
      </c>
      <c r="E183" s="29">
        <v>0.86</v>
      </c>
      <c r="F183" s="30">
        <v>1</v>
      </c>
      <c r="G183" s="30"/>
      <c r="H183" s="25">
        <v>0.6</v>
      </c>
      <c r="I183" s="25">
        <v>0.17</v>
      </c>
      <c r="J183" s="25">
        <v>0.04</v>
      </c>
      <c r="K183" s="25">
        <v>0.19</v>
      </c>
      <c r="L183" s="30">
        <v>1</v>
      </c>
      <c r="M183" s="23">
        <v>1.4</v>
      </c>
      <c r="N183" s="23">
        <v>1.68</v>
      </c>
      <c r="O183" s="23">
        <v>2.23</v>
      </c>
      <c r="P183" s="23">
        <v>2.39</v>
      </c>
      <c r="Q183" s="31">
        <v>0</v>
      </c>
      <c r="R183" s="31">
        <f t="shared" si="103"/>
        <v>0</v>
      </c>
      <c r="S183" s="31">
        <v>51</v>
      </c>
      <c r="T183" s="31">
        <f t="shared" si="104"/>
        <v>1196311.796295</v>
      </c>
      <c r="U183" s="31">
        <v>65</v>
      </c>
      <c r="V183" s="31">
        <f t="shared" si="105"/>
        <v>1595368.4571825</v>
      </c>
      <c r="W183" s="31">
        <v>42</v>
      </c>
      <c r="X183" s="31">
        <f t="shared" si="106"/>
        <v>1113033.3911927999</v>
      </c>
    </row>
    <row r="184" spans="1:29" ht="27.6" x14ac:dyDescent="0.3">
      <c r="A184" s="27">
        <v>180</v>
      </c>
      <c r="B184" s="28" t="s">
        <v>202</v>
      </c>
      <c r="C184" s="23">
        <v>19007.45</v>
      </c>
      <c r="D184" s="23">
        <f t="shared" si="100"/>
        <v>15586.109000000002</v>
      </c>
      <c r="E184" s="29">
        <v>0.68</v>
      </c>
      <c r="F184" s="30">
        <v>1</v>
      </c>
      <c r="G184" s="30"/>
      <c r="H184" s="25">
        <v>0.67</v>
      </c>
      <c r="I184" s="25">
        <v>0.11</v>
      </c>
      <c r="J184" s="25">
        <v>0.04</v>
      </c>
      <c r="K184" s="25">
        <v>0.18</v>
      </c>
      <c r="L184" s="30">
        <v>1</v>
      </c>
      <c r="M184" s="23">
        <v>1.4</v>
      </c>
      <c r="N184" s="23">
        <v>1.68</v>
      </c>
      <c r="O184" s="23">
        <v>2.23</v>
      </c>
      <c r="P184" s="23">
        <v>2.39</v>
      </c>
      <c r="Q184" s="31">
        <v>0</v>
      </c>
      <c r="R184" s="31">
        <f t="shared" si="103"/>
        <v>0</v>
      </c>
      <c r="S184" s="31">
        <v>92</v>
      </c>
      <c r="T184" s="31">
        <f t="shared" si="104"/>
        <v>1706367.2133200001</v>
      </c>
      <c r="U184" s="31"/>
      <c r="V184" s="31">
        <f t="shared" si="105"/>
        <v>0</v>
      </c>
      <c r="W184" s="31">
        <v>65</v>
      </c>
      <c r="X184" s="31">
        <f t="shared" si="106"/>
        <v>1362017.6049480001</v>
      </c>
    </row>
    <row r="185" spans="1:29" x14ac:dyDescent="0.3">
      <c r="A185" s="27">
        <v>201</v>
      </c>
      <c r="B185" s="28" t="s">
        <v>203</v>
      </c>
      <c r="C185" s="23">
        <v>19007.45</v>
      </c>
      <c r="D185" s="23">
        <f t="shared" si="100"/>
        <v>15966.258000000002</v>
      </c>
      <c r="E185" s="29">
        <v>0.9</v>
      </c>
      <c r="F185" s="30">
        <v>1</v>
      </c>
      <c r="G185" s="30"/>
      <c r="H185" s="25">
        <v>0.65</v>
      </c>
      <c r="I185" s="25">
        <v>0.15</v>
      </c>
      <c r="J185" s="25">
        <v>0.04</v>
      </c>
      <c r="K185" s="25">
        <v>0.16</v>
      </c>
      <c r="L185" s="30">
        <v>1</v>
      </c>
      <c r="M185" s="23">
        <v>1.4</v>
      </c>
      <c r="N185" s="23">
        <v>1.68</v>
      </c>
      <c r="O185" s="23">
        <v>2.23</v>
      </c>
      <c r="P185" s="23">
        <v>2.39</v>
      </c>
      <c r="Q185" s="31">
        <v>0</v>
      </c>
      <c r="R185" s="31">
        <f t="shared" si="103"/>
        <v>0</v>
      </c>
      <c r="S185" s="31">
        <v>7</v>
      </c>
      <c r="T185" s="31">
        <f t="shared" si="104"/>
        <v>171836.85172499999</v>
      </c>
      <c r="U185" s="31"/>
      <c r="V185" s="31">
        <f t="shared" si="105"/>
        <v>0</v>
      </c>
      <c r="W185" s="31">
        <v>10</v>
      </c>
      <c r="X185" s="31">
        <f t="shared" si="106"/>
        <v>277333.90146000002</v>
      </c>
    </row>
    <row r="186" spans="1:29" ht="27.6" x14ac:dyDescent="0.3">
      <c r="A186" s="27">
        <v>202</v>
      </c>
      <c r="B186" s="28" t="s">
        <v>204</v>
      </c>
      <c r="C186" s="23">
        <v>19007.45</v>
      </c>
      <c r="D186" s="23">
        <f t="shared" si="100"/>
        <v>15966.258000000002</v>
      </c>
      <c r="E186" s="29">
        <v>0.67</v>
      </c>
      <c r="F186" s="30">
        <v>1</v>
      </c>
      <c r="G186" s="30"/>
      <c r="H186" s="25">
        <v>0.67</v>
      </c>
      <c r="I186" s="25">
        <v>0.13</v>
      </c>
      <c r="J186" s="25">
        <v>0.04</v>
      </c>
      <c r="K186" s="25">
        <v>0.16</v>
      </c>
      <c r="L186" s="30">
        <v>1</v>
      </c>
      <c r="M186" s="23">
        <v>1.4</v>
      </c>
      <c r="N186" s="23">
        <v>1.68</v>
      </c>
      <c r="O186" s="23">
        <v>2.23</v>
      </c>
      <c r="P186" s="23">
        <v>2.39</v>
      </c>
      <c r="Q186" s="31">
        <v>0</v>
      </c>
      <c r="R186" s="31">
        <f t="shared" si="103"/>
        <v>0</v>
      </c>
      <c r="S186" s="31">
        <v>6</v>
      </c>
      <c r="T186" s="31">
        <f t="shared" si="104"/>
        <v>109648.276815</v>
      </c>
      <c r="U186" s="31"/>
      <c r="V186" s="31">
        <f t="shared" si="105"/>
        <v>0</v>
      </c>
      <c r="W186" s="31">
        <v>23</v>
      </c>
      <c r="X186" s="31">
        <f t="shared" si="106"/>
        <v>474857.26905540004</v>
      </c>
    </row>
    <row r="187" spans="1:29" ht="27.6" x14ac:dyDescent="0.3">
      <c r="A187" s="27">
        <v>128</v>
      </c>
      <c r="B187" s="28" t="s">
        <v>205</v>
      </c>
      <c r="C187" s="23">
        <v>19007.45</v>
      </c>
      <c r="D187" s="23"/>
      <c r="E187" s="29">
        <v>2.56</v>
      </c>
      <c r="F187" s="30">
        <v>1</v>
      </c>
      <c r="G187" s="30"/>
      <c r="H187" s="25">
        <v>0.67</v>
      </c>
      <c r="I187" s="25">
        <v>0.13</v>
      </c>
      <c r="J187" s="25">
        <v>0.04</v>
      </c>
      <c r="K187" s="25">
        <v>0.16</v>
      </c>
      <c r="L187" s="30">
        <v>1</v>
      </c>
      <c r="M187" s="23">
        <v>1.4</v>
      </c>
      <c r="N187" s="23">
        <v>1.68</v>
      </c>
      <c r="O187" s="23">
        <v>2.23</v>
      </c>
      <c r="P187" s="23">
        <v>2.39</v>
      </c>
      <c r="Q187" s="31"/>
      <c r="R187" s="31">
        <f t="shared" si="103"/>
        <v>0</v>
      </c>
      <c r="S187" s="31"/>
      <c r="T187" s="31">
        <f t="shared" si="104"/>
        <v>0</v>
      </c>
      <c r="U187" s="31"/>
      <c r="V187" s="31">
        <f t="shared" si="105"/>
        <v>0</v>
      </c>
      <c r="W187" s="31"/>
      <c r="X187" s="31">
        <f t="shared" si="106"/>
        <v>0</v>
      </c>
    </row>
    <row r="188" spans="1:29" ht="27.6" x14ac:dyDescent="0.3">
      <c r="A188" s="27">
        <v>129</v>
      </c>
      <c r="B188" s="28" t="s">
        <v>206</v>
      </c>
      <c r="C188" s="23">
        <v>19007.45</v>
      </c>
      <c r="D188" s="23"/>
      <c r="E188" s="29">
        <v>3.6</v>
      </c>
      <c r="F188" s="30">
        <v>1</v>
      </c>
      <c r="G188" s="30"/>
      <c r="H188" s="25">
        <v>0.67</v>
      </c>
      <c r="I188" s="25">
        <v>0.13</v>
      </c>
      <c r="J188" s="25">
        <v>0.04</v>
      </c>
      <c r="K188" s="25">
        <v>0.16</v>
      </c>
      <c r="L188" s="30">
        <v>1</v>
      </c>
      <c r="M188" s="23">
        <v>1.4</v>
      </c>
      <c r="N188" s="23">
        <v>1.68</v>
      </c>
      <c r="O188" s="23">
        <v>2.23</v>
      </c>
      <c r="P188" s="23">
        <v>2.39</v>
      </c>
      <c r="Q188" s="31"/>
      <c r="R188" s="31">
        <f t="shared" si="103"/>
        <v>0</v>
      </c>
      <c r="S188" s="31"/>
      <c r="T188" s="31">
        <f t="shared" si="104"/>
        <v>0</v>
      </c>
      <c r="U188" s="31"/>
      <c r="V188" s="31">
        <f t="shared" si="105"/>
        <v>0</v>
      </c>
      <c r="W188" s="31"/>
      <c r="X188" s="31">
        <f t="shared" si="106"/>
        <v>0</v>
      </c>
    </row>
    <row r="189" spans="1:29" ht="18.75" customHeight="1" x14ac:dyDescent="0.3">
      <c r="A189" s="27">
        <v>203</v>
      </c>
      <c r="B189" s="28" t="s">
        <v>207</v>
      </c>
      <c r="C189" s="23">
        <v>19007.45</v>
      </c>
      <c r="D189" s="23">
        <f>C189*(H189+I189+J189)</f>
        <v>15015.885500000002</v>
      </c>
      <c r="E189" s="29">
        <v>1.2</v>
      </c>
      <c r="F189" s="30">
        <v>1</v>
      </c>
      <c r="G189" s="30"/>
      <c r="H189" s="25">
        <v>0.63</v>
      </c>
      <c r="I189" s="25">
        <v>0.12</v>
      </c>
      <c r="J189" s="25">
        <v>0.04</v>
      </c>
      <c r="K189" s="25">
        <v>0.21</v>
      </c>
      <c r="L189" s="30">
        <v>1</v>
      </c>
      <c r="M189" s="23">
        <v>1.4</v>
      </c>
      <c r="N189" s="23">
        <v>1.68</v>
      </c>
      <c r="O189" s="23">
        <v>2.23</v>
      </c>
      <c r="P189" s="23">
        <v>2.39</v>
      </c>
      <c r="Q189" s="31">
        <v>0</v>
      </c>
      <c r="R189" s="31">
        <f t="shared" si="103"/>
        <v>0</v>
      </c>
      <c r="S189" s="31">
        <v>5</v>
      </c>
      <c r="T189" s="31">
        <f t="shared" si="104"/>
        <v>163654.14449999999</v>
      </c>
      <c r="U189" s="31"/>
      <c r="V189" s="31">
        <f t="shared" si="105"/>
        <v>0</v>
      </c>
      <c r="W189" s="31">
        <v>9</v>
      </c>
      <c r="X189" s="31">
        <f t="shared" si="106"/>
        <v>332800.681752</v>
      </c>
    </row>
    <row r="190" spans="1:29" x14ac:dyDescent="0.3">
      <c r="A190" s="27">
        <v>204</v>
      </c>
      <c r="B190" s="28" t="s">
        <v>208</v>
      </c>
      <c r="C190" s="23">
        <v>19007.45</v>
      </c>
      <c r="D190" s="23">
        <f>C190*(H190+I190+J190)</f>
        <v>15776.183500000003</v>
      </c>
      <c r="E190" s="29">
        <v>1.39</v>
      </c>
      <c r="F190" s="30">
        <v>1</v>
      </c>
      <c r="G190" s="30"/>
      <c r="H190" s="25">
        <v>0.62</v>
      </c>
      <c r="I190" s="25">
        <v>0.17</v>
      </c>
      <c r="J190" s="25">
        <v>0.04</v>
      </c>
      <c r="K190" s="25">
        <v>0.17</v>
      </c>
      <c r="L190" s="30">
        <v>1</v>
      </c>
      <c r="M190" s="23">
        <v>1.4</v>
      </c>
      <c r="N190" s="23">
        <v>1.68</v>
      </c>
      <c r="O190" s="23">
        <v>2.23</v>
      </c>
      <c r="P190" s="23">
        <v>2.39</v>
      </c>
      <c r="Q190" s="31"/>
      <c r="R190" s="31">
        <f t="shared" si="103"/>
        <v>0</v>
      </c>
      <c r="S190" s="31"/>
      <c r="T190" s="31">
        <f t="shared" si="104"/>
        <v>0</v>
      </c>
      <c r="U190" s="31">
        <v>2</v>
      </c>
      <c r="V190" s="31">
        <f t="shared" si="105"/>
        <v>79340.327566499996</v>
      </c>
      <c r="W190" s="31"/>
      <c r="X190" s="31">
        <f t="shared" si="106"/>
        <v>0</v>
      </c>
    </row>
    <row r="191" spans="1:29" x14ac:dyDescent="0.3">
      <c r="A191" s="27">
        <v>205</v>
      </c>
      <c r="B191" s="28" t="s">
        <v>209</v>
      </c>
      <c r="C191" s="23">
        <v>19007.45</v>
      </c>
      <c r="D191" s="23">
        <f>C191*(H191+I191+J191)</f>
        <v>16726.556000000004</v>
      </c>
      <c r="E191" s="29">
        <v>2.0099999999999998</v>
      </c>
      <c r="F191" s="30">
        <v>1</v>
      </c>
      <c r="G191" s="30"/>
      <c r="H191" s="25">
        <v>0.68</v>
      </c>
      <c r="I191" s="25">
        <v>0.17</v>
      </c>
      <c r="J191" s="25">
        <v>0.03</v>
      </c>
      <c r="K191" s="25">
        <v>0.12</v>
      </c>
      <c r="L191" s="30">
        <v>1</v>
      </c>
      <c r="M191" s="23">
        <v>1.4</v>
      </c>
      <c r="N191" s="23">
        <v>1.68</v>
      </c>
      <c r="O191" s="23">
        <v>2.23</v>
      </c>
      <c r="P191" s="23">
        <v>2.39</v>
      </c>
      <c r="Q191" s="31">
        <v>0</v>
      </c>
      <c r="R191" s="31">
        <f t="shared" si="103"/>
        <v>0</v>
      </c>
      <c r="S191" s="31"/>
      <c r="T191" s="31">
        <f t="shared" si="104"/>
        <v>0</v>
      </c>
      <c r="U191" s="31">
        <v>0</v>
      </c>
      <c r="V191" s="31">
        <f t="shared" si="105"/>
        <v>0</v>
      </c>
      <c r="W191" s="31"/>
      <c r="X191" s="31">
        <f t="shared" si="106"/>
        <v>0</v>
      </c>
    </row>
    <row r="192" spans="1:29" ht="27.6" x14ac:dyDescent="0.3">
      <c r="A192" s="32">
        <v>37</v>
      </c>
      <c r="B192" s="28" t="s">
        <v>210</v>
      </c>
      <c r="C192" s="23">
        <v>19007.45</v>
      </c>
      <c r="D192" s="23"/>
      <c r="E192" s="29">
        <v>1.01</v>
      </c>
      <c r="F192" s="30">
        <v>1</v>
      </c>
      <c r="G192" s="30"/>
      <c r="H192" s="25">
        <v>0.63</v>
      </c>
      <c r="I192" s="25">
        <v>0.12</v>
      </c>
      <c r="J192" s="25">
        <v>0.04</v>
      </c>
      <c r="K192" s="25">
        <v>0.21</v>
      </c>
      <c r="L192" s="30">
        <v>1</v>
      </c>
      <c r="M192" s="23">
        <v>1.4</v>
      </c>
      <c r="N192" s="23">
        <v>1.68</v>
      </c>
      <c r="O192" s="23">
        <v>2.23</v>
      </c>
      <c r="P192" s="23">
        <v>2.39</v>
      </c>
      <c r="Q192" s="31"/>
      <c r="R192" s="31">
        <f t="shared" si="103"/>
        <v>0</v>
      </c>
      <c r="S192" s="31">
        <v>1</v>
      </c>
      <c r="T192" s="31">
        <f t="shared" si="104"/>
        <v>27548.447657500001</v>
      </c>
      <c r="U192" s="31"/>
      <c r="V192" s="31">
        <f t="shared" si="105"/>
        <v>0</v>
      </c>
      <c r="W192" s="31">
        <v>6</v>
      </c>
      <c r="X192" s="31">
        <f t="shared" si="106"/>
        <v>186738.16031640003</v>
      </c>
    </row>
    <row r="193" spans="1:29" ht="27.6" x14ac:dyDescent="0.3">
      <c r="A193" s="32">
        <v>38</v>
      </c>
      <c r="B193" s="28" t="s">
        <v>211</v>
      </c>
      <c r="C193" s="23">
        <v>19007.45</v>
      </c>
      <c r="D193" s="23"/>
      <c r="E193" s="29">
        <v>1.2</v>
      </c>
      <c r="F193" s="30">
        <v>1</v>
      </c>
      <c r="G193" s="30"/>
      <c r="H193" s="25">
        <v>0.62</v>
      </c>
      <c r="I193" s="25">
        <v>0.17</v>
      </c>
      <c r="J193" s="25">
        <v>0.04</v>
      </c>
      <c r="K193" s="25">
        <v>0.17</v>
      </c>
      <c r="L193" s="30">
        <v>1</v>
      </c>
      <c r="M193" s="23">
        <v>1.4</v>
      </c>
      <c r="N193" s="23">
        <v>1.68</v>
      </c>
      <c r="O193" s="23">
        <v>2.23</v>
      </c>
      <c r="P193" s="23">
        <v>2.39</v>
      </c>
      <c r="Q193" s="31"/>
      <c r="R193" s="31">
        <f t="shared" si="103"/>
        <v>0</v>
      </c>
      <c r="S193" s="31"/>
      <c r="T193" s="31">
        <f t="shared" si="104"/>
        <v>0</v>
      </c>
      <c r="U193" s="31"/>
      <c r="V193" s="31">
        <f t="shared" si="105"/>
        <v>0</v>
      </c>
      <c r="W193" s="31"/>
      <c r="X193" s="31">
        <f t="shared" si="106"/>
        <v>0</v>
      </c>
    </row>
    <row r="194" spans="1:29" ht="27.6" x14ac:dyDescent="0.3">
      <c r="A194" s="32">
        <v>39</v>
      </c>
      <c r="B194" s="28" t="s">
        <v>212</v>
      </c>
      <c r="C194" s="23">
        <v>19007.45</v>
      </c>
      <c r="D194" s="23"/>
      <c r="E194" s="29">
        <v>1.97</v>
      </c>
      <c r="F194" s="30">
        <v>1</v>
      </c>
      <c r="G194" s="30"/>
      <c r="H194" s="25">
        <v>0.68</v>
      </c>
      <c r="I194" s="25">
        <v>0.17</v>
      </c>
      <c r="J194" s="25">
        <v>0.03</v>
      </c>
      <c r="K194" s="25">
        <v>0.12</v>
      </c>
      <c r="L194" s="30">
        <v>1</v>
      </c>
      <c r="M194" s="23">
        <v>1.4</v>
      </c>
      <c r="N194" s="23">
        <v>1.68</v>
      </c>
      <c r="O194" s="23">
        <v>2.23</v>
      </c>
      <c r="P194" s="23">
        <v>2.39</v>
      </c>
      <c r="Q194" s="31"/>
      <c r="R194" s="31">
        <f t="shared" si="103"/>
        <v>0</v>
      </c>
      <c r="S194" s="31"/>
      <c r="T194" s="31">
        <f t="shared" si="104"/>
        <v>0</v>
      </c>
      <c r="U194" s="31"/>
      <c r="V194" s="31">
        <f t="shared" si="105"/>
        <v>0</v>
      </c>
      <c r="W194" s="31"/>
      <c r="X194" s="31">
        <f t="shared" si="106"/>
        <v>0</v>
      </c>
    </row>
    <row r="195" spans="1:29" ht="27.6" x14ac:dyDescent="0.3">
      <c r="A195" s="27">
        <v>114</v>
      </c>
      <c r="B195" s="28" t="s">
        <v>213</v>
      </c>
      <c r="C195" s="23">
        <v>19007.45</v>
      </c>
      <c r="D195" s="23">
        <f>C195*(H195+I195+J195)</f>
        <v>16916.630500000003</v>
      </c>
      <c r="E195" s="29">
        <v>1.8</v>
      </c>
      <c r="F195" s="30">
        <v>1</v>
      </c>
      <c r="G195" s="30"/>
      <c r="H195" s="25">
        <v>0.68</v>
      </c>
      <c r="I195" s="25">
        <v>0.18</v>
      </c>
      <c r="J195" s="25">
        <v>0.03</v>
      </c>
      <c r="K195" s="25">
        <v>0.11</v>
      </c>
      <c r="L195" s="30">
        <v>1</v>
      </c>
      <c r="M195" s="23">
        <v>1.4</v>
      </c>
      <c r="N195" s="23">
        <v>1.68</v>
      </c>
      <c r="O195" s="23">
        <v>2.23</v>
      </c>
      <c r="P195" s="23">
        <v>2.39</v>
      </c>
      <c r="Q195" s="31">
        <v>0</v>
      </c>
      <c r="R195" s="31">
        <f t="shared" si="103"/>
        <v>0</v>
      </c>
      <c r="S195" s="31"/>
      <c r="T195" s="31">
        <f t="shared" si="104"/>
        <v>0</v>
      </c>
      <c r="U195" s="31">
        <v>0</v>
      </c>
      <c r="V195" s="31">
        <f t="shared" si="105"/>
        <v>0</v>
      </c>
      <c r="W195" s="31"/>
      <c r="X195" s="31">
        <f t="shared" si="106"/>
        <v>0</v>
      </c>
    </row>
    <row r="196" spans="1:29" ht="27.6" x14ac:dyDescent="0.3">
      <c r="A196" s="27">
        <v>115</v>
      </c>
      <c r="B196" s="28" t="s">
        <v>214</v>
      </c>
      <c r="C196" s="23">
        <v>19007.45</v>
      </c>
      <c r="D196" s="23"/>
      <c r="E196" s="29">
        <v>2.46</v>
      </c>
      <c r="F196" s="30">
        <v>1</v>
      </c>
      <c r="G196" s="30"/>
      <c r="H196" s="25">
        <v>0.68</v>
      </c>
      <c r="I196" s="25">
        <v>0.18</v>
      </c>
      <c r="J196" s="25">
        <v>0.03</v>
      </c>
      <c r="K196" s="25">
        <v>0.11</v>
      </c>
      <c r="L196" s="30">
        <v>1</v>
      </c>
      <c r="M196" s="23">
        <v>1.4</v>
      </c>
      <c r="N196" s="23">
        <v>1.68</v>
      </c>
      <c r="O196" s="23">
        <v>2.23</v>
      </c>
      <c r="P196" s="23">
        <v>2.39</v>
      </c>
      <c r="Q196" s="31"/>
      <c r="R196" s="31">
        <f t="shared" si="103"/>
        <v>0</v>
      </c>
      <c r="S196" s="31"/>
      <c r="T196" s="31">
        <f t="shared" si="104"/>
        <v>0</v>
      </c>
      <c r="U196" s="31"/>
      <c r="V196" s="31">
        <f t="shared" si="105"/>
        <v>0</v>
      </c>
      <c r="W196" s="31"/>
      <c r="X196" s="31">
        <f t="shared" si="106"/>
        <v>0</v>
      </c>
    </row>
    <row r="197" spans="1:29" ht="27.6" x14ac:dyDescent="0.3">
      <c r="A197" s="27">
        <v>206</v>
      </c>
      <c r="B197" s="28" t="s">
        <v>215</v>
      </c>
      <c r="C197" s="23">
        <v>19007.45</v>
      </c>
      <c r="D197" s="23">
        <f>C197*(H197+I197+J197)</f>
        <v>15776.183500000003</v>
      </c>
      <c r="E197" s="29">
        <v>1.08</v>
      </c>
      <c r="F197" s="30">
        <v>1</v>
      </c>
      <c r="G197" s="30"/>
      <c r="H197" s="25">
        <v>0.61</v>
      </c>
      <c r="I197" s="25">
        <v>0.18</v>
      </c>
      <c r="J197" s="25">
        <v>0.04</v>
      </c>
      <c r="K197" s="25">
        <v>0.17</v>
      </c>
      <c r="L197" s="30">
        <v>1</v>
      </c>
      <c r="M197" s="23">
        <v>1.4</v>
      </c>
      <c r="N197" s="23">
        <v>1.68</v>
      </c>
      <c r="O197" s="23">
        <v>2.23</v>
      </c>
      <c r="P197" s="23">
        <v>2.39</v>
      </c>
      <c r="Q197" s="31">
        <v>0</v>
      </c>
      <c r="R197" s="31">
        <f t="shared" si="103"/>
        <v>0</v>
      </c>
      <c r="S197" s="31"/>
      <c r="T197" s="31">
        <f t="shared" si="104"/>
        <v>0</v>
      </c>
      <c r="U197" s="31"/>
      <c r="V197" s="31">
        <f t="shared" si="105"/>
        <v>0</v>
      </c>
      <c r="W197" s="31">
        <v>1</v>
      </c>
      <c r="X197" s="31">
        <f t="shared" si="106"/>
        <v>33280.068175200002</v>
      </c>
    </row>
    <row r="198" spans="1:29" ht="27.6" x14ac:dyDescent="0.3">
      <c r="A198" s="27">
        <v>207</v>
      </c>
      <c r="B198" s="28" t="s">
        <v>216</v>
      </c>
      <c r="C198" s="23">
        <v>19007.45</v>
      </c>
      <c r="D198" s="23">
        <f>C198*(H198+I198+J198)</f>
        <v>15966.258000000002</v>
      </c>
      <c r="E198" s="29">
        <v>1.1200000000000001</v>
      </c>
      <c r="F198" s="30">
        <v>1</v>
      </c>
      <c r="G198" s="30"/>
      <c r="H198" s="25">
        <v>0.62</v>
      </c>
      <c r="I198" s="25">
        <v>0.18</v>
      </c>
      <c r="J198" s="25">
        <v>0.04</v>
      </c>
      <c r="K198" s="25">
        <v>0.16</v>
      </c>
      <c r="L198" s="30">
        <v>1</v>
      </c>
      <c r="M198" s="23">
        <v>1.4</v>
      </c>
      <c r="N198" s="23">
        <v>1.68</v>
      </c>
      <c r="O198" s="23">
        <v>2.23</v>
      </c>
      <c r="P198" s="23">
        <v>2.39</v>
      </c>
      <c r="Q198" s="31">
        <v>0</v>
      </c>
      <c r="R198" s="31">
        <f t="shared" si="103"/>
        <v>0</v>
      </c>
      <c r="S198" s="31"/>
      <c r="T198" s="31">
        <f t="shared" si="104"/>
        <v>0</v>
      </c>
      <c r="U198" s="31">
        <v>0</v>
      </c>
      <c r="V198" s="31">
        <f t="shared" si="105"/>
        <v>0</v>
      </c>
      <c r="W198" s="31"/>
      <c r="X198" s="31">
        <f t="shared" si="106"/>
        <v>0</v>
      </c>
    </row>
    <row r="199" spans="1:29" ht="27.6" x14ac:dyDescent="0.3">
      <c r="A199" s="27">
        <v>208</v>
      </c>
      <c r="B199" s="28" t="s">
        <v>217</v>
      </c>
      <c r="C199" s="23">
        <v>19007.45</v>
      </c>
      <c r="D199" s="23">
        <f>C199*(H199+I199+J199)</f>
        <v>16156.332500000002</v>
      </c>
      <c r="E199" s="29">
        <v>1.62</v>
      </c>
      <c r="F199" s="30">
        <v>1</v>
      </c>
      <c r="G199" s="30"/>
      <c r="H199" s="25">
        <v>0.63</v>
      </c>
      <c r="I199" s="25">
        <v>0.19</v>
      </c>
      <c r="J199" s="25">
        <v>0.03</v>
      </c>
      <c r="K199" s="25">
        <v>0.15</v>
      </c>
      <c r="L199" s="30">
        <v>1</v>
      </c>
      <c r="M199" s="23">
        <v>1.4</v>
      </c>
      <c r="N199" s="23">
        <v>1.68</v>
      </c>
      <c r="O199" s="23">
        <v>2.23</v>
      </c>
      <c r="P199" s="23">
        <v>2.39</v>
      </c>
      <c r="Q199" s="31">
        <v>0</v>
      </c>
      <c r="R199" s="31">
        <f t="shared" si="103"/>
        <v>0</v>
      </c>
      <c r="S199" s="31">
        <v>15</v>
      </c>
      <c r="T199" s="31">
        <f t="shared" si="104"/>
        <v>662799.285225</v>
      </c>
      <c r="U199" s="31">
        <v>0</v>
      </c>
      <c r="V199" s="31">
        <f t="shared" si="105"/>
        <v>0</v>
      </c>
      <c r="W199" s="31">
        <v>3</v>
      </c>
      <c r="X199" s="31">
        <f t="shared" si="106"/>
        <v>149760.30678840002</v>
      </c>
    </row>
    <row r="200" spans="1:29" ht="27.6" x14ac:dyDescent="0.3">
      <c r="A200" s="27">
        <v>209</v>
      </c>
      <c r="B200" s="28" t="s">
        <v>218</v>
      </c>
      <c r="C200" s="23">
        <v>19007.45</v>
      </c>
      <c r="D200" s="23">
        <f>C200*(H200+I200+J200)</f>
        <v>16536.481500000002</v>
      </c>
      <c r="E200" s="29">
        <v>1.95</v>
      </c>
      <c r="F200" s="30">
        <v>1</v>
      </c>
      <c r="G200" s="30"/>
      <c r="H200" s="25">
        <v>0.64</v>
      </c>
      <c r="I200" s="25">
        <v>0.2</v>
      </c>
      <c r="J200" s="25">
        <v>0.03</v>
      </c>
      <c r="K200" s="25">
        <v>0.13</v>
      </c>
      <c r="L200" s="30">
        <v>1</v>
      </c>
      <c r="M200" s="23">
        <v>1.4</v>
      </c>
      <c r="N200" s="23">
        <v>1.68</v>
      </c>
      <c r="O200" s="23">
        <v>2.23</v>
      </c>
      <c r="P200" s="23">
        <v>2.39</v>
      </c>
      <c r="Q200" s="31"/>
      <c r="R200" s="31">
        <f t="shared" si="103"/>
        <v>0</v>
      </c>
      <c r="S200" s="31">
        <v>3</v>
      </c>
      <c r="T200" s="31">
        <f t="shared" si="104"/>
        <v>159562.79088749998</v>
      </c>
      <c r="U200" s="31"/>
      <c r="V200" s="31">
        <f t="shared" si="105"/>
        <v>0</v>
      </c>
      <c r="W200" s="31">
        <v>0</v>
      </c>
      <c r="X200" s="31">
        <f t="shared" si="106"/>
        <v>0</v>
      </c>
    </row>
    <row r="201" spans="1:29" ht="27.6" x14ac:dyDescent="0.3">
      <c r="A201" s="27">
        <v>40</v>
      </c>
      <c r="B201" s="28" t="s">
        <v>219</v>
      </c>
      <c r="C201" s="23">
        <v>19007.45</v>
      </c>
      <c r="D201" s="23"/>
      <c r="E201" s="29">
        <v>1.1499999999999999</v>
      </c>
      <c r="F201" s="30">
        <v>1</v>
      </c>
      <c r="G201" s="30"/>
      <c r="H201" s="25">
        <v>0.61</v>
      </c>
      <c r="I201" s="25">
        <v>0.18</v>
      </c>
      <c r="J201" s="25">
        <v>0.04</v>
      </c>
      <c r="K201" s="25">
        <v>0.17</v>
      </c>
      <c r="L201" s="30">
        <v>1</v>
      </c>
      <c r="M201" s="23">
        <v>1.4</v>
      </c>
      <c r="N201" s="23">
        <v>1.68</v>
      </c>
      <c r="O201" s="23">
        <v>2.23</v>
      </c>
      <c r="P201" s="23">
        <v>2.39</v>
      </c>
      <c r="Q201" s="31"/>
      <c r="R201" s="31">
        <f t="shared" si="103"/>
        <v>0</v>
      </c>
      <c r="S201" s="31"/>
      <c r="T201" s="31">
        <f t="shared" si="104"/>
        <v>0</v>
      </c>
      <c r="U201" s="31"/>
      <c r="V201" s="31">
        <f t="shared" si="105"/>
        <v>0</v>
      </c>
      <c r="W201" s="31"/>
      <c r="X201" s="31">
        <f t="shared" si="106"/>
        <v>0</v>
      </c>
    </row>
    <row r="202" spans="1:29" ht="27.6" x14ac:dyDescent="0.3">
      <c r="A202" s="27">
        <v>41</v>
      </c>
      <c r="B202" s="28" t="s">
        <v>220</v>
      </c>
      <c r="C202" s="23">
        <v>19007.45</v>
      </c>
      <c r="D202" s="23"/>
      <c r="E202" s="29">
        <v>1.22</v>
      </c>
      <c r="F202" s="30">
        <v>1</v>
      </c>
      <c r="G202" s="30"/>
      <c r="H202" s="25">
        <v>0.62</v>
      </c>
      <c r="I202" s="25">
        <v>0.18</v>
      </c>
      <c r="J202" s="25">
        <v>0.04</v>
      </c>
      <c r="K202" s="25">
        <v>0.16</v>
      </c>
      <c r="L202" s="30">
        <v>1</v>
      </c>
      <c r="M202" s="23">
        <v>1.4</v>
      </c>
      <c r="N202" s="23">
        <v>1.68</v>
      </c>
      <c r="O202" s="23">
        <v>2.23</v>
      </c>
      <c r="P202" s="23">
        <v>2.39</v>
      </c>
      <c r="Q202" s="31"/>
      <c r="R202" s="31">
        <f t="shared" si="103"/>
        <v>0</v>
      </c>
      <c r="S202" s="31"/>
      <c r="T202" s="31">
        <f t="shared" si="104"/>
        <v>0</v>
      </c>
      <c r="U202" s="31"/>
      <c r="V202" s="31">
        <f t="shared" si="105"/>
        <v>0</v>
      </c>
      <c r="W202" s="31"/>
      <c r="X202" s="31">
        <f t="shared" si="106"/>
        <v>0</v>
      </c>
    </row>
    <row r="203" spans="1:29" ht="27.6" x14ac:dyDescent="0.3">
      <c r="A203" s="27">
        <v>42</v>
      </c>
      <c r="B203" s="28" t="s">
        <v>221</v>
      </c>
      <c r="C203" s="23">
        <v>19007.45</v>
      </c>
      <c r="D203" s="23"/>
      <c r="E203" s="29">
        <v>1.78</v>
      </c>
      <c r="F203" s="30">
        <v>1</v>
      </c>
      <c r="G203" s="30"/>
      <c r="H203" s="25">
        <v>0.63</v>
      </c>
      <c r="I203" s="25">
        <v>0.19</v>
      </c>
      <c r="J203" s="25">
        <v>0.03</v>
      </c>
      <c r="K203" s="25">
        <v>0.15</v>
      </c>
      <c r="L203" s="30">
        <v>1</v>
      </c>
      <c r="M203" s="23">
        <v>1.4</v>
      </c>
      <c r="N203" s="23">
        <v>1.68</v>
      </c>
      <c r="O203" s="23">
        <v>2.23</v>
      </c>
      <c r="P203" s="23">
        <v>2.39</v>
      </c>
      <c r="Q203" s="31"/>
      <c r="R203" s="31">
        <f t="shared" si="103"/>
        <v>0</v>
      </c>
      <c r="S203" s="31"/>
      <c r="T203" s="31">
        <f t="shared" si="104"/>
        <v>0</v>
      </c>
      <c r="U203" s="31"/>
      <c r="V203" s="31">
        <f t="shared" si="105"/>
        <v>0</v>
      </c>
      <c r="W203" s="31"/>
      <c r="X203" s="31">
        <f t="shared" si="106"/>
        <v>0</v>
      </c>
    </row>
    <row r="204" spans="1:29" ht="27.6" x14ac:dyDescent="0.3">
      <c r="A204" s="27">
        <v>43</v>
      </c>
      <c r="B204" s="28" t="s">
        <v>222</v>
      </c>
      <c r="C204" s="23">
        <v>19007.45</v>
      </c>
      <c r="D204" s="23"/>
      <c r="E204" s="29">
        <v>2.35</v>
      </c>
      <c r="F204" s="30">
        <v>1</v>
      </c>
      <c r="G204" s="30"/>
      <c r="H204" s="25">
        <v>0.64</v>
      </c>
      <c r="I204" s="25">
        <v>0.2</v>
      </c>
      <c r="J204" s="25">
        <v>0.03</v>
      </c>
      <c r="K204" s="25">
        <v>0.13</v>
      </c>
      <c r="L204" s="30">
        <v>1</v>
      </c>
      <c r="M204" s="23">
        <v>1.4</v>
      </c>
      <c r="N204" s="23">
        <v>1.68</v>
      </c>
      <c r="O204" s="23">
        <v>2.23</v>
      </c>
      <c r="P204" s="23">
        <v>2.39</v>
      </c>
      <c r="Q204" s="31"/>
      <c r="R204" s="31">
        <f t="shared" si="103"/>
        <v>0</v>
      </c>
      <c r="S204" s="31"/>
      <c r="T204" s="31">
        <f t="shared" si="104"/>
        <v>0</v>
      </c>
      <c r="U204" s="31"/>
      <c r="V204" s="31">
        <f t="shared" si="105"/>
        <v>0</v>
      </c>
      <c r="W204" s="31"/>
      <c r="X204" s="31">
        <f t="shared" si="106"/>
        <v>0</v>
      </c>
    </row>
    <row r="205" spans="1:29" s="39" customFormat="1" x14ac:dyDescent="0.3">
      <c r="A205" s="58">
        <v>31</v>
      </c>
      <c r="B205" s="59" t="s">
        <v>223</v>
      </c>
      <c r="C205" s="23">
        <v>19007.45</v>
      </c>
      <c r="D205" s="35">
        <f>C205*(H205+I205+J205)</f>
        <v>0</v>
      </c>
      <c r="E205" s="46">
        <v>0.9</v>
      </c>
      <c r="F205" s="36">
        <v>1</v>
      </c>
      <c r="G205" s="36"/>
      <c r="H205" s="37"/>
      <c r="I205" s="37"/>
      <c r="J205" s="37"/>
      <c r="K205" s="37"/>
      <c r="L205" s="36">
        <v>1</v>
      </c>
      <c r="M205" s="23">
        <v>1.4</v>
      </c>
      <c r="N205" s="23">
        <v>1.68</v>
      </c>
      <c r="O205" s="23">
        <v>2.23</v>
      </c>
      <c r="P205" s="23">
        <v>2.39</v>
      </c>
      <c r="Q205" s="26">
        <f t="shared" ref="Q205:V205" si="107">SUM(Q206:Q229)</f>
        <v>0</v>
      </c>
      <c r="R205" s="26">
        <f t="shared" si="107"/>
        <v>0</v>
      </c>
      <c r="S205" s="26">
        <f t="shared" si="107"/>
        <v>204</v>
      </c>
      <c r="T205" s="26">
        <f t="shared" si="107"/>
        <v>4973722.2082624994</v>
      </c>
      <c r="U205" s="26">
        <f t="shared" si="107"/>
        <v>172</v>
      </c>
      <c r="V205" s="26">
        <f t="shared" si="107"/>
        <v>4906257.4503442505</v>
      </c>
      <c r="W205" s="26">
        <f t="shared" ref="W205:X205" si="108">SUM(W206:W229)</f>
        <v>220</v>
      </c>
      <c r="X205" s="26">
        <f t="shared" si="108"/>
        <v>6113055.485737199</v>
      </c>
      <c r="Y205" s="38"/>
      <c r="Z205" s="38"/>
      <c r="AA205" s="38"/>
      <c r="AB205" s="38"/>
      <c r="AC205" s="38"/>
    </row>
    <row r="206" spans="1:29" x14ac:dyDescent="0.3">
      <c r="A206" s="41">
        <v>210</v>
      </c>
      <c r="B206" s="42" t="s">
        <v>224</v>
      </c>
      <c r="C206" s="43">
        <v>19007.45</v>
      </c>
      <c r="D206" s="43">
        <f>C206*(H206+I206+J206)</f>
        <v>16346.407000000001</v>
      </c>
      <c r="E206" s="29">
        <v>0.82</v>
      </c>
      <c r="F206" s="30">
        <v>1</v>
      </c>
      <c r="G206" s="44"/>
      <c r="H206" s="45">
        <v>0.71</v>
      </c>
      <c r="I206" s="45">
        <v>0.12</v>
      </c>
      <c r="J206" s="45">
        <v>0.03</v>
      </c>
      <c r="K206" s="45">
        <v>0.14000000000000001</v>
      </c>
      <c r="L206" s="44">
        <v>1</v>
      </c>
      <c r="M206" s="43">
        <v>1.4</v>
      </c>
      <c r="N206" s="43">
        <v>1.68</v>
      </c>
      <c r="O206" s="43">
        <v>2.23</v>
      </c>
      <c r="P206" s="43">
        <v>2.39</v>
      </c>
      <c r="Q206" s="31"/>
      <c r="R206" s="31">
        <f t="shared" ref="R206:R229" si="109">Q206*C206*E206*F206*M206*$R$6</f>
        <v>0</v>
      </c>
      <c r="S206" s="31"/>
      <c r="T206" s="31">
        <f t="shared" ref="T206:T229" si="110">(S206/12*3*C206*E206*F206*M206*$S$6)+(S206/12*9*C206*E206*F206*M206*$T$6)</f>
        <v>0</v>
      </c>
      <c r="U206" s="31"/>
      <c r="V206" s="31">
        <f t="shared" ref="V206:V229" si="111">U206/12*9*C206*E206*F206*M206*$V$6+U206/12*3*C206*E206*F206*M206*$U$6</f>
        <v>0</v>
      </c>
      <c r="W206" s="31">
        <v>27</v>
      </c>
      <c r="X206" s="31">
        <f t="shared" ref="X206:X229" si="112">W206/12*9*C206*E206*F206*N206*$X$6+W206/12*3*C206*E206*F206*N206*$W$6</f>
        <v>682241.39759159985</v>
      </c>
    </row>
    <row r="207" spans="1:29" ht="27.6" x14ac:dyDescent="0.3">
      <c r="A207" s="41">
        <v>116</v>
      </c>
      <c r="B207" s="42" t="s">
        <v>225</v>
      </c>
      <c r="C207" s="43">
        <v>19007.45</v>
      </c>
      <c r="D207" s="43"/>
      <c r="E207" s="29">
        <v>1.29</v>
      </c>
      <c r="F207" s="30">
        <v>1</v>
      </c>
      <c r="G207" s="44"/>
      <c r="H207" s="45">
        <v>0.71</v>
      </c>
      <c r="I207" s="45">
        <v>0.12</v>
      </c>
      <c r="J207" s="45">
        <v>0.03</v>
      </c>
      <c r="K207" s="45">
        <v>0.14000000000000001</v>
      </c>
      <c r="L207" s="44">
        <v>1</v>
      </c>
      <c r="M207" s="43">
        <v>1.4</v>
      </c>
      <c r="N207" s="43">
        <v>1.68</v>
      </c>
      <c r="O207" s="43">
        <v>2.23</v>
      </c>
      <c r="P207" s="43">
        <v>2.39</v>
      </c>
      <c r="Q207" s="31"/>
      <c r="R207" s="31">
        <f t="shared" si="109"/>
        <v>0</v>
      </c>
      <c r="S207" s="31"/>
      <c r="T207" s="31">
        <f t="shared" si="110"/>
        <v>0</v>
      </c>
      <c r="U207" s="31"/>
      <c r="V207" s="31">
        <f t="shared" si="111"/>
        <v>0</v>
      </c>
      <c r="W207" s="31">
        <v>1</v>
      </c>
      <c r="X207" s="31">
        <f t="shared" si="112"/>
        <v>39751.192542600009</v>
      </c>
    </row>
    <row r="208" spans="1:29" ht="27.6" x14ac:dyDescent="0.3">
      <c r="A208" s="41">
        <v>117</v>
      </c>
      <c r="B208" s="42" t="s">
        <v>226</v>
      </c>
      <c r="C208" s="43">
        <v>19007.45</v>
      </c>
      <c r="D208" s="43"/>
      <c r="E208" s="29">
        <v>1.36</v>
      </c>
      <c r="F208" s="30">
        <v>1</v>
      </c>
      <c r="G208" s="44"/>
      <c r="H208" s="45">
        <v>0.71</v>
      </c>
      <c r="I208" s="45">
        <v>0.12</v>
      </c>
      <c r="J208" s="45">
        <v>0.03</v>
      </c>
      <c r="K208" s="45">
        <v>0.14000000000000001</v>
      </c>
      <c r="L208" s="44">
        <v>1</v>
      </c>
      <c r="M208" s="43">
        <v>1.4</v>
      </c>
      <c r="N208" s="43">
        <v>1.68</v>
      </c>
      <c r="O208" s="43">
        <v>2.23</v>
      </c>
      <c r="P208" s="43">
        <v>2.39</v>
      </c>
      <c r="Q208" s="31"/>
      <c r="R208" s="31">
        <f t="shared" si="109"/>
        <v>0</v>
      </c>
      <c r="S208" s="31"/>
      <c r="T208" s="31">
        <f t="shared" si="110"/>
        <v>0</v>
      </c>
      <c r="U208" s="31"/>
      <c r="V208" s="31">
        <f t="shared" si="111"/>
        <v>0</v>
      </c>
      <c r="W208" s="31"/>
      <c r="X208" s="31">
        <f t="shared" si="112"/>
        <v>0</v>
      </c>
    </row>
    <row r="209" spans="1:24" ht="27.6" x14ac:dyDescent="0.3">
      <c r="A209" s="41">
        <v>211</v>
      </c>
      <c r="B209" s="42" t="s">
        <v>227</v>
      </c>
      <c r="C209" s="43">
        <v>19007.45</v>
      </c>
      <c r="D209" s="43">
        <f t="shared" ref="D209:D215" si="113">C209*(H209+I209+J209)</f>
        <v>15776.183499999999</v>
      </c>
      <c r="E209" s="29">
        <v>0.55000000000000004</v>
      </c>
      <c r="F209" s="30">
        <v>1</v>
      </c>
      <c r="G209" s="44"/>
      <c r="H209" s="45">
        <v>0.71</v>
      </c>
      <c r="I209" s="45">
        <v>0.08</v>
      </c>
      <c r="J209" s="45">
        <v>0.04</v>
      </c>
      <c r="K209" s="45">
        <v>0.17</v>
      </c>
      <c r="L209" s="44">
        <v>1</v>
      </c>
      <c r="M209" s="43">
        <v>1.4</v>
      </c>
      <c r="N209" s="43">
        <v>1.68</v>
      </c>
      <c r="O209" s="43">
        <v>2.23</v>
      </c>
      <c r="P209" s="43">
        <v>2.39</v>
      </c>
      <c r="Q209" s="31"/>
      <c r="R209" s="31">
        <f t="shared" si="109"/>
        <v>0</v>
      </c>
      <c r="S209" s="31"/>
      <c r="T209" s="31">
        <f t="shared" si="110"/>
        <v>0</v>
      </c>
      <c r="U209" s="31"/>
      <c r="V209" s="31">
        <f t="shared" si="111"/>
        <v>0</v>
      </c>
      <c r="W209" s="31">
        <v>8</v>
      </c>
      <c r="X209" s="31">
        <f t="shared" si="112"/>
        <v>135585.46293600003</v>
      </c>
    </row>
    <row r="210" spans="1:24" ht="27.6" x14ac:dyDescent="0.3">
      <c r="A210" s="41">
        <v>212</v>
      </c>
      <c r="B210" s="42" t="s">
        <v>228</v>
      </c>
      <c r="C210" s="43">
        <v>19007.45</v>
      </c>
      <c r="D210" s="43">
        <f t="shared" si="113"/>
        <v>15966.258</v>
      </c>
      <c r="E210" s="29">
        <v>0.78</v>
      </c>
      <c r="F210" s="30">
        <v>1</v>
      </c>
      <c r="G210" s="44"/>
      <c r="H210" s="45">
        <v>0.71</v>
      </c>
      <c r="I210" s="45">
        <v>0.1</v>
      </c>
      <c r="J210" s="45">
        <v>0.03</v>
      </c>
      <c r="K210" s="45">
        <v>0.16</v>
      </c>
      <c r="L210" s="44">
        <v>1</v>
      </c>
      <c r="M210" s="43">
        <v>1.4</v>
      </c>
      <c r="N210" s="43">
        <v>1.68</v>
      </c>
      <c r="O210" s="43">
        <v>2.23</v>
      </c>
      <c r="P210" s="43">
        <v>2.39</v>
      </c>
      <c r="Q210" s="31"/>
      <c r="R210" s="31">
        <f t="shared" si="109"/>
        <v>0</v>
      </c>
      <c r="S210" s="31">
        <v>25</v>
      </c>
      <c r="T210" s="31">
        <f t="shared" si="110"/>
        <v>531875.96962499991</v>
      </c>
      <c r="U210" s="31">
        <v>86</v>
      </c>
      <c r="V210" s="31">
        <f t="shared" si="111"/>
        <v>1914442.1486190001</v>
      </c>
      <c r="W210" s="31">
        <v>12</v>
      </c>
      <c r="X210" s="31">
        <f t="shared" si="112"/>
        <v>288427.25751840003</v>
      </c>
    </row>
    <row r="211" spans="1:24" ht="27.6" x14ac:dyDescent="0.3">
      <c r="A211" s="41">
        <v>213</v>
      </c>
      <c r="B211" s="42" t="s">
        <v>229</v>
      </c>
      <c r="C211" s="43">
        <v>19007.45</v>
      </c>
      <c r="D211" s="43">
        <f t="shared" si="113"/>
        <v>16156.332500000002</v>
      </c>
      <c r="E211" s="29">
        <v>1.32</v>
      </c>
      <c r="F211" s="30">
        <v>1</v>
      </c>
      <c r="G211" s="44"/>
      <c r="H211" s="45">
        <v>0.66</v>
      </c>
      <c r="I211" s="45">
        <v>0.16</v>
      </c>
      <c r="J211" s="45">
        <v>0.03</v>
      </c>
      <c r="K211" s="45">
        <v>0.15</v>
      </c>
      <c r="L211" s="44">
        <v>1</v>
      </c>
      <c r="M211" s="43">
        <v>1.4</v>
      </c>
      <c r="N211" s="43">
        <v>1.68</v>
      </c>
      <c r="O211" s="43">
        <v>2.23</v>
      </c>
      <c r="P211" s="43">
        <v>2.39</v>
      </c>
      <c r="Q211" s="31"/>
      <c r="R211" s="31">
        <f t="shared" si="109"/>
        <v>0</v>
      </c>
      <c r="S211" s="31"/>
      <c r="T211" s="31">
        <f t="shared" si="110"/>
        <v>0</v>
      </c>
      <c r="U211" s="31">
        <v>0</v>
      </c>
      <c r="V211" s="31">
        <f t="shared" si="111"/>
        <v>0</v>
      </c>
      <c r="W211" s="31">
        <v>3</v>
      </c>
      <c r="X211" s="31">
        <f t="shared" si="112"/>
        <v>122026.9166424</v>
      </c>
    </row>
    <row r="212" spans="1:24" ht="27.6" x14ac:dyDescent="0.3">
      <c r="A212" s="41">
        <v>214</v>
      </c>
      <c r="B212" s="42" t="s">
        <v>230</v>
      </c>
      <c r="C212" s="43">
        <v>19007.45</v>
      </c>
      <c r="D212" s="43">
        <f t="shared" si="113"/>
        <v>16726.556</v>
      </c>
      <c r="E212" s="29">
        <v>2.31</v>
      </c>
      <c r="F212" s="30">
        <v>1</v>
      </c>
      <c r="G212" s="44"/>
      <c r="H212" s="45">
        <v>0.6</v>
      </c>
      <c r="I212" s="45">
        <v>0.25</v>
      </c>
      <c r="J212" s="45">
        <v>0.03</v>
      </c>
      <c r="K212" s="45">
        <v>0.12</v>
      </c>
      <c r="L212" s="44">
        <v>1</v>
      </c>
      <c r="M212" s="43">
        <v>1.4</v>
      </c>
      <c r="N212" s="43">
        <v>1.68</v>
      </c>
      <c r="O212" s="43">
        <v>2.23</v>
      </c>
      <c r="P212" s="43">
        <v>2.39</v>
      </c>
      <c r="Q212" s="31"/>
      <c r="R212" s="31">
        <f t="shared" si="109"/>
        <v>0</v>
      </c>
      <c r="S212" s="31"/>
      <c r="T212" s="31">
        <f t="shared" si="110"/>
        <v>0</v>
      </c>
      <c r="U212" s="31">
        <v>0</v>
      </c>
      <c r="V212" s="31">
        <f t="shared" si="111"/>
        <v>0</v>
      </c>
      <c r="W212" s="31">
        <v>0</v>
      </c>
      <c r="X212" s="31">
        <f t="shared" si="112"/>
        <v>0</v>
      </c>
    </row>
    <row r="213" spans="1:24" ht="27.6" x14ac:dyDescent="0.3">
      <c r="A213" s="41">
        <v>215</v>
      </c>
      <c r="B213" s="42" t="s">
        <v>231</v>
      </c>
      <c r="C213" s="43">
        <v>19007.45</v>
      </c>
      <c r="D213" s="43">
        <f t="shared" si="113"/>
        <v>15396.034500000002</v>
      </c>
      <c r="E213" s="29">
        <v>1.43</v>
      </c>
      <c r="F213" s="30">
        <v>1</v>
      </c>
      <c r="G213" s="44"/>
      <c r="H213" s="45">
        <v>0.6</v>
      </c>
      <c r="I213" s="45">
        <v>0.17</v>
      </c>
      <c r="J213" s="45">
        <v>0.04</v>
      </c>
      <c r="K213" s="45">
        <v>0.19</v>
      </c>
      <c r="L213" s="44">
        <v>1</v>
      </c>
      <c r="M213" s="43">
        <v>1.4</v>
      </c>
      <c r="N213" s="43">
        <v>1.68</v>
      </c>
      <c r="O213" s="43">
        <v>2.23</v>
      </c>
      <c r="P213" s="43">
        <v>2.39</v>
      </c>
      <c r="Q213" s="31"/>
      <c r="R213" s="31">
        <f t="shared" si="109"/>
        <v>0</v>
      </c>
      <c r="S213" s="26"/>
      <c r="T213" s="31">
        <f t="shared" si="110"/>
        <v>0</v>
      </c>
      <c r="U213" s="31">
        <v>3</v>
      </c>
      <c r="V213" s="31">
        <f t="shared" si="111"/>
        <v>122435.25369075002</v>
      </c>
      <c r="W213" s="31">
        <v>0</v>
      </c>
      <c r="X213" s="31">
        <f t="shared" si="112"/>
        <v>0</v>
      </c>
    </row>
    <row r="214" spans="1:24" ht="27.6" x14ac:dyDescent="0.3">
      <c r="A214" s="41">
        <v>216</v>
      </c>
      <c r="B214" s="42" t="s">
        <v>232</v>
      </c>
      <c r="C214" s="43">
        <v>19007.45</v>
      </c>
      <c r="D214" s="43">
        <f t="shared" si="113"/>
        <v>15776.183500000003</v>
      </c>
      <c r="E214" s="29">
        <v>1.83</v>
      </c>
      <c r="F214" s="30">
        <v>1</v>
      </c>
      <c r="G214" s="44"/>
      <c r="H214" s="45">
        <v>0.61</v>
      </c>
      <c r="I214" s="45">
        <v>0.18</v>
      </c>
      <c r="J214" s="45">
        <v>0.04</v>
      </c>
      <c r="K214" s="45">
        <v>0.17</v>
      </c>
      <c r="L214" s="44">
        <v>1</v>
      </c>
      <c r="M214" s="43">
        <v>1.4</v>
      </c>
      <c r="N214" s="43">
        <v>1.68</v>
      </c>
      <c r="O214" s="43">
        <v>2.23</v>
      </c>
      <c r="P214" s="43">
        <v>2.39</v>
      </c>
      <c r="Q214" s="31"/>
      <c r="R214" s="31">
        <f t="shared" si="109"/>
        <v>0</v>
      </c>
      <c r="S214" s="26"/>
      <c r="T214" s="31">
        <f t="shared" si="110"/>
        <v>0</v>
      </c>
      <c r="U214" s="31">
        <v>2</v>
      </c>
      <c r="V214" s="31">
        <f t="shared" si="111"/>
        <v>104455.25140050001</v>
      </c>
      <c r="W214" s="31">
        <v>0</v>
      </c>
      <c r="X214" s="31">
        <f t="shared" si="112"/>
        <v>0</v>
      </c>
    </row>
    <row r="215" spans="1:24" ht="27.6" x14ac:dyDescent="0.3">
      <c r="A215" s="41">
        <v>217</v>
      </c>
      <c r="B215" s="42" t="s">
        <v>233</v>
      </c>
      <c r="C215" s="43">
        <v>19007.45</v>
      </c>
      <c r="D215" s="43">
        <f t="shared" si="113"/>
        <v>15776.183499999999</v>
      </c>
      <c r="E215" s="29">
        <v>1.95</v>
      </c>
      <c r="F215" s="30">
        <v>1</v>
      </c>
      <c r="G215" s="44"/>
      <c r="H215" s="45">
        <v>0.57999999999999996</v>
      </c>
      <c r="I215" s="45">
        <v>0.21</v>
      </c>
      <c r="J215" s="45">
        <v>0.04</v>
      </c>
      <c r="K215" s="45">
        <v>0.17</v>
      </c>
      <c r="L215" s="44">
        <v>1</v>
      </c>
      <c r="M215" s="43">
        <v>1.4</v>
      </c>
      <c r="N215" s="43">
        <v>1.68</v>
      </c>
      <c r="O215" s="43">
        <v>2.23</v>
      </c>
      <c r="P215" s="43">
        <v>2.39</v>
      </c>
      <c r="Q215" s="31"/>
      <c r="R215" s="31">
        <f t="shared" si="109"/>
        <v>0</v>
      </c>
      <c r="S215" s="31"/>
      <c r="T215" s="31">
        <f t="shared" si="110"/>
        <v>0</v>
      </c>
      <c r="U215" s="31"/>
      <c r="V215" s="31">
        <f t="shared" si="111"/>
        <v>0</v>
      </c>
      <c r="W215" s="31">
        <v>0</v>
      </c>
      <c r="X215" s="31">
        <f t="shared" si="112"/>
        <v>0</v>
      </c>
    </row>
    <row r="216" spans="1:24" ht="27.6" x14ac:dyDescent="0.3">
      <c r="A216" s="41">
        <v>118</v>
      </c>
      <c r="B216" s="42" t="s">
        <v>234</v>
      </c>
      <c r="C216" s="43">
        <v>19007.45</v>
      </c>
      <c r="D216" s="43"/>
      <c r="E216" s="29">
        <v>1.8</v>
      </c>
      <c r="F216" s="30">
        <v>1</v>
      </c>
      <c r="G216" s="44"/>
      <c r="H216" s="45">
        <v>0.57999999999999996</v>
      </c>
      <c r="I216" s="45">
        <v>0.21</v>
      </c>
      <c r="J216" s="45">
        <v>0.04</v>
      </c>
      <c r="K216" s="45">
        <v>0.17</v>
      </c>
      <c r="L216" s="44">
        <v>1</v>
      </c>
      <c r="M216" s="43">
        <v>1.4</v>
      </c>
      <c r="N216" s="43">
        <v>1.68</v>
      </c>
      <c r="O216" s="43">
        <v>2.23</v>
      </c>
      <c r="P216" s="43">
        <v>2.39</v>
      </c>
      <c r="Q216" s="31"/>
      <c r="R216" s="31">
        <f t="shared" si="109"/>
        <v>0</v>
      </c>
      <c r="S216" s="31"/>
      <c r="T216" s="31">
        <f t="shared" si="110"/>
        <v>0</v>
      </c>
      <c r="U216" s="31"/>
      <c r="V216" s="31">
        <f t="shared" si="111"/>
        <v>0</v>
      </c>
      <c r="W216" s="31"/>
      <c r="X216" s="31">
        <f t="shared" si="112"/>
        <v>0</v>
      </c>
    </row>
    <row r="217" spans="1:24" ht="27.6" x14ac:dyDescent="0.3">
      <c r="A217" s="41">
        <v>218</v>
      </c>
      <c r="B217" s="42" t="s">
        <v>235</v>
      </c>
      <c r="C217" s="43">
        <v>19007.45</v>
      </c>
      <c r="D217" s="43">
        <f t="shared" ref="D217:D226" si="114">C217*(H217+I217+J217)</f>
        <v>15015.885500000002</v>
      </c>
      <c r="E217" s="29">
        <v>1.53</v>
      </c>
      <c r="F217" s="30">
        <v>1</v>
      </c>
      <c r="G217" s="44"/>
      <c r="H217" s="45">
        <v>0.53</v>
      </c>
      <c r="I217" s="45">
        <v>0.21</v>
      </c>
      <c r="J217" s="45">
        <v>0.05</v>
      </c>
      <c r="K217" s="45">
        <v>0.21</v>
      </c>
      <c r="L217" s="44">
        <v>1</v>
      </c>
      <c r="M217" s="43">
        <v>1.4</v>
      </c>
      <c r="N217" s="43">
        <v>1.68</v>
      </c>
      <c r="O217" s="43">
        <v>2.23</v>
      </c>
      <c r="P217" s="43">
        <v>2.39</v>
      </c>
      <c r="Q217" s="31"/>
      <c r="R217" s="31">
        <f t="shared" si="109"/>
        <v>0</v>
      </c>
      <c r="S217" s="31"/>
      <c r="T217" s="31">
        <f t="shared" si="110"/>
        <v>0</v>
      </c>
      <c r="U217" s="31">
        <v>10</v>
      </c>
      <c r="V217" s="31">
        <f t="shared" si="111"/>
        <v>436657.1984775</v>
      </c>
      <c r="W217" s="31">
        <v>0</v>
      </c>
      <c r="X217" s="31">
        <f t="shared" si="112"/>
        <v>0</v>
      </c>
    </row>
    <row r="218" spans="1:24" ht="27.6" x14ac:dyDescent="0.3">
      <c r="A218" s="41">
        <v>219</v>
      </c>
      <c r="B218" s="42" t="s">
        <v>236</v>
      </c>
      <c r="C218" s="43">
        <v>19007.45</v>
      </c>
      <c r="D218" s="43">
        <f t="shared" si="114"/>
        <v>15586.109000000002</v>
      </c>
      <c r="E218" s="29">
        <v>1.86</v>
      </c>
      <c r="F218" s="30">
        <v>1</v>
      </c>
      <c r="G218" s="44"/>
      <c r="H218" s="45">
        <v>0.61</v>
      </c>
      <c r="I218" s="45">
        <v>0.17</v>
      </c>
      <c r="J218" s="45">
        <v>0.04</v>
      </c>
      <c r="K218" s="45">
        <v>0.18</v>
      </c>
      <c r="L218" s="44">
        <v>1</v>
      </c>
      <c r="M218" s="43">
        <v>1.4</v>
      </c>
      <c r="N218" s="43">
        <v>1.68</v>
      </c>
      <c r="O218" s="43">
        <v>2.23</v>
      </c>
      <c r="P218" s="43">
        <v>2.39</v>
      </c>
      <c r="Q218" s="31"/>
      <c r="R218" s="31">
        <f t="shared" si="109"/>
        <v>0</v>
      </c>
      <c r="S218" s="31"/>
      <c r="T218" s="31">
        <f t="shared" si="110"/>
        <v>0</v>
      </c>
      <c r="U218" s="31"/>
      <c r="V218" s="31">
        <f t="shared" si="111"/>
        <v>0</v>
      </c>
      <c r="W218" s="31">
        <v>0</v>
      </c>
      <c r="X218" s="31">
        <f t="shared" si="112"/>
        <v>0</v>
      </c>
    </row>
    <row r="219" spans="1:24" ht="41.4" x14ac:dyDescent="0.3">
      <c r="A219" s="41">
        <v>220</v>
      </c>
      <c r="B219" s="42" t="s">
        <v>237</v>
      </c>
      <c r="C219" s="43">
        <v>19007.45</v>
      </c>
      <c r="D219" s="43">
        <f t="shared" si="114"/>
        <v>15776.183500000003</v>
      </c>
      <c r="E219" s="29">
        <v>0.76</v>
      </c>
      <c r="F219" s="30">
        <v>1</v>
      </c>
      <c r="G219" s="44"/>
      <c r="H219" s="45">
        <v>0.65</v>
      </c>
      <c r="I219" s="45">
        <v>0.14000000000000001</v>
      </c>
      <c r="J219" s="45">
        <v>0.04</v>
      </c>
      <c r="K219" s="45">
        <v>0.17</v>
      </c>
      <c r="L219" s="44">
        <v>1</v>
      </c>
      <c r="M219" s="43">
        <v>1.4</v>
      </c>
      <c r="N219" s="43">
        <v>1.68</v>
      </c>
      <c r="O219" s="43">
        <v>2.23</v>
      </c>
      <c r="P219" s="43">
        <v>2.39</v>
      </c>
      <c r="Q219" s="31"/>
      <c r="R219" s="31">
        <f t="shared" si="109"/>
        <v>0</v>
      </c>
      <c r="S219" s="31"/>
      <c r="T219" s="31">
        <f t="shared" si="110"/>
        <v>0</v>
      </c>
      <c r="U219" s="31"/>
      <c r="V219" s="31">
        <f t="shared" si="111"/>
        <v>0</v>
      </c>
      <c r="W219" s="31">
        <v>0</v>
      </c>
      <c r="X219" s="31">
        <f t="shared" si="112"/>
        <v>0</v>
      </c>
    </row>
    <row r="220" spans="1:24" ht="31.5" customHeight="1" x14ac:dyDescent="0.3">
      <c r="A220" s="41">
        <v>221</v>
      </c>
      <c r="B220" s="42" t="s">
        <v>238</v>
      </c>
      <c r="C220" s="43">
        <v>19007.45</v>
      </c>
      <c r="D220" s="43">
        <f t="shared" si="114"/>
        <v>15396.034500000002</v>
      </c>
      <c r="E220" s="29">
        <v>0.88</v>
      </c>
      <c r="F220" s="30">
        <v>1</v>
      </c>
      <c r="G220" s="44"/>
      <c r="H220" s="45">
        <v>0.57999999999999996</v>
      </c>
      <c r="I220" s="45">
        <v>0.18</v>
      </c>
      <c r="J220" s="45">
        <v>0.05</v>
      </c>
      <c r="K220" s="45">
        <v>0.19</v>
      </c>
      <c r="L220" s="44">
        <v>1</v>
      </c>
      <c r="M220" s="43">
        <v>1.4</v>
      </c>
      <c r="N220" s="43">
        <v>1.68</v>
      </c>
      <c r="O220" s="43">
        <v>2.23</v>
      </c>
      <c r="P220" s="43">
        <v>2.39</v>
      </c>
      <c r="Q220" s="31"/>
      <c r="R220" s="31">
        <f t="shared" si="109"/>
        <v>0</v>
      </c>
      <c r="S220" s="31">
        <v>40</v>
      </c>
      <c r="T220" s="31">
        <f t="shared" si="110"/>
        <v>960104.31439999992</v>
      </c>
      <c r="U220" s="31">
        <v>23</v>
      </c>
      <c r="V220" s="31">
        <f t="shared" si="111"/>
        <v>577643.24818200013</v>
      </c>
      <c r="W220" s="31">
        <v>30</v>
      </c>
      <c r="X220" s="31">
        <f t="shared" si="112"/>
        <v>813512.77761600004</v>
      </c>
    </row>
    <row r="221" spans="1:24" x14ac:dyDescent="0.3">
      <c r="A221" s="41">
        <v>222</v>
      </c>
      <c r="B221" s="42" t="s">
        <v>239</v>
      </c>
      <c r="C221" s="43">
        <v>19007.45</v>
      </c>
      <c r="D221" s="43">
        <f t="shared" si="114"/>
        <v>15586.109000000002</v>
      </c>
      <c r="E221" s="29">
        <v>0.89</v>
      </c>
      <c r="F221" s="30">
        <v>1</v>
      </c>
      <c r="G221" s="44"/>
      <c r="H221" s="45">
        <v>0.63</v>
      </c>
      <c r="I221" s="45">
        <v>0.15</v>
      </c>
      <c r="J221" s="45">
        <v>0.04</v>
      </c>
      <c r="K221" s="45">
        <v>0.18</v>
      </c>
      <c r="L221" s="44">
        <v>1</v>
      </c>
      <c r="M221" s="43">
        <v>1.4</v>
      </c>
      <c r="N221" s="43">
        <v>1.68</v>
      </c>
      <c r="O221" s="43">
        <v>2.23</v>
      </c>
      <c r="P221" s="43">
        <v>2.39</v>
      </c>
      <c r="Q221" s="31"/>
      <c r="R221" s="31">
        <f t="shared" si="109"/>
        <v>0</v>
      </c>
      <c r="S221" s="31">
        <v>21</v>
      </c>
      <c r="T221" s="31">
        <f t="shared" si="110"/>
        <v>509782.6601175</v>
      </c>
      <c r="U221" s="31"/>
      <c r="V221" s="31">
        <f t="shared" si="111"/>
        <v>0</v>
      </c>
      <c r="W221" s="31">
        <v>21</v>
      </c>
      <c r="X221" s="31">
        <f t="shared" si="112"/>
        <v>575930.06869859993</v>
      </c>
    </row>
    <row r="222" spans="1:24" x14ac:dyDescent="0.3">
      <c r="A222" s="41">
        <v>223</v>
      </c>
      <c r="B222" s="42" t="s">
        <v>240</v>
      </c>
      <c r="C222" s="43">
        <v>19007.45</v>
      </c>
      <c r="D222" s="43">
        <f t="shared" si="114"/>
        <v>15205.960000000001</v>
      </c>
      <c r="E222" s="46">
        <v>2.42</v>
      </c>
      <c r="F222" s="30">
        <v>1</v>
      </c>
      <c r="G222" s="44"/>
      <c r="H222" s="45">
        <v>0.47</v>
      </c>
      <c r="I222" s="45">
        <v>0.28000000000000003</v>
      </c>
      <c r="J222" s="45">
        <v>0.05</v>
      </c>
      <c r="K222" s="45">
        <v>0.2</v>
      </c>
      <c r="L222" s="44">
        <v>1</v>
      </c>
      <c r="M222" s="43">
        <v>1.4</v>
      </c>
      <c r="N222" s="43">
        <v>1.68</v>
      </c>
      <c r="O222" s="43">
        <v>2.23</v>
      </c>
      <c r="P222" s="43">
        <v>2.39</v>
      </c>
      <c r="Q222" s="31"/>
      <c r="R222" s="31">
        <f t="shared" si="109"/>
        <v>0</v>
      </c>
      <c r="S222" s="31">
        <v>12</v>
      </c>
      <c r="T222" s="31">
        <f t="shared" si="110"/>
        <v>792086.05937999999</v>
      </c>
      <c r="U222" s="31">
        <v>16</v>
      </c>
      <c r="V222" s="31">
        <f t="shared" si="111"/>
        <v>1105056.648696</v>
      </c>
      <c r="W222" s="31">
        <v>10</v>
      </c>
      <c r="X222" s="31">
        <f t="shared" si="112"/>
        <v>745720.04614799994</v>
      </c>
    </row>
    <row r="223" spans="1:24" x14ac:dyDescent="0.3">
      <c r="A223" s="41">
        <v>224</v>
      </c>
      <c r="B223" s="42" t="s">
        <v>241</v>
      </c>
      <c r="C223" s="43">
        <v>19007.45</v>
      </c>
      <c r="D223" s="43">
        <f t="shared" si="114"/>
        <v>15396.034500000002</v>
      </c>
      <c r="E223" s="29">
        <v>0.77</v>
      </c>
      <c r="F223" s="30">
        <v>1</v>
      </c>
      <c r="G223" s="44"/>
      <c r="H223" s="45">
        <v>0.61</v>
      </c>
      <c r="I223" s="45">
        <v>0.16</v>
      </c>
      <c r="J223" s="45">
        <v>0.04</v>
      </c>
      <c r="K223" s="45">
        <v>0.19</v>
      </c>
      <c r="L223" s="44">
        <v>1</v>
      </c>
      <c r="M223" s="43">
        <v>1.4</v>
      </c>
      <c r="N223" s="43">
        <v>1.68</v>
      </c>
      <c r="O223" s="43">
        <v>2.23</v>
      </c>
      <c r="P223" s="43">
        <v>2.39</v>
      </c>
      <c r="Q223" s="31">
        <v>0</v>
      </c>
      <c r="R223" s="31">
        <f t="shared" si="109"/>
        <v>0</v>
      </c>
      <c r="S223" s="31">
        <v>87</v>
      </c>
      <c r="T223" s="31">
        <f t="shared" si="110"/>
        <v>1827198.5233425002</v>
      </c>
      <c r="U223" s="31">
        <v>4</v>
      </c>
      <c r="V223" s="31">
        <f t="shared" si="111"/>
        <v>87902.233419000011</v>
      </c>
      <c r="W223" s="31">
        <v>60</v>
      </c>
      <c r="X223" s="31">
        <f t="shared" si="112"/>
        <v>1423647.3608279997</v>
      </c>
    </row>
    <row r="224" spans="1:24" ht="27.6" x14ac:dyDescent="0.3">
      <c r="A224" s="41">
        <v>225</v>
      </c>
      <c r="B224" s="42" t="s">
        <v>242</v>
      </c>
      <c r="C224" s="43">
        <v>19007.45</v>
      </c>
      <c r="D224" s="43">
        <f t="shared" si="114"/>
        <v>15966.258000000002</v>
      </c>
      <c r="E224" s="29">
        <v>0.84</v>
      </c>
      <c r="F224" s="30">
        <v>1</v>
      </c>
      <c r="G224" s="44"/>
      <c r="H224" s="45">
        <v>0.66</v>
      </c>
      <c r="I224" s="45">
        <v>0.14000000000000001</v>
      </c>
      <c r="J224" s="45">
        <v>0.04</v>
      </c>
      <c r="K224" s="45">
        <v>0.16</v>
      </c>
      <c r="L224" s="44">
        <v>1</v>
      </c>
      <c r="M224" s="43">
        <v>1.4</v>
      </c>
      <c r="N224" s="43">
        <v>1.68</v>
      </c>
      <c r="O224" s="43">
        <v>2.23</v>
      </c>
      <c r="P224" s="43">
        <v>2.39</v>
      </c>
      <c r="Q224" s="31">
        <v>0</v>
      </c>
      <c r="R224" s="31">
        <f t="shared" si="109"/>
        <v>0</v>
      </c>
      <c r="S224" s="31">
        <v>1</v>
      </c>
      <c r="T224" s="31">
        <f t="shared" si="110"/>
        <v>22911.580230000003</v>
      </c>
      <c r="U224" s="31">
        <v>4</v>
      </c>
      <c r="V224" s="31">
        <f t="shared" si="111"/>
        <v>95893.345548000012</v>
      </c>
      <c r="W224" s="31">
        <v>1</v>
      </c>
      <c r="X224" s="31">
        <f t="shared" si="112"/>
        <v>25884.497469600003</v>
      </c>
    </row>
    <row r="225" spans="1:29" ht="27.6" x14ac:dyDescent="0.3">
      <c r="A225" s="41">
        <v>226</v>
      </c>
      <c r="B225" s="42" t="s">
        <v>243</v>
      </c>
      <c r="C225" s="43">
        <v>19007.45</v>
      </c>
      <c r="D225" s="43">
        <f t="shared" si="114"/>
        <v>15966.258</v>
      </c>
      <c r="E225" s="29">
        <v>0.68</v>
      </c>
      <c r="F225" s="30">
        <v>1</v>
      </c>
      <c r="G225" s="44"/>
      <c r="H225" s="45">
        <v>0.69</v>
      </c>
      <c r="I225" s="45">
        <v>0.11</v>
      </c>
      <c r="J225" s="45">
        <v>0.04</v>
      </c>
      <c r="K225" s="45">
        <v>0.16</v>
      </c>
      <c r="L225" s="44">
        <v>1</v>
      </c>
      <c r="M225" s="43">
        <v>1.4</v>
      </c>
      <c r="N225" s="43">
        <v>1.68</v>
      </c>
      <c r="O225" s="43">
        <v>2.23</v>
      </c>
      <c r="P225" s="43">
        <v>2.39</v>
      </c>
      <c r="Q225" s="31">
        <v>0</v>
      </c>
      <c r="R225" s="31">
        <f t="shared" si="109"/>
        <v>0</v>
      </c>
      <c r="S225" s="31">
        <v>3</v>
      </c>
      <c r="T225" s="31">
        <f t="shared" si="110"/>
        <v>55642.409130000015</v>
      </c>
      <c r="U225" s="31">
        <v>10</v>
      </c>
      <c r="V225" s="31">
        <f t="shared" si="111"/>
        <v>194069.86599000002</v>
      </c>
      <c r="W225" s="31">
        <v>5</v>
      </c>
      <c r="X225" s="31">
        <f t="shared" si="112"/>
        <v>104770.58499599999</v>
      </c>
    </row>
    <row r="226" spans="1:29" ht="27.6" x14ac:dyDescent="0.3">
      <c r="A226" s="41">
        <v>227</v>
      </c>
      <c r="B226" s="42" t="s">
        <v>244</v>
      </c>
      <c r="C226" s="43">
        <v>19007.45</v>
      </c>
      <c r="D226" s="43">
        <f t="shared" si="114"/>
        <v>16156.3325</v>
      </c>
      <c r="E226" s="29">
        <v>0.67</v>
      </c>
      <c r="F226" s="30">
        <v>1</v>
      </c>
      <c r="G226" s="44"/>
      <c r="H226" s="45">
        <v>0.7</v>
      </c>
      <c r="I226" s="45">
        <v>0.11</v>
      </c>
      <c r="J226" s="45">
        <v>0.04</v>
      </c>
      <c r="K226" s="45">
        <v>0.15</v>
      </c>
      <c r="L226" s="44">
        <v>1</v>
      </c>
      <c r="M226" s="43">
        <v>1.4</v>
      </c>
      <c r="N226" s="43">
        <v>1.68</v>
      </c>
      <c r="O226" s="43">
        <v>2.23</v>
      </c>
      <c r="P226" s="43">
        <v>2.39</v>
      </c>
      <c r="Q226" s="31">
        <v>0</v>
      </c>
      <c r="R226" s="31">
        <f t="shared" si="109"/>
        <v>0</v>
      </c>
      <c r="S226" s="31">
        <v>15</v>
      </c>
      <c r="T226" s="31">
        <f t="shared" si="110"/>
        <v>274120.69203749998</v>
      </c>
      <c r="U226" s="31">
        <v>14</v>
      </c>
      <c r="V226" s="31">
        <f t="shared" si="111"/>
        <v>267702.25632150006</v>
      </c>
      <c r="W226" s="31">
        <v>24</v>
      </c>
      <c r="X226" s="31">
        <f t="shared" si="112"/>
        <v>495503.23727520002</v>
      </c>
    </row>
    <row r="227" spans="1:29" x14ac:dyDescent="0.3">
      <c r="A227" s="41">
        <v>119</v>
      </c>
      <c r="B227" s="42" t="s">
        <v>245</v>
      </c>
      <c r="C227" s="43">
        <v>19007.45</v>
      </c>
      <c r="D227" s="43"/>
      <c r="E227" s="29">
        <v>2.57</v>
      </c>
      <c r="F227" s="30">
        <v>1</v>
      </c>
      <c r="G227" s="44"/>
      <c r="H227" s="45"/>
      <c r="I227" s="45"/>
      <c r="J227" s="45"/>
      <c r="K227" s="45"/>
      <c r="L227" s="44">
        <v>1</v>
      </c>
      <c r="M227" s="43">
        <v>1.4</v>
      </c>
      <c r="N227" s="43">
        <v>1.68</v>
      </c>
      <c r="O227" s="43">
        <v>2.23</v>
      </c>
      <c r="P227" s="43">
        <v>2.39</v>
      </c>
      <c r="Q227" s="31"/>
      <c r="R227" s="31">
        <f t="shared" si="109"/>
        <v>0</v>
      </c>
      <c r="S227" s="31"/>
      <c r="T227" s="31">
        <f t="shared" si="110"/>
        <v>0</v>
      </c>
      <c r="U227" s="31"/>
      <c r="V227" s="31">
        <f t="shared" si="111"/>
        <v>0</v>
      </c>
      <c r="W227" s="31"/>
      <c r="X227" s="31">
        <f t="shared" si="112"/>
        <v>0</v>
      </c>
    </row>
    <row r="228" spans="1:29" ht="34.5" customHeight="1" x14ac:dyDescent="0.3">
      <c r="A228" s="41">
        <v>120</v>
      </c>
      <c r="B228" s="42" t="s">
        <v>246</v>
      </c>
      <c r="C228" s="43">
        <v>19007.45</v>
      </c>
      <c r="D228" s="43">
        <f>C228*(H228+I228+J228)</f>
        <v>16536.481500000002</v>
      </c>
      <c r="E228" s="29">
        <v>2.2999999999999998</v>
      </c>
      <c r="F228" s="30">
        <v>1</v>
      </c>
      <c r="G228" s="44"/>
      <c r="H228" s="45">
        <v>0.7</v>
      </c>
      <c r="I228" s="45">
        <v>0.14000000000000001</v>
      </c>
      <c r="J228" s="45">
        <v>0.03</v>
      </c>
      <c r="K228" s="45">
        <v>0.13</v>
      </c>
      <c r="L228" s="44">
        <v>1</v>
      </c>
      <c r="M228" s="43">
        <v>1.4</v>
      </c>
      <c r="N228" s="43">
        <v>1.68</v>
      </c>
      <c r="O228" s="43">
        <v>2.23</v>
      </c>
      <c r="P228" s="43">
        <v>2.39</v>
      </c>
      <c r="Q228" s="31">
        <v>0</v>
      </c>
      <c r="R228" s="31">
        <f t="shared" si="109"/>
        <v>0</v>
      </c>
      <c r="S228" s="31"/>
      <c r="T228" s="31">
        <f t="shared" si="110"/>
        <v>0</v>
      </c>
      <c r="U228" s="31"/>
      <c r="V228" s="31">
        <f t="shared" si="111"/>
        <v>0</v>
      </c>
      <c r="W228" s="31"/>
      <c r="X228" s="31">
        <f t="shared" si="112"/>
        <v>0</v>
      </c>
    </row>
    <row r="229" spans="1:29" ht="36" customHeight="1" x14ac:dyDescent="0.3">
      <c r="A229" s="41">
        <v>228</v>
      </c>
      <c r="B229" s="42" t="s">
        <v>247</v>
      </c>
      <c r="C229" s="43">
        <v>19007.45</v>
      </c>
      <c r="D229" s="43">
        <f>C229*(H229+I229+J229)</f>
        <v>16536.481500000002</v>
      </c>
      <c r="E229" s="29">
        <v>1.19</v>
      </c>
      <c r="F229" s="30">
        <v>1</v>
      </c>
      <c r="G229" s="44"/>
      <c r="H229" s="45">
        <v>0.53</v>
      </c>
      <c r="I229" s="45">
        <v>0.31</v>
      </c>
      <c r="J229" s="45">
        <v>0.03</v>
      </c>
      <c r="K229" s="45">
        <v>0.13</v>
      </c>
      <c r="L229" s="44">
        <v>1</v>
      </c>
      <c r="M229" s="43">
        <v>1.4</v>
      </c>
      <c r="N229" s="43">
        <v>1.68</v>
      </c>
      <c r="O229" s="43">
        <v>2.23</v>
      </c>
      <c r="P229" s="43">
        <v>2.39</v>
      </c>
      <c r="Q229" s="31">
        <v>0</v>
      </c>
      <c r="R229" s="31">
        <f t="shared" si="109"/>
        <v>0</v>
      </c>
      <c r="S229" s="31"/>
      <c r="T229" s="31">
        <f t="shared" si="110"/>
        <v>0</v>
      </c>
      <c r="U229" s="31"/>
      <c r="V229" s="31">
        <f t="shared" si="111"/>
        <v>0</v>
      </c>
      <c r="W229" s="31">
        <v>18</v>
      </c>
      <c r="X229" s="31">
        <f t="shared" si="112"/>
        <v>660054.68547479995</v>
      </c>
    </row>
    <row r="230" spans="1:29" s="39" customFormat="1" ht="17.25" customHeight="1" x14ac:dyDescent="0.3">
      <c r="A230" s="62">
        <v>32</v>
      </c>
      <c r="B230" s="63" t="s">
        <v>248</v>
      </c>
      <c r="C230" s="43">
        <v>19007.45</v>
      </c>
      <c r="D230" s="47">
        <f>C230*(H230+I230+J230)</f>
        <v>0</v>
      </c>
      <c r="E230" s="47">
        <v>1.2</v>
      </c>
      <c r="F230" s="36"/>
      <c r="G230" s="48"/>
      <c r="H230" s="49"/>
      <c r="I230" s="49"/>
      <c r="J230" s="49"/>
      <c r="K230" s="49"/>
      <c r="L230" s="48"/>
      <c r="M230" s="43">
        <v>1.4</v>
      </c>
      <c r="N230" s="43">
        <v>1.68</v>
      </c>
      <c r="O230" s="43">
        <v>2.23</v>
      </c>
      <c r="P230" s="43">
        <v>2.39</v>
      </c>
      <c r="Q230" s="26">
        <f t="shared" ref="Q230:V230" si="115">SUM(Q231:Q248)</f>
        <v>0</v>
      </c>
      <c r="R230" s="26">
        <f t="shared" si="115"/>
        <v>0</v>
      </c>
      <c r="S230" s="26">
        <f t="shared" si="115"/>
        <v>131</v>
      </c>
      <c r="T230" s="26">
        <f t="shared" si="115"/>
        <v>3292448.6304325005</v>
      </c>
      <c r="U230" s="26">
        <f t="shared" si="115"/>
        <v>798</v>
      </c>
      <c r="V230" s="26">
        <f t="shared" si="115"/>
        <v>30764925.506064747</v>
      </c>
      <c r="W230" s="26">
        <f t="shared" ref="W230:X230" si="116">SUM(W231:W248)</f>
        <v>212</v>
      </c>
      <c r="X230" s="26">
        <f t="shared" si="116"/>
        <v>7189419.1721813986</v>
      </c>
      <c r="Y230" s="38"/>
      <c r="Z230" s="38"/>
      <c r="AA230" s="38"/>
      <c r="AB230" s="38"/>
      <c r="AC230" s="38"/>
    </row>
    <row r="231" spans="1:29" ht="27.6" x14ac:dyDescent="0.3">
      <c r="A231" s="41">
        <v>121</v>
      </c>
      <c r="B231" s="42" t="s">
        <v>249</v>
      </c>
      <c r="C231" s="43">
        <v>19007.45</v>
      </c>
      <c r="D231" s="43"/>
      <c r="E231" s="43">
        <v>2.0299999999999998</v>
      </c>
      <c r="F231" s="30">
        <v>1</v>
      </c>
      <c r="G231" s="44"/>
      <c r="H231" s="45">
        <v>0.65</v>
      </c>
      <c r="I231" s="45">
        <v>0.15</v>
      </c>
      <c r="J231" s="45">
        <v>0.04</v>
      </c>
      <c r="K231" s="45">
        <v>0.16</v>
      </c>
      <c r="L231" s="44">
        <v>1</v>
      </c>
      <c r="M231" s="43">
        <v>1.4</v>
      </c>
      <c r="N231" s="43">
        <v>1.68</v>
      </c>
      <c r="O231" s="43">
        <v>2.23</v>
      </c>
      <c r="P231" s="43">
        <v>2.39</v>
      </c>
      <c r="Q231" s="26"/>
      <c r="R231" s="31">
        <f t="shared" ref="R231:R248" si="117">Q231*C231*E231*F231*M231*$R$6</f>
        <v>0</v>
      </c>
      <c r="S231" s="31"/>
      <c r="T231" s="31">
        <f t="shared" ref="T231:T248" si="118">(S231/12*3*C231*E231*F231*M231*$S$6)+(S231/12*9*C231*E231*F231*M231*$T$6)</f>
        <v>0</v>
      </c>
      <c r="U231" s="26"/>
      <c r="V231" s="31">
        <f t="shared" ref="V231:V248" si="119">U231/12*9*C231*E231*F231*M231*$V$6+U231/12*3*C231*E231*F231*M231*$U$6</f>
        <v>0</v>
      </c>
      <c r="W231" s="26"/>
      <c r="X231" s="31">
        <f t="shared" ref="X231:X248" si="120">W231/12*9*C231*E231*F231*N231*$X$6+W231/12*3*C231*E231*F231*N231*$W$6</f>
        <v>0</v>
      </c>
    </row>
    <row r="232" spans="1:29" ht="27.6" x14ac:dyDescent="0.3">
      <c r="A232" s="41">
        <v>229</v>
      </c>
      <c r="B232" s="42" t="s">
        <v>250</v>
      </c>
      <c r="C232" s="43">
        <v>19007.45</v>
      </c>
      <c r="D232" s="43">
        <f>C232*(H232+I232+J232)</f>
        <v>15966.258000000002</v>
      </c>
      <c r="E232" s="29">
        <v>1.29</v>
      </c>
      <c r="F232" s="30">
        <v>1</v>
      </c>
      <c r="G232" s="44"/>
      <c r="H232" s="45">
        <v>0.65</v>
      </c>
      <c r="I232" s="45">
        <v>0.15</v>
      </c>
      <c r="J232" s="45">
        <v>0.04</v>
      </c>
      <c r="K232" s="45">
        <v>0.16</v>
      </c>
      <c r="L232" s="44">
        <v>1</v>
      </c>
      <c r="M232" s="43">
        <v>1.4</v>
      </c>
      <c r="N232" s="43">
        <v>1.68</v>
      </c>
      <c r="O232" s="43">
        <v>2.23</v>
      </c>
      <c r="P232" s="43">
        <v>2.39</v>
      </c>
      <c r="Q232" s="31">
        <v>0</v>
      </c>
      <c r="R232" s="31">
        <f t="shared" si="117"/>
        <v>0</v>
      </c>
      <c r="S232" s="26">
        <v>10</v>
      </c>
      <c r="T232" s="31">
        <f t="shared" si="118"/>
        <v>351856.41067500005</v>
      </c>
      <c r="U232" s="31">
        <v>123</v>
      </c>
      <c r="V232" s="31">
        <f t="shared" si="119"/>
        <v>4528392.0053872494</v>
      </c>
      <c r="W232" s="31">
        <v>33</v>
      </c>
      <c r="X232" s="31">
        <f t="shared" si="120"/>
        <v>1311789.3539058</v>
      </c>
    </row>
    <row r="233" spans="1:29" ht="27.6" x14ac:dyDescent="0.3">
      <c r="A233" s="41">
        <v>230</v>
      </c>
      <c r="B233" s="42" t="s">
        <v>251</v>
      </c>
      <c r="C233" s="43">
        <v>19007.45</v>
      </c>
      <c r="D233" s="43">
        <f>C233*(H233+I233+J233)</f>
        <v>16726.556000000004</v>
      </c>
      <c r="E233" s="29">
        <v>1.57</v>
      </c>
      <c r="F233" s="30">
        <v>1</v>
      </c>
      <c r="G233" s="44"/>
      <c r="H233" s="45">
        <v>0.68</v>
      </c>
      <c r="I233" s="45">
        <v>0.17</v>
      </c>
      <c r="J233" s="45">
        <v>0.03</v>
      </c>
      <c r="K233" s="45">
        <v>0.12</v>
      </c>
      <c r="L233" s="44">
        <v>1</v>
      </c>
      <c r="M233" s="43">
        <v>1.4</v>
      </c>
      <c r="N233" s="43">
        <v>1.68</v>
      </c>
      <c r="O233" s="43">
        <v>2.23</v>
      </c>
      <c r="P233" s="43">
        <v>2.39</v>
      </c>
      <c r="Q233" s="31">
        <v>0</v>
      </c>
      <c r="R233" s="31">
        <f t="shared" si="117"/>
        <v>0</v>
      </c>
      <c r="S233" s="31"/>
      <c r="T233" s="31">
        <f t="shared" si="118"/>
        <v>0</v>
      </c>
      <c r="U233" s="31">
        <v>60</v>
      </c>
      <c r="V233" s="31">
        <f t="shared" si="119"/>
        <v>2688438.4376849998</v>
      </c>
      <c r="W233" s="31">
        <v>3</v>
      </c>
      <c r="X233" s="31">
        <f t="shared" si="120"/>
        <v>145138.07509740003</v>
      </c>
    </row>
    <row r="234" spans="1:29" ht="27.6" x14ac:dyDescent="0.3">
      <c r="A234" s="41">
        <v>231</v>
      </c>
      <c r="B234" s="42" t="s">
        <v>252</v>
      </c>
      <c r="C234" s="43">
        <v>19007.45</v>
      </c>
      <c r="D234" s="43">
        <f>C234*(H234+I234+J234)</f>
        <v>15396.034500000002</v>
      </c>
      <c r="E234" s="29">
        <v>2.42</v>
      </c>
      <c r="F234" s="30">
        <v>1</v>
      </c>
      <c r="G234" s="44"/>
      <c r="H234" s="45">
        <v>0.44</v>
      </c>
      <c r="I234" s="45">
        <v>0.33</v>
      </c>
      <c r="J234" s="45">
        <v>0.04</v>
      </c>
      <c r="K234" s="45">
        <v>0.19</v>
      </c>
      <c r="L234" s="44">
        <v>1</v>
      </c>
      <c r="M234" s="43">
        <v>1.4</v>
      </c>
      <c r="N234" s="43">
        <v>1.68</v>
      </c>
      <c r="O234" s="43">
        <v>2.23</v>
      </c>
      <c r="P234" s="43">
        <v>2.39</v>
      </c>
      <c r="Q234" s="31">
        <v>0</v>
      </c>
      <c r="R234" s="31">
        <f t="shared" si="117"/>
        <v>0</v>
      </c>
      <c r="S234" s="31"/>
      <c r="T234" s="31">
        <f t="shared" si="118"/>
        <v>0</v>
      </c>
      <c r="U234" s="31">
        <v>17</v>
      </c>
      <c r="V234" s="31">
        <f t="shared" si="119"/>
        <v>1174122.6892395001</v>
      </c>
      <c r="W234" s="31">
        <v>3</v>
      </c>
      <c r="X234" s="31">
        <f t="shared" si="120"/>
        <v>223716.0138444</v>
      </c>
    </row>
    <row r="235" spans="1:29" ht="27.6" x14ac:dyDescent="0.3">
      <c r="A235" s="41">
        <v>232</v>
      </c>
      <c r="B235" s="42" t="s">
        <v>253</v>
      </c>
      <c r="C235" s="43">
        <v>19007.45</v>
      </c>
      <c r="D235" s="43">
        <f>C235*(H235+I235+J235)</f>
        <v>15776.183500000003</v>
      </c>
      <c r="E235" s="29">
        <v>2.69</v>
      </c>
      <c r="F235" s="30">
        <v>1</v>
      </c>
      <c r="G235" s="44"/>
      <c r="H235" s="45">
        <v>0.45</v>
      </c>
      <c r="I235" s="45">
        <v>0.34</v>
      </c>
      <c r="J235" s="45">
        <v>0.04</v>
      </c>
      <c r="K235" s="45">
        <v>0.17</v>
      </c>
      <c r="L235" s="44">
        <v>1</v>
      </c>
      <c r="M235" s="43">
        <v>1.4</v>
      </c>
      <c r="N235" s="43">
        <v>1.68</v>
      </c>
      <c r="O235" s="43">
        <v>2.23</v>
      </c>
      <c r="P235" s="43">
        <v>2.39</v>
      </c>
      <c r="Q235" s="31">
        <v>0</v>
      </c>
      <c r="R235" s="31">
        <f t="shared" si="117"/>
        <v>0</v>
      </c>
      <c r="S235" s="26"/>
      <c r="T235" s="31">
        <f t="shared" si="118"/>
        <v>0</v>
      </c>
      <c r="U235" s="31">
        <v>24</v>
      </c>
      <c r="V235" s="31">
        <f t="shared" si="119"/>
        <v>1842522.1394580002</v>
      </c>
      <c r="W235" s="31">
        <v>1</v>
      </c>
      <c r="X235" s="31">
        <f t="shared" si="120"/>
        <v>82892.021658600002</v>
      </c>
    </row>
    <row r="236" spans="1:29" ht="27.6" x14ac:dyDescent="0.3">
      <c r="A236" s="41">
        <v>122</v>
      </c>
      <c r="B236" s="42" t="s">
        <v>254</v>
      </c>
      <c r="C236" s="43">
        <v>19007.45</v>
      </c>
      <c r="D236" s="43"/>
      <c r="E236" s="29">
        <v>2.57</v>
      </c>
      <c r="F236" s="30">
        <v>1</v>
      </c>
      <c r="G236" s="44"/>
      <c r="H236" s="45">
        <v>0.64</v>
      </c>
      <c r="I236" s="45">
        <v>0.23</v>
      </c>
      <c r="J236" s="45">
        <v>0.02</v>
      </c>
      <c r="K236" s="45">
        <v>0.11</v>
      </c>
      <c r="L236" s="44">
        <v>1</v>
      </c>
      <c r="M236" s="43">
        <v>1.4</v>
      </c>
      <c r="N236" s="43">
        <v>1.68</v>
      </c>
      <c r="O236" s="43">
        <v>2.23</v>
      </c>
      <c r="P236" s="43">
        <v>2.39</v>
      </c>
      <c r="Q236" s="31"/>
      <c r="R236" s="31">
        <f t="shared" si="117"/>
        <v>0</v>
      </c>
      <c r="S236" s="31"/>
      <c r="T236" s="31">
        <f t="shared" si="118"/>
        <v>0</v>
      </c>
      <c r="U236" s="31">
        <v>8</v>
      </c>
      <c r="V236" s="31">
        <f t="shared" si="119"/>
        <v>586775.94775799999</v>
      </c>
      <c r="W236" s="31">
        <v>2</v>
      </c>
      <c r="X236" s="31">
        <f t="shared" si="120"/>
        <v>158388.47261160001</v>
      </c>
    </row>
    <row r="237" spans="1:29" ht="27.6" x14ac:dyDescent="0.3">
      <c r="A237" s="41">
        <v>233</v>
      </c>
      <c r="B237" s="42" t="s">
        <v>255</v>
      </c>
      <c r="C237" s="43">
        <v>19007.45</v>
      </c>
      <c r="D237" s="43">
        <f>C237*(H237+I237+J237)</f>
        <v>15586.109000000002</v>
      </c>
      <c r="E237" s="29">
        <v>1.1599999999999999</v>
      </c>
      <c r="F237" s="30">
        <v>1</v>
      </c>
      <c r="G237" s="44"/>
      <c r="H237" s="45">
        <v>0.62</v>
      </c>
      <c r="I237" s="45">
        <v>0.16</v>
      </c>
      <c r="J237" s="45">
        <v>0.04</v>
      </c>
      <c r="K237" s="45">
        <v>0.18</v>
      </c>
      <c r="L237" s="44">
        <v>1</v>
      </c>
      <c r="M237" s="43">
        <v>1.4</v>
      </c>
      <c r="N237" s="43">
        <v>1.68</v>
      </c>
      <c r="O237" s="43">
        <v>2.23</v>
      </c>
      <c r="P237" s="43">
        <v>2.39</v>
      </c>
      <c r="Q237" s="31">
        <v>0</v>
      </c>
      <c r="R237" s="31">
        <f t="shared" si="117"/>
        <v>0</v>
      </c>
      <c r="S237" s="31">
        <v>15</v>
      </c>
      <c r="T237" s="31">
        <f t="shared" si="118"/>
        <v>474597.01904999989</v>
      </c>
      <c r="U237" s="31">
        <v>30</v>
      </c>
      <c r="V237" s="31">
        <f t="shared" si="119"/>
        <v>993181.07888999989</v>
      </c>
      <c r="W237" s="31">
        <v>8</v>
      </c>
      <c r="X237" s="31">
        <f t="shared" si="120"/>
        <v>285962.06728319998</v>
      </c>
    </row>
    <row r="238" spans="1:29" ht="27.6" x14ac:dyDescent="0.3">
      <c r="A238" s="41">
        <v>234</v>
      </c>
      <c r="B238" s="42" t="s">
        <v>256</v>
      </c>
      <c r="C238" s="43">
        <v>19007.45</v>
      </c>
      <c r="D238" s="43">
        <f>C238*(H238+I238+J238)</f>
        <v>15966.258</v>
      </c>
      <c r="E238" s="29">
        <v>1.95</v>
      </c>
      <c r="F238" s="30">
        <v>1</v>
      </c>
      <c r="G238" s="44"/>
      <c r="H238" s="45">
        <v>0.56999999999999995</v>
      </c>
      <c r="I238" s="45">
        <v>0.23</v>
      </c>
      <c r="J238" s="45">
        <v>0.04</v>
      </c>
      <c r="K238" s="45">
        <v>0.16</v>
      </c>
      <c r="L238" s="44">
        <v>1</v>
      </c>
      <c r="M238" s="43">
        <v>1.4</v>
      </c>
      <c r="N238" s="43">
        <v>1.68</v>
      </c>
      <c r="O238" s="43">
        <v>2.23</v>
      </c>
      <c r="P238" s="43">
        <v>2.39</v>
      </c>
      <c r="Q238" s="31">
        <v>0</v>
      </c>
      <c r="R238" s="31">
        <f t="shared" si="117"/>
        <v>0</v>
      </c>
      <c r="S238" s="31"/>
      <c r="T238" s="31">
        <f t="shared" si="118"/>
        <v>0</v>
      </c>
      <c r="U238" s="31">
        <v>13</v>
      </c>
      <c r="V238" s="31">
        <f t="shared" si="119"/>
        <v>723481.04453624994</v>
      </c>
      <c r="W238" s="31">
        <v>6</v>
      </c>
      <c r="X238" s="31">
        <f t="shared" si="120"/>
        <v>360534.07189799997</v>
      </c>
    </row>
    <row r="239" spans="1:29" ht="27.6" x14ac:dyDescent="0.3">
      <c r="A239" s="41">
        <v>235</v>
      </c>
      <c r="B239" s="42" t="s">
        <v>257</v>
      </c>
      <c r="C239" s="43">
        <v>19007.45</v>
      </c>
      <c r="D239" s="43">
        <f>C239*(H239+I239+J239)</f>
        <v>16916.630499999999</v>
      </c>
      <c r="E239" s="29">
        <v>2.46</v>
      </c>
      <c r="F239" s="30">
        <v>1</v>
      </c>
      <c r="G239" s="44"/>
      <c r="H239" s="45">
        <v>0.64</v>
      </c>
      <c r="I239" s="45">
        <v>0.23</v>
      </c>
      <c r="J239" s="45">
        <v>0.02</v>
      </c>
      <c r="K239" s="45">
        <v>0.11</v>
      </c>
      <c r="L239" s="44">
        <v>1</v>
      </c>
      <c r="M239" s="43">
        <v>1.4</v>
      </c>
      <c r="N239" s="43">
        <v>1.68</v>
      </c>
      <c r="O239" s="43">
        <v>2.23</v>
      </c>
      <c r="P239" s="43">
        <v>2.39</v>
      </c>
      <c r="Q239" s="31">
        <v>0</v>
      </c>
      <c r="R239" s="31">
        <f t="shared" si="117"/>
        <v>0</v>
      </c>
      <c r="S239" s="31"/>
      <c r="T239" s="31">
        <f t="shared" si="118"/>
        <v>0</v>
      </c>
      <c r="U239" s="31"/>
      <c r="V239" s="31">
        <f t="shared" si="119"/>
        <v>0</v>
      </c>
      <c r="W239" s="31">
        <v>2</v>
      </c>
      <c r="X239" s="31">
        <f t="shared" si="120"/>
        <v>151609.19946479998</v>
      </c>
    </row>
    <row r="240" spans="1:29" x14ac:dyDescent="0.3">
      <c r="A240" s="41">
        <v>236</v>
      </c>
      <c r="B240" s="42" t="s">
        <v>258</v>
      </c>
      <c r="C240" s="43">
        <v>19007.45</v>
      </c>
      <c r="D240" s="43">
        <f>C240*(H240+I240+J240)</f>
        <v>15205.960000000001</v>
      </c>
      <c r="E240" s="29">
        <v>0.82</v>
      </c>
      <c r="F240" s="30">
        <v>1</v>
      </c>
      <c r="G240" s="44"/>
      <c r="H240" s="45">
        <v>0.63</v>
      </c>
      <c r="I240" s="45">
        <v>0.13</v>
      </c>
      <c r="J240" s="45">
        <v>0.04</v>
      </c>
      <c r="K240" s="45">
        <v>0.2</v>
      </c>
      <c r="L240" s="44">
        <v>1</v>
      </c>
      <c r="M240" s="43">
        <v>1.4</v>
      </c>
      <c r="N240" s="43">
        <v>1.68</v>
      </c>
      <c r="O240" s="43">
        <v>2.23</v>
      </c>
      <c r="P240" s="43">
        <v>2.39</v>
      </c>
      <c r="Q240" s="31"/>
      <c r="R240" s="31">
        <f t="shared" si="117"/>
        <v>0</v>
      </c>
      <c r="S240" s="31">
        <v>45</v>
      </c>
      <c r="T240" s="31">
        <f t="shared" si="118"/>
        <v>1006472.9886749999</v>
      </c>
      <c r="U240" s="31">
        <v>114</v>
      </c>
      <c r="V240" s="31">
        <f t="shared" si="119"/>
        <v>2667889.8636389999</v>
      </c>
      <c r="W240" s="31">
        <v>36</v>
      </c>
      <c r="X240" s="31">
        <f t="shared" si="120"/>
        <v>909655.19678879995</v>
      </c>
    </row>
    <row r="241" spans="1:29" x14ac:dyDescent="0.3">
      <c r="A241" s="41">
        <v>45</v>
      </c>
      <c r="B241" s="42" t="s">
        <v>259</v>
      </c>
      <c r="C241" s="43">
        <v>19007.45</v>
      </c>
      <c r="D241" s="43"/>
      <c r="E241" s="29">
        <v>0.87</v>
      </c>
      <c r="F241" s="30">
        <v>1</v>
      </c>
      <c r="G241" s="44"/>
      <c r="H241" s="45"/>
      <c r="I241" s="45"/>
      <c r="J241" s="45"/>
      <c r="K241" s="45"/>
      <c r="L241" s="44">
        <v>1</v>
      </c>
      <c r="M241" s="43">
        <v>1.4</v>
      </c>
      <c r="N241" s="43">
        <v>1.68</v>
      </c>
      <c r="O241" s="43">
        <v>2.23</v>
      </c>
      <c r="P241" s="43">
        <v>2.39</v>
      </c>
      <c r="Q241" s="31"/>
      <c r="R241" s="31">
        <f t="shared" si="117"/>
        <v>0</v>
      </c>
      <c r="S241" s="31">
        <v>12</v>
      </c>
      <c r="T241" s="31">
        <f t="shared" si="118"/>
        <v>284758.21143000002</v>
      </c>
      <c r="U241" s="31">
        <v>10</v>
      </c>
      <c r="V241" s="31">
        <f t="shared" si="119"/>
        <v>248295.2697225</v>
      </c>
      <c r="W241" s="31">
        <v>15</v>
      </c>
      <c r="X241" s="31">
        <f t="shared" si="120"/>
        <v>402134.15711699997</v>
      </c>
    </row>
    <row r="242" spans="1:29" ht="30" customHeight="1" x14ac:dyDescent="0.3">
      <c r="A242" s="41">
        <v>237</v>
      </c>
      <c r="B242" s="42" t="s">
        <v>260</v>
      </c>
      <c r="C242" s="43">
        <v>19007.45</v>
      </c>
      <c r="D242" s="43">
        <f>C242*(H242+I242+J242)</f>
        <v>15776.183500000003</v>
      </c>
      <c r="E242" s="29">
        <v>0.86</v>
      </c>
      <c r="F242" s="30">
        <v>1</v>
      </c>
      <c r="G242" s="44"/>
      <c r="H242" s="45">
        <v>0.66</v>
      </c>
      <c r="I242" s="45">
        <v>0.13</v>
      </c>
      <c r="J242" s="45">
        <v>0.04</v>
      </c>
      <c r="K242" s="45">
        <v>0.17</v>
      </c>
      <c r="L242" s="44">
        <v>1</v>
      </c>
      <c r="M242" s="43">
        <v>1.4</v>
      </c>
      <c r="N242" s="43">
        <v>1.68</v>
      </c>
      <c r="O242" s="43">
        <v>2.23</v>
      </c>
      <c r="P242" s="43">
        <v>2.39</v>
      </c>
      <c r="Q242" s="31"/>
      <c r="R242" s="31">
        <f t="shared" si="117"/>
        <v>0</v>
      </c>
      <c r="S242" s="31">
        <v>46</v>
      </c>
      <c r="T242" s="31">
        <f t="shared" si="118"/>
        <v>1079026.3260700002</v>
      </c>
      <c r="U242" s="31">
        <v>95</v>
      </c>
      <c r="V242" s="31">
        <f t="shared" si="119"/>
        <v>2331692.3604975003</v>
      </c>
      <c r="W242" s="31">
        <v>60</v>
      </c>
      <c r="X242" s="31">
        <f t="shared" si="120"/>
        <v>1590047.7017039999</v>
      </c>
    </row>
    <row r="243" spans="1:29" ht="36" customHeight="1" x14ac:dyDescent="0.3">
      <c r="A243" s="41">
        <v>238</v>
      </c>
      <c r="B243" s="42" t="s">
        <v>261</v>
      </c>
      <c r="C243" s="43">
        <v>19007.45</v>
      </c>
      <c r="D243" s="43">
        <f>C243*(H243+I243+J243)</f>
        <v>15966.258000000002</v>
      </c>
      <c r="E243" s="29">
        <v>1.24</v>
      </c>
      <c r="F243" s="30">
        <v>1</v>
      </c>
      <c r="G243" s="44"/>
      <c r="H243" s="45">
        <v>0.62</v>
      </c>
      <c r="I243" s="45">
        <v>0.18</v>
      </c>
      <c r="J243" s="45">
        <v>0.04</v>
      </c>
      <c r="K243" s="45">
        <v>0.16</v>
      </c>
      <c r="L243" s="44">
        <v>1</v>
      </c>
      <c r="M243" s="43">
        <v>1.4</v>
      </c>
      <c r="N243" s="43">
        <v>1.68</v>
      </c>
      <c r="O243" s="43">
        <v>2.23</v>
      </c>
      <c r="P243" s="43">
        <v>2.39</v>
      </c>
      <c r="Q243" s="31"/>
      <c r="R243" s="31">
        <f t="shared" si="117"/>
        <v>0</v>
      </c>
      <c r="S243" s="31"/>
      <c r="T243" s="31">
        <f t="shared" si="118"/>
        <v>0</v>
      </c>
      <c r="U243" s="31">
        <v>99</v>
      </c>
      <c r="V243" s="31">
        <f t="shared" si="119"/>
        <v>3503531.874843</v>
      </c>
      <c r="W243" s="31">
        <v>27</v>
      </c>
      <c r="X243" s="31">
        <f t="shared" si="120"/>
        <v>1031682.1134311999</v>
      </c>
    </row>
    <row r="244" spans="1:29" ht="36" customHeight="1" x14ac:dyDescent="0.3">
      <c r="A244" s="41">
        <v>46</v>
      </c>
      <c r="B244" s="42" t="s">
        <v>262</v>
      </c>
      <c r="C244" s="43">
        <v>19007.45</v>
      </c>
      <c r="D244" s="43"/>
      <c r="E244" s="29">
        <v>0.88</v>
      </c>
      <c r="F244" s="30">
        <v>1</v>
      </c>
      <c r="G244" s="44"/>
      <c r="H244" s="45">
        <v>0.66</v>
      </c>
      <c r="I244" s="45">
        <v>0.13</v>
      </c>
      <c r="J244" s="45">
        <v>0.04</v>
      </c>
      <c r="K244" s="45">
        <v>0.17</v>
      </c>
      <c r="L244" s="44">
        <v>1</v>
      </c>
      <c r="M244" s="43">
        <v>1.4</v>
      </c>
      <c r="N244" s="43">
        <v>1.68</v>
      </c>
      <c r="O244" s="43">
        <v>2.23</v>
      </c>
      <c r="P244" s="43">
        <v>2.39</v>
      </c>
      <c r="Q244" s="31"/>
      <c r="R244" s="31">
        <f t="shared" si="117"/>
        <v>0</v>
      </c>
      <c r="S244" s="31"/>
      <c r="T244" s="31">
        <f t="shared" si="118"/>
        <v>0</v>
      </c>
      <c r="U244" s="31"/>
      <c r="V244" s="31">
        <f t="shared" si="119"/>
        <v>0</v>
      </c>
      <c r="W244" s="31">
        <v>3</v>
      </c>
      <c r="X244" s="31">
        <f t="shared" si="120"/>
        <v>81351.277761600009</v>
      </c>
    </row>
    <row r="245" spans="1:29" ht="36" customHeight="1" x14ac:dyDescent="0.3">
      <c r="A245" s="41">
        <v>47</v>
      </c>
      <c r="B245" s="42" t="s">
        <v>263</v>
      </c>
      <c r="C245" s="43">
        <v>19007.45</v>
      </c>
      <c r="D245" s="43"/>
      <c r="E245" s="29">
        <v>1.27</v>
      </c>
      <c r="F245" s="30">
        <v>1</v>
      </c>
      <c r="G245" s="44"/>
      <c r="H245" s="45">
        <v>0.62</v>
      </c>
      <c r="I245" s="45">
        <v>0.18</v>
      </c>
      <c r="J245" s="45">
        <v>0.04</v>
      </c>
      <c r="K245" s="45">
        <v>0.16</v>
      </c>
      <c r="L245" s="44">
        <v>1</v>
      </c>
      <c r="M245" s="43">
        <v>1.4</v>
      </c>
      <c r="N245" s="43">
        <v>1.68</v>
      </c>
      <c r="O245" s="43">
        <v>2.23</v>
      </c>
      <c r="P245" s="43">
        <v>2.39</v>
      </c>
      <c r="Q245" s="31"/>
      <c r="R245" s="31">
        <f t="shared" si="117"/>
        <v>0</v>
      </c>
      <c r="S245" s="31"/>
      <c r="T245" s="31">
        <f t="shared" si="118"/>
        <v>0</v>
      </c>
      <c r="U245" s="31"/>
      <c r="V245" s="31">
        <f t="shared" si="119"/>
        <v>0</v>
      </c>
      <c r="W245" s="31"/>
      <c r="X245" s="31">
        <f t="shared" si="120"/>
        <v>0</v>
      </c>
    </row>
    <row r="246" spans="1:29" ht="27.6" x14ac:dyDescent="0.3">
      <c r="A246" s="41">
        <v>239</v>
      </c>
      <c r="B246" s="42" t="s">
        <v>264</v>
      </c>
      <c r="C246" s="43">
        <v>19007.45</v>
      </c>
      <c r="D246" s="43">
        <f t="shared" ref="D246:D253" si="121">C246*(H246+I246+J246)</f>
        <v>15586.109000000002</v>
      </c>
      <c r="E246" s="29">
        <v>1.1299999999999999</v>
      </c>
      <c r="F246" s="30">
        <v>1</v>
      </c>
      <c r="G246" s="44"/>
      <c r="H246" s="45">
        <v>0.6</v>
      </c>
      <c r="I246" s="45">
        <v>0.18</v>
      </c>
      <c r="J246" s="45">
        <v>0.04</v>
      </c>
      <c r="K246" s="45">
        <v>0.18</v>
      </c>
      <c r="L246" s="44">
        <v>1</v>
      </c>
      <c r="M246" s="43">
        <v>1.4</v>
      </c>
      <c r="N246" s="43">
        <v>1.68</v>
      </c>
      <c r="O246" s="43">
        <v>2.23</v>
      </c>
      <c r="P246" s="43">
        <v>2.39</v>
      </c>
      <c r="Q246" s="31"/>
      <c r="R246" s="31">
        <f t="shared" si="117"/>
        <v>0</v>
      </c>
      <c r="S246" s="31">
        <v>1</v>
      </c>
      <c r="T246" s="31">
        <f t="shared" si="118"/>
        <v>30821.530547499999</v>
      </c>
      <c r="U246" s="31">
        <v>20</v>
      </c>
      <c r="V246" s="31">
        <f t="shared" si="119"/>
        <v>644996.90755499993</v>
      </c>
      <c r="W246" s="31">
        <v>12</v>
      </c>
      <c r="X246" s="31">
        <f t="shared" si="120"/>
        <v>417849.74486639997</v>
      </c>
    </row>
    <row r="247" spans="1:29" ht="27.6" x14ac:dyDescent="0.3">
      <c r="A247" s="41">
        <v>240</v>
      </c>
      <c r="B247" s="42" t="s">
        <v>265</v>
      </c>
      <c r="C247" s="43">
        <v>19007.45</v>
      </c>
      <c r="D247" s="43">
        <f t="shared" si="121"/>
        <v>15396.034500000002</v>
      </c>
      <c r="E247" s="29">
        <v>1.19</v>
      </c>
      <c r="F247" s="30">
        <v>1</v>
      </c>
      <c r="G247" s="44"/>
      <c r="H247" s="45">
        <v>0.59</v>
      </c>
      <c r="I247" s="45">
        <v>0.18</v>
      </c>
      <c r="J247" s="45">
        <v>0.04</v>
      </c>
      <c r="K247" s="45">
        <v>0.19</v>
      </c>
      <c r="L247" s="44">
        <v>1</v>
      </c>
      <c r="M247" s="43">
        <v>1.4</v>
      </c>
      <c r="N247" s="43">
        <v>1.68</v>
      </c>
      <c r="O247" s="43">
        <v>2.23</v>
      </c>
      <c r="P247" s="43">
        <v>2.39</v>
      </c>
      <c r="Q247" s="31"/>
      <c r="R247" s="31">
        <f t="shared" si="117"/>
        <v>0</v>
      </c>
      <c r="S247" s="31">
        <v>2</v>
      </c>
      <c r="T247" s="31">
        <f t="shared" si="118"/>
        <v>64916.143984999995</v>
      </c>
      <c r="U247" s="31">
        <v>90</v>
      </c>
      <c r="V247" s="31">
        <f t="shared" si="119"/>
        <v>3056600.3893424999</v>
      </c>
      <c r="W247" s="31">
        <v>1</v>
      </c>
      <c r="X247" s="31">
        <f t="shared" si="120"/>
        <v>36669.704748599994</v>
      </c>
    </row>
    <row r="248" spans="1:29" ht="27.6" x14ac:dyDescent="0.3">
      <c r="A248" s="41">
        <v>241</v>
      </c>
      <c r="B248" s="42" t="s">
        <v>266</v>
      </c>
      <c r="C248" s="43">
        <v>19007.45</v>
      </c>
      <c r="D248" s="43">
        <f t="shared" si="121"/>
        <v>15776.183500000003</v>
      </c>
      <c r="E248" s="29">
        <v>2.13</v>
      </c>
      <c r="F248" s="30">
        <v>1</v>
      </c>
      <c r="G248" s="44"/>
      <c r="H248" s="45">
        <v>0.49</v>
      </c>
      <c r="I248" s="45">
        <v>0.3</v>
      </c>
      <c r="J248" s="45">
        <v>0.04</v>
      </c>
      <c r="K248" s="45">
        <v>0.17</v>
      </c>
      <c r="L248" s="44">
        <v>1</v>
      </c>
      <c r="M248" s="43">
        <v>1.4</v>
      </c>
      <c r="N248" s="43">
        <v>1.68</v>
      </c>
      <c r="O248" s="43">
        <v>2.23</v>
      </c>
      <c r="P248" s="43">
        <v>2.39</v>
      </c>
      <c r="Q248" s="31"/>
      <c r="R248" s="31">
        <f t="shared" si="117"/>
        <v>0</v>
      </c>
      <c r="S248" s="31"/>
      <c r="T248" s="31">
        <f t="shared" si="118"/>
        <v>0</v>
      </c>
      <c r="U248" s="31">
        <v>95</v>
      </c>
      <c r="V248" s="31">
        <f t="shared" si="119"/>
        <v>5775005.497511249</v>
      </c>
      <c r="W248" s="31">
        <v>0</v>
      </c>
      <c r="X248" s="31">
        <f t="shared" si="120"/>
        <v>0</v>
      </c>
    </row>
    <row r="249" spans="1:29" s="39" customFormat="1" x14ac:dyDescent="0.3">
      <c r="A249" s="62">
        <v>33</v>
      </c>
      <c r="B249" s="63" t="s">
        <v>267</v>
      </c>
      <c r="C249" s="43">
        <v>19007.45</v>
      </c>
      <c r="D249" s="47">
        <f t="shared" si="121"/>
        <v>0</v>
      </c>
      <c r="E249" s="47">
        <v>1.9</v>
      </c>
      <c r="F249" s="36"/>
      <c r="G249" s="48"/>
      <c r="H249" s="49"/>
      <c r="I249" s="49"/>
      <c r="J249" s="49"/>
      <c r="K249" s="49"/>
      <c r="L249" s="48"/>
      <c r="M249" s="43">
        <v>1.4</v>
      </c>
      <c r="N249" s="43">
        <v>1.68</v>
      </c>
      <c r="O249" s="43">
        <v>2.23</v>
      </c>
      <c r="P249" s="43">
        <v>2.39</v>
      </c>
      <c r="Q249" s="26">
        <f t="shared" ref="Q249:V249" si="122">SUM(Q250:Q251)</f>
        <v>0</v>
      </c>
      <c r="R249" s="26">
        <f t="shared" si="122"/>
        <v>0</v>
      </c>
      <c r="S249" s="26">
        <f t="shared" si="122"/>
        <v>42</v>
      </c>
      <c r="T249" s="26">
        <f t="shared" si="122"/>
        <v>2116866.3591074999</v>
      </c>
      <c r="U249" s="26">
        <f t="shared" si="122"/>
        <v>32</v>
      </c>
      <c r="V249" s="26">
        <f t="shared" si="122"/>
        <v>1526873.2103625</v>
      </c>
      <c r="W249" s="26">
        <f t="shared" ref="W249:X249" si="123">SUM(W250:W251)</f>
        <v>39</v>
      </c>
      <c r="X249" s="26">
        <f t="shared" si="123"/>
        <v>2148413.2899767999</v>
      </c>
      <c r="Y249" s="38"/>
      <c r="Z249" s="38"/>
      <c r="AA249" s="38"/>
      <c r="AB249" s="38"/>
      <c r="AC249" s="38"/>
    </row>
    <row r="250" spans="1:29" x14ac:dyDescent="0.3">
      <c r="A250" s="41">
        <v>242</v>
      </c>
      <c r="B250" s="42" t="s">
        <v>268</v>
      </c>
      <c r="C250" s="43">
        <v>19007.45</v>
      </c>
      <c r="D250" s="43">
        <f t="shared" si="121"/>
        <v>15205.960000000001</v>
      </c>
      <c r="E250" s="29">
        <v>1.17</v>
      </c>
      <c r="F250" s="30">
        <v>1</v>
      </c>
      <c r="G250" s="44"/>
      <c r="H250" s="45">
        <v>0.53</v>
      </c>
      <c r="I250" s="45">
        <v>0.23</v>
      </c>
      <c r="J250" s="45">
        <v>0.04</v>
      </c>
      <c r="K250" s="45">
        <v>0.2</v>
      </c>
      <c r="L250" s="44">
        <v>1</v>
      </c>
      <c r="M250" s="43">
        <v>1.4</v>
      </c>
      <c r="N250" s="43">
        <v>1.68</v>
      </c>
      <c r="O250" s="43">
        <v>2.23</v>
      </c>
      <c r="P250" s="43">
        <v>2.39</v>
      </c>
      <c r="Q250" s="31">
        <v>0</v>
      </c>
      <c r="R250" s="31">
        <f>Q250*C250*E250*F250*M250*$R$6</f>
        <v>0</v>
      </c>
      <c r="S250" s="31">
        <v>3</v>
      </c>
      <c r="T250" s="31">
        <f>(S250/12*3*C250*E250*F250*M250*$S$6)+(S250/12*9*C250*E250*F250*M250*$T$6)</f>
        <v>95737.674532500008</v>
      </c>
      <c r="U250" s="31">
        <v>10</v>
      </c>
      <c r="V250" s="31">
        <f>U250/12*9*C250*E250*F250*M250*$V$6+U250/12*3*C250*E250*F250*M250*$U$6</f>
        <v>333914.3282475</v>
      </c>
      <c r="W250" s="31">
        <v>6</v>
      </c>
      <c r="X250" s="31">
        <f>W250/12*9*C250*E250*F250*N250*$X$6+W250/12*3*C250*E250*F250*N250*$W$6</f>
        <v>216320.44313879998</v>
      </c>
    </row>
    <row r="251" spans="1:29" x14ac:dyDescent="0.3">
      <c r="A251" s="41">
        <v>243</v>
      </c>
      <c r="B251" s="42" t="s">
        <v>269</v>
      </c>
      <c r="C251" s="43">
        <v>19007.45</v>
      </c>
      <c r="D251" s="43">
        <f t="shared" si="121"/>
        <v>15205.960000000001</v>
      </c>
      <c r="E251" s="29">
        <v>1.9</v>
      </c>
      <c r="F251" s="30">
        <v>1</v>
      </c>
      <c r="G251" s="44"/>
      <c r="H251" s="45">
        <v>0.53</v>
      </c>
      <c r="I251" s="45">
        <v>0.23</v>
      </c>
      <c r="J251" s="45">
        <v>0.04</v>
      </c>
      <c r="K251" s="45">
        <v>0.2</v>
      </c>
      <c r="L251" s="44">
        <v>1</v>
      </c>
      <c r="M251" s="43">
        <v>1.4</v>
      </c>
      <c r="N251" s="43">
        <v>1.68</v>
      </c>
      <c r="O251" s="43">
        <v>2.23</v>
      </c>
      <c r="P251" s="43">
        <v>2.39</v>
      </c>
      <c r="Q251" s="31">
        <v>0</v>
      </c>
      <c r="R251" s="31">
        <f>Q251*C251*E251*F251*M251*$R$6</f>
        <v>0</v>
      </c>
      <c r="S251" s="31">
        <v>39</v>
      </c>
      <c r="T251" s="31">
        <f>(S251/12*3*C251*E251*F251*M251*$S$6)+(S251/12*9*C251*E251*F251*M251*$T$6)</f>
        <v>2021128.6845749998</v>
      </c>
      <c r="U251" s="31">
        <v>22</v>
      </c>
      <c r="V251" s="31">
        <f>U251/12*9*C251*E251*F251*M251*$V$6+U251/12*3*C251*E251*F251*M251*$U$6</f>
        <v>1192958.8821149999</v>
      </c>
      <c r="W251" s="31">
        <v>33</v>
      </c>
      <c r="X251" s="31">
        <f>W251/12*9*C251*E251*F251*N251*$X$6+W251/12*3*C251*E251*F251*N251*$W$6</f>
        <v>1932092.8468379998</v>
      </c>
    </row>
    <row r="252" spans="1:29" s="39" customFormat="1" ht="18" customHeight="1" x14ac:dyDescent="0.3">
      <c r="A252" s="62">
        <v>34</v>
      </c>
      <c r="B252" s="63" t="s">
        <v>270</v>
      </c>
      <c r="C252" s="43">
        <v>19007.45</v>
      </c>
      <c r="D252" s="47">
        <f t="shared" si="121"/>
        <v>0</v>
      </c>
      <c r="E252" s="47">
        <v>1.18</v>
      </c>
      <c r="F252" s="36"/>
      <c r="G252" s="48"/>
      <c r="H252" s="49"/>
      <c r="I252" s="49"/>
      <c r="J252" s="49"/>
      <c r="K252" s="49"/>
      <c r="L252" s="48"/>
      <c r="M252" s="43">
        <v>1.4</v>
      </c>
      <c r="N252" s="43">
        <v>1.68</v>
      </c>
      <c r="O252" s="43">
        <v>2.23</v>
      </c>
      <c r="P252" s="43">
        <v>2.39</v>
      </c>
      <c r="Q252" s="26">
        <f t="shared" ref="Q252:V252" si="124">SUM(Q253:Q258)</f>
        <v>0</v>
      </c>
      <c r="R252" s="26">
        <f t="shared" si="124"/>
        <v>0</v>
      </c>
      <c r="S252" s="26">
        <f t="shared" si="124"/>
        <v>1</v>
      </c>
      <c r="T252" s="26">
        <f t="shared" si="124"/>
        <v>19420.291814000004</v>
      </c>
      <c r="U252" s="26">
        <f t="shared" si="124"/>
        <v>0</v>
      </c>
      <c r="V252" s="26">
        <f t="shared" si="124"/>
        <v>0</v>
      </c>
      <c r="W252" s="26">
        <f t="shared" ref="W252:X252" si="125">SUM(W253:W258)</f>
        <v>3</v>
      </c>
      <c r="X252" s="26">
        <f t="shared" si="125"/>
        <v>65820.579279840007</v>
      </c>
      <c r="Y252" s="38"/>
      <c r="Z252" s="38"/>
      <c r="AA252" s="38"/>
      <c r="AB252" s="38"/>
      <c r="AC252" s="38"/>
    </row>
    <row r="253" spans="1:29" ht="27.6" x14ac:dyDescent="0.3">
      <c r="A253" s="41">
        <v>244</v>
      </c>
      <c r="B253" s="50" t="s">
        <v>271</v>
      </c>
      <c r="C253" s="43">
        <v>19007.45</v>
      </c>
      <c r="D253" s="43">
        <f t="shared" si="121"/>
        <v>16156.3325</v>
      </c>
      <c r="E253" s="29">
        <v>0.89</v>
      </c>
      <c r="F253" s="30">
        <v>0.8</v>
      </c>
      <c r="G253" s="44"/>
      <c r="H253" s="45">
        <v>0.69</v>
      </c>
      <c r="I253" s="45">
        <v>0.13</v>
      </c>
      <c r="J253" s="45">
        <v>0.03</v>
      </c>
      <c r="K253" s="45">
        <v>0.15</v>
      </c>
      <c r="L253" s="44">
        <v>0.8</v>
      </c>
      <c r="M253" s="43">
        <v>1.4</v>
      </c>
      <c r="N253" s="43">
        <v>1.68</v>
      </c>
      <c r="O253" s="43">
        <v>2.23</v>
      </c>
      <c r="P253" s="43">
        <v>2.39</v>
      </c>
      <c r="Q253" s="31">
        <v>0</v>
      </c>
      <c r="R253" s="31">
        <f t="shared" ref="R253:R258" si="126">Q253*C253*E253*F253*M253*$R$6</f>
        <v>0</v>
      </c>
      <c r="S253" s="31">
        <v>1</v>
      </c>
      <c r="T253" s="31">
        <f t="shared" ref="T253:T258" si="127">(S253/12*3*C253*E253*F253*M253*$S$6)+(S253/12*9*C253*E253*F253*M253*$T$6)</f>
        <v>19420.291814000004</v>
      </c>
      <c r="U253" s="31">
        <v>0</v>
      </c>
      <c r="V253" s="31">
        <f t="shared" ref="V253:V258" si="128">U253/12*9*C253*E253*F253*M253*$V$6+U253/12*3*C253*E253*F253*M253*$U$6</f>
        <v>0</v>
      </c>
      <c r="W253" s="31">
        <v>3</v>
      </c>
      <c r="X253" s="31">
        <f t="shared" ref="X253:X258" si="129">W253/12*9*C253*E253*F253*N253*$X$6+W253/12*3*C253*E253*F253*N253*$W$6</f>
        <v>65820.579279840007</v>
      </c>
    </row>
    <row r="254" spans="1:29" ht="27.6" x14ac:dyDescent="0.3">
      <c r="A254" s="41">
        <v>166</v>
      </c>
      <c r="B254" s="50" t="s">
        <v>272</v>
      </c>
      <c r="C254" s="43">
        <v>19007.45</v>
      </c>
      <c r="D254" s="43"/>
      <c r="E254" s="29">
        <v>0.99</v>
      </c>
      <c r="F254" s="30">
        <v>0.8</v>
      </c>
      <c r="G254" s="44"/>
      <c r="H254" s="45">
        <v>0.69</v>
      </c>
      <c r="I254" s="45">
        <v>0.13</v>
      </c>
      <c r="J254" s="45">
        <v>0.03</v>
      </c>
      <c r="K254" s="45">
        <v>0.15</v>
      </c>
      <c r="L254" s="44">
        <v>0.8</v>
      </c>
      <c r="M254" s="43">
        <v>1.4</v>
      </c>
      <c r="N254" s="43">
        <v>1.68</v>
      </c>
      <c r="O254" s="43">
        <v>2.23</v>
      </c>
      <c r="P254" s="43">
        <v>2.39</v>
      </c>
      <c r="Q254" s="31"/>
      <c r="R254" s="31">
        <f t="shared" si="126"/>
        <v>0</v>
      </c>
      <c r="S254" s="31"/>
      <c r="T254" s="31">
        <f t="shared" si="127"/>
        <v>0</v>
      </c>
      <c r="U254" s="31"/>
      <c r="V254" s="31">
        <f t="shared" si="128"/>
        <v>0</v>
      </c>
      <c r="W254" s="31"/>
      <c r="X254" s="31">
        <f t="shared" si="129"/>
        <v>0</v>
      </c>
    </row>
    <row r="255" spans="1:29" x14ac:dyDescent="0.3">
      <c r="A255" s="41">
        <v>245</v>
      </c>
      <c r="B255" s="42" t="s">
        <v>273</v>
      </c>
      <c r="C255" s="43">
        <v>19007.45</v>
      </c>
      <c r="D255" s="43">
        <f t="shared" ref="D255:D260" si="130">C255*(H255+I255+J255)</f>
        <v>16156.3325</v>
      </c>
      <c r="E255" s="29">
        <v>0.74</v>
      </c>
      <c r="F255" s="30">
        <v>0.8</v>
      </c>
      <c r="G255" s="44"/>
      <c r="H255" s="45">
        <v>0.71</v>
      </c>
      <c r="I255" s="45">
        <v>0.11</v>
      </c>
      <c r="J255" s="45">
        <v>0.03</v>
      </c>
      <c r="K255" s="45">
        <v>0.15</v>
      </c>
      <c r="L255" s="44">
        <v>0.8</v>
      </c>
      <c r="M255" s="43">
        <v>1.4</v>
      </c>
      <c r="N255" s="43">
        <v>1.68</v>
      </c>
      <c r="O255" s="43">
        <v>2.23</v>
      </c>
      <c r="P255" s="43">
        <v>2.39</v>
      </c>
      <c r="Q255" s="31">
        <v>0</v>
      </c>
      <c r="R255" s="31">
        <f t="shared" si="126"/>
        <v>0</v>
      </c>
      <c r="S255" s="31"/>
      <c r="T255" s="31">
        <f t="shared" si="127"/>
        <v>0</v>
      </c>
      <c r="U255" s="31">
        <v>0</v>
      </c>
      <c r="V255" s="31">
        <f t="shared" si="128"/>
        <v>0</v>
      </c>
      <c r="W255" s="31">
        <v>0</v>
      </c>
      <c r="X255" s="31">
        <f t="shared" si="129"/>
        <v>0</v>
      </c>
    </row>
    <row r="256" spans="1:29" x14ac:dyDescent="0.3">
      <c r="A256" s="41">
        <v>246</v>
      </c>
      <c r="B256" s="42" t="s">
        <v>274</v>
      </c>
      <c r="C256" s="43">
        <v>19007.45</v>
      </c>
      <c r="D256" s="43">
        <f t="shared" si="130"/>
        <v>16726.556</v>
      </c>
      <c r="E256" s="29">
        <v>1.27</v>
      </c>
      <c r="F256" s="30">
        <v>0.8</v>
      </c>
      <c r="G256" s="44"/>
      <c r="H256" s="45">
        <v>0.71</v>
      </c>
      <c r="I256" s="45">
        <v>0.14000000000000001</v>
      </c>
      <c r="J256" s="45">
        <v>0.03</v>
      </c>
      <c r="K256" s="45">
        <v>0.12</v>
      </c>
      <c r="L256" s="44">
        <v>0.8</v>
      </c>
      <c r="M256" s="43">
        <v>1.4</v>
      </c>
      <c r="N256" s="43">
        <v>1.68</v>
      </c>
      <c r="O256" s="43">
        <v>2.23</v>
      </c>
      <c r="P256" s="43">
        <v>2.39</v>
      </c>
      <c r="Q256" s="31">
        <v>0</v>
      </c>
      <c r="R256" s="31">
        <f t="shared" si="126"/>
        <v>0</v>
      </c>
      <c r="S256" s="31"/>
      <c r="T256" s="31">
        <f t="shared" si="127"/>
        <v>0</v>
      </c>
      <c r="U256" s="31">
        <v>0</v>
      </c>
      <c r="V256" s="31">
        <f t="shared" si="128"/>
        <v>0</v>
      </c>
      <c r="W256" s="31">
        <v>0</v>
      </c>
      <c r="X256" s="31">
        <f t="shared" si="129"/>
        <v>0</v>
      </c>
    </row>
    <row r="257" spans="1:29" x14ac:dyDescent="0.3">
      <c r="A257" s="41">
        <v>247</v>
      </c>
      <c r="B257" s="42" t="s">
        <v>275</v>
      </c>
      <c r="C257" s="43">
        <v>19007.45</v>
      </c>
      <c r="D257" s="43">
        <f t="shared" si="130"/>
        <v>16726.556000000004</v>
      </c>
      <c r="E257" s="29">
        <v>1.63</v>
      </c>
      <c r="F257" s="30">
        <v>0.8</v>
      </c>
      <c r="G257" s="44"/>
      <c r="H257" s="45">
        <v>0.67</v>
      </c>
      <c r="I257" s="45">
        <v>0.18</v>
      </c>
      <c r="J257" s="45">
        <v>0.03</v>
      </c>
      <c r="K257" s="45">
        <v>0.12</v>
      </c>
      <c r="L257" s="44">
        <v>0.8</v>
      </c>
      <c r="M257" s="43">
        <v>1.4</v>
      </c>
      <c r="N257" s="43">
        <v>1.68</v>
      </c>
      <c r="O257" s="43">
        <v>2.23</v>
      </c>
      <c r="P257" s="43">
        <v>2.39</v>
      </c>
      <c r="Q257" s="31">
        <v>0</v>
      </c>
      <c r="R257" s="31">
        <f t="shared" si="126"/>
        <v>0</v>
      </c>
      <c r="S257" s="26"/>
      <c r="T257" s="31">
        <f t="shared" si="127"/>
        <v>0</v>
      </c>
      <c r="U257" s="31">
        <v>0</v>
      </c>
      <c r="V257" s="31">
        <f t="shared" si="128"/>
        <v>0</v>
      </c>
      <c r="W257" s="31"/>
      <c r="X257" s="31">
        <f t="shared" si="129"/>
        <v>0</v>
      </c>
    </row>
    <row r="258" spans="1:29" x14ac:dyDescent="0.3">
      <c r="A258" s="41">
        <v>248</v>
      </c>
      <c r="B258" s="42" t="s">
        <v>276</v>
      </c>
      <c r="C258" s="43">
        <v>19007.45</v>
      </c>
      <c r="D258" s="43">
        <f t="shared" si="130"/>
        <v>16916.630500000003</v>
      </c>
      <c r="E258" s="29">
        <v>1.9</v>
      </c>
      <c r="F258" s="30">
        <v>1</v>
      </c>
      <c r="G258" s="44"/>
      <c r="H258" s="45">
        <v>0.68</v>
      </c>
      <c r="I258" s="45">
        <v>0.18</v>
      </c>
      <c r="J258" s="45">
        <v>0.03</v>
      </c>
      <c r="K258" s="45">
        <v>0.11</v>
      </c>
      <c r="L258" s="44">
        <v>1</v>
      </c>
      <c r="M258" s="43">
        <v>1.4</v>
      </c>
      <c r="N258" s="43">
        <v>1.68</v>
      </c>
      <c r="O258" s="43">
        <v>2.23</v>
      </c>
      <c r="P258" s="43">
        <v>2.39</v>
      </c>
      <c r="Q258" s="31">
        <v>0</v>
      </c>
      <c r="R258" s="31">
        <f t="shared" si="126"/>
        <v>0</v>
      </c>
      <c r="S258" s="31"/>
      <c r="T258" s="31">
        <f t="shared" si="127"/>
        <v>0</v>
      </c>
      <c r="U258" s="31">
        <v>0</v>
      </c>
      <c r="V258" s="31">
        <f t="shared" si="128"/>
        <v>0</v>
      </c>
      <c r="W258" s="31">
        <v>0</v>
      </c>
      <c r="X258" s="31">
        <f t="shared" si="129"/>
        <v>0</v>
      </c>
    </row>
    <row r="259" spans="1:29" s="39" customFormat="1" x14ac:dyDescent="0.3">
      <c r="A259" s="62">
        <v>35</v>
      </c>
      <c r="B259" s="63" t="s">
        <v>277</v>
      </c>
      <c r="C259" s="43">
        <v>19007.45</v>
      </c>
      <c r="D259" s="47">
        <f t="shared" si="130"/>
        <v>0</v>
      </c>
      <c r="E259" s="47">
        <v>1.4</v>
      </c>
      <c r="F259" s="36"/>
      <c r="G259" s="48"/>
      <c r="H259" s="49"/>
      <c r="I259" s="49"/>
      <c r="J259" s="49"/>
      <c r="K259" s="49"/>
      <c r="L259" s="48"/>
      <c r="M259" s="43">
        <v>1.4</v>
      </c>
      <c r="N259" s="43">
        <v>1.68</v>
      </c>
      <c r="O259" s="43">
        <v>2.23</v>
      </c>
      <c r="P259" s="43">
        <v>2.39</v>
      </c>
      <c r="Q259" s="26">
        <f t="shared" ref="Q259:V259" si="131">SUM(Q260:Q268)</f>
        <v>0</v>
      </c>
      <c r="R259" s="26">
        <f t="shared" si="131"/>
        <v>0</v>
      </c>
      <c r="S259" s="26">
        <f t="shared" si="131"/>
        <v>63</v>
      </c>
      <c r="T259" s="26">
        <f t="shared" si="131"/>
        <v>2444992.9188299999</v>
      </c>
      <c r="U259" s="26">
        <f t="shared" si="131"/>
        <v>99</v>
      </c>
      <c r="V259" s="26">
        <f t="shared" si="131"/>
        <v>3224699.1409132499</v>
      </c>
      <c r="W259" s="26">
        <f t="shared" ref="W259:X259" si="132">SUM(W260:W268)</f>
        <v>146</v>
      </c>
      <c r="X259" s="26">
        <f t="shared" si="132"/>
        <v>6449862.1016214006</v>
      </c>
      <c r="Y259" s="38"/>
      <c r="Z259" s="38"/>
      <c r="AA259" s="38"/>
      <c r="AB259" s="38"/>
      <c r="AC259" s="38"/>
    </row>
    <row r="260" spans="1:29" x14ac:dyDescent="0.3">
      <c r="A260" s="41">
        <v>249</v>
      </c>
      <c r="B260" s="42" t="s">
        <v>278</v>
      </c>
      <c r="C260" s="43">
        <v>19007.45</v>
      </c>
      <c r="D260" s="43">
        <f t="shared" si="130"/>
        <v>14825.811000000002</v>
      </c>
      <c r="E260" s="29">
        <v>1.02</v>
      </c>
      <c r="F260" s="30">
        <v>1</v>
      </c>
      <c r="G260" s="44"/>
      <c r="H260" s="45">
        <v>0.52</v>
      </c>
      <c r="I260" s="45">
        <v>0.21</v>
      </c>
      <c r="J260" s="45">
        <v>0.05</v>
      </c>
      <c r="K260" s="45">
        <v>0.22</v>
      </c>
      <c r="L260" s="44">
        <v>1</v>
      </c>
      <c r="M260" s="43">
        <v>1.4</v>
      </c>
      <c r="N260" s="43">
        <v>1.68</v>
      </c>
      <c r="O260" s="43">
        <v>2.23</v>
      </c>
      <c r="P260" s="43">
        <v>2.39</v>
      </c>
      <c r="Q260" s="31">
        <v>0</v>
      </c>
      <c r="R260" s="31">
        <f t="shared" ref="R260:R268" si="133">Q260*C260*E260*F260*M260*$R$6</f>
        <v>0</v>
      </c>
      <c r="S260" s="31">
        <v>9</v>
      </c>
      <c r="T260" s="31">
        <f t="shared" ref="T260:T268" si="134">(S260/12*3*C260*E260*F260*M260*$S$6)+(S260/12*9*C260*E260*F260*M260*$T$6)</f>
        <v>250390.84108499999</v>
      </c>
      <c r="U260" s="31">
        <v>60</v>
      </c>
      <c r="V260" s="31">
        <f t="shared" ref="V260:V268" si="135">U260/12*9*C260*E260*F260*M260*$V$6+U260/12*3*C260*E260*F260*M260*$U$6</f>
        <v>1746628.79391</v>
      </c>
      <c r="W260" s="31">
        <v>6</v>
      </c>
      <c r="X260" s="31">
        <f t="shared" ref="X260:X268" si="136">W260/12*9*C260*E260*F260*N260*$X$6+W260/12*3*C260*E260*F260*N260*$W$6</f>
        <v>188587.05299280002</v>
      </c>
    </row>
    <row r="261" spans="1:29" x14ac:dyDescent="0.3">
      <c r="A261" s="41">
        <v>250</v>
      </c>
      <c r="B261" s="42" t="s">
        <v>279</v>
      </c>
      <c r="C261" s="43">
        <v>19007.45</v>
      </c>
      <c r="D261" s="43"/>
      <c r="E261" s="29">
        <v>1.49</v>
      </c>
      <c r="F261" s="30">
        <v>1</v>
      </c>
      <c r="G261" s="44"/>
      <c r="H261" s="45"/>
      <c r="I261" s="45"/>
      <c r="J261" s="45"/>
      <c r="K261" s="45"/>
      <c r="L261" s="44">
        <v>1</v>
      </c>
      <c r="M261" s="43">
        <v>1.4</v>
      </c>
      <c r="N261" s="43">
        <v>1.68</v>
      </c>
      <c r="O261" s="43">
        <v>2.23</v>
      </c>
      <c r="P261" s="43">
        <v>2.39</v>
      </c>
      <c r="Q261" s="31"/>
      <c r="R261" s="31">
        <f t="shared" si="133"/>
        <v>0</v>
      </c>
      <c r="S261" s="31">
        <v>54</v>
      </c>
      <c r="T261" s="31">
        <f t="shared" si="134"/>
        <v>2194602.0777449999</v>
      </c>
      <c r="U261" s="31">
        <v>15</v>
      </c>
      <c r="V261" s="31">
        <f t="shared" si="135"/>
        <v>637861.98601124994</v>
      </c>
      <c r="W261" s="31">
        <v>96</v>
      </c>
      <c r="X261" s="31">
        <f t="shared" si="136"/>
        <v>4407760.1405376</v>
      </c>
    </row>
    <row r="262" spans="1:29" x14ac:dyDescent="0.3">
      <c r="A262" s="41">
        <v>48</v>
      </c>
      <c r="B262" s="42" t="s">
        <v>280</v>
      </c>
      <c r="C262" s="43">
        <v>19007.45</v>
      </c>
      <c r="D262" s="43">
        <f>C262*(H262+I262+J262)</f>
        <v>14825.811000000002</v>
      </c>
      <c r="E262" s="29">
        <v>1.51</v>
      </c>
      <c r="F262" s="30">
        <v>1</v>
      </c>
      <c r="G262" s="44"/>
      <c r="H262" s="45">
        <v>0.52</v>
      </c>
      <c r="I262" s="45">
        <v>0.21</v>
      </c>
      <c r="J262" s="45">
        <v>0.05</v>
      </c>
      <c r="K262" s="45">
        <v>0.22</v>
      </c>
      <c r="L262" s="44">
        <v>1</v>
      </c>
      <c r="M262" s="43">
        <v>1.4</v>
      </c>
      <c r="N262" s="43">
        <v>1.68</v>
      </c>
      <c r="O262" s="43">
        <v>2.23</v>
      </c>
      <c r="P262" s="43">
        <v>2.39</v>
      </c>
      <c r="Q262" s="31">
        <v>0</v>
      </c>
      <c r="R262" s="31">
        <f t="shared" si="133"/>
        <v>0</v>
      </c>
      <c r="S262" s="31"/>
      <c r="T262" s="31">
        <f t="shared" si="134"/>
        <v>0</v>
      </c>
      <c r="U262" s="31">
        <v>0</v>
      </c>
      <c r="V262" s="31">
        <f t="shared" si="135"/>
        <v>0</v>
      </c>
      <c r="W262" s="31">
        <v>21</v>
      </c>
      <c r="X262" s="31">
        <f t="shared" si="136"/>
        <v>977139.77947740001</v>
      </c>
    </row>
    <row r="263" spans="1:29" ht="27.75" customHeight="1" x14ac:dyDescent="0.3">
      <c r="A263" s="41">
        <v>251</v>
      </c>
      <c r="B263" s="42" t="s">
        <v>281</v>
      </c>
      <c r="C263" s="43">
        <v>19007.45</v>
      </c>
      <c r="D263" s="43">
        <f>C263*(H263+I263+J263)</f>
        <v>15776.183500000003</v>
      </c>
      <c r="E263" s="29">
        <v>1.25</v>
      </c>
      <c r="F263" s="30">
        <v>1</v>
      </c>
      <c r="G263" s="44"/>
      <c r="H263" s="45">
        <v>0.59</v>
      </c>
      <c r="I263" s="45">
        <v>0.2</v>
      </c>
      <c r="J263" s="45">
        <v>0.04</v>
      </c>
      <c r="K263" s="45">
        <v>0.17</v>
      </c>
      <c r="L263" s="44">
        <v>1</v>
      </c>
      <c r="M263" s="43">
        <v>1.4</v>
      </c>
      <c r="N263" s="43">
        <v>1.68</v>
      </c>
      <c r="O263" s="43">
        <v>2.23</v>
      </c>
      <c r="P263" s="43">
        <v>2.39</v>
      </c>
      <c r="Q263" s="31">
        <v>0</v>
      </c>
      <c r="R263" s="31">
        <f t="shared" si="133"/>
        <v>0</v>
      </c>
      <c r="S263" s="31"/>
      <c r="T263" s="31">
        <f t="shared" si="134"/>
        <v>0</v>
      </c>
      <c r="U263" s="31">
        <v>20</v>
      </c>
      <c r="V263" s="31">
        <f t="shared" si="135"/>
        <v>713492.15437499993</v>
      </c>
      <c r="W263" s="31">
        <v>18</v>
      </c>
      <c r="X263" s="31">
        <f t="shared" si="136"/>
        <v>693334.75364999997</v>
      </c>
    </row>
    <row r="264" spans="1:29" ht="27.75" customHeight="1" x14ac:dyDescent="0.3">
      <c r="A264" s="41">
        <v>49</v>
      </c>
      <c r="B264" s="42" t="s">
        <v>282</v>
      </c>
      <c r="C264" s="43">
        <v>19007.45</v>
      </c>
      <c r="D264" s="43"/>
      <c r="E264" s="29">
        <v>1.38</v>
      </c>
      <c r="F264" s="30">
        <v>1</v>
      </c>
      <c r="G264" s="44"/>
      <c r="H264" s="45">
        <v>0.59</v>
      </c>
      <c r="I264" s="45">
        <v>0.2</v>
      </c>
      <c r="J264" s="45">
        <v>0.04</v>
      </c>
      <c r="K264" s="45">
        <v>0.17</v>
      </c>
      <c r="L264" s="44">
        <v>1</v>
      </c>
      <c r="M264" s="43">
        <v>1.4</v>
      </c>
      <c r="N264" s="43">
        <v>1.68</v>
      </c>
      <c r="O264" s="43">
        <v>2.23</v>
      </c>
      <c r="P264" s="43">
        <v>2.39</v>
      </c>
      <c r="Q264" s="31"/>
      <c r="R264" s="31">
        <f t="shared" si="133"/>
        <v>0</v>
      </c>
      <c r="S264" s="31"/>
      <c r="T264" s="31">
        <f t="shared" si="134"/>
        <v>0</v>
      </c>
      <c r="U264" s="31"/>
      <c r="V264" s="31">
        <f t="shared" si="135"/>
        <v>0</v>
      </c>
      <c r="W264" s="31">
        <v>2</v>
      </c>
      <c r="X264" s="31">
        <f t="shared" si="136"/>
        <v>85049.063114399993</v>
      </c>
    </row>
    <row r="265" spans="1:29" ht="27.6" x14ac:dyDescent="0.3">
      <c r="A265" s="41">
        <v>252</v>
      </c>
      <c r="B265" s="42" t="s">
        <v>283</v>
      </c>
      <c r="C265" s="43">
        <v>19007.45</v>
      </c>
      <c r="D265" s="43">
        <f>C265*(H265+I265+J265)</f>
        <v>15586.109000000002</v>
      </c>
      <c r="E265" s="29">
        <v>0.76</v>
      </c>
      <c r="F265" s="30">
        <v>1</v>
      </c>
      <c r="G265" s="44"/>
      <c r="H265" s="45">
        <v>0.59</v>
      </c>
      <c r="I265" s="45">
        <v>0.19</v>
      </c>
      <c r="J265" s="45">
        <v>0.04</v>
      </c>
      <c r="K265" s="45">
        <v>0.18</v>
      </c>
      <c r="L265" s="44">
        <v>1</v>
      </c>
      <c r="M265" s="43">
        <v>1.4</v>
      </c>
      <c r="N265" s="43">
        <v>1.68</v>
      </c>
      <c r="O265" s="43">
        <v>2.23</v>
      </c>
      <c r="P265" s="43">
        <v>2.39</v>
      </c>
      <c r="Q265" s="31">
        <v>0</v>
      </c>
      <c r="R265" s="31">
        <f t="shared" si="133"/>
        <v>0</v>
      </c>
      <c r="S265" s="31"/>
      <c r="T265" s="31">
        <f t="shared" si="134"/>
        <v>0</v>
      </c>
      <c r="U265" s="31">
        <v>0</v>
      </c>
      <c r="V265" s="31">
        <f t="shared" si="135"/>
        <v>0</v>
      </c>
      <c r="W265" s="31">
        <v>0</v>
      </c>
      <c r="X265" s="31">
        <f t="shared" si="136"/>
        <v>0</v>
      </c>
    </row>
    <row r="266" spans="1:29" x14ac:dyDescent="0.3">
      <c r="A266" s="41">
        <v>253</v>
      </c>
      <c r="B266" s="42" t="s">
        <v>284</v>
      </c>
      <c r="C266" s="43">
        <v>19007.45</v>
      </c>
      <c r="D266" s="43">
        <f>C266*(H266+I266+J266)</f>
        <v>15205.960000000001</v>
      </c>
      <c r="E266" s="29">
        <v>1.06</v>
      </c>
      <c r="F266" s="30">
        <v>1</v>
      </c>
      <c r="G266" s="44"/>
      <c r="H266" s="45">
        <v>0.56000000000000005</v>
      </c>
      <c r="I266" s="45">
        <v>0.19</v>
      </c>
      <c r="J266" s="45">
        <v>0.05</v>
      </c>
      <c r="K266" s="45">
        <v>0.2</v>
      </c>
      <c r="L266" s="44">
        <v>1</v>
      </c>
      <c r="M266" s="43">
        <v>1.4</v>
      </c>
      <c r="N266" s="43">
        <v>1.68</v>
      </c>
      <c r="O266" s="43">
        <v>2.23</v>
      </c>
      <c r="P266" s="43">
        <v>2.39</v>
      </c>
      <c r="Q266" s="31">
        <v>0</v>
      </c>
      <c r="R266" s="31">
        <f t="shared" si="133"/>
        <v>0</v>
      </c>
      <c r="S266" s="31"/>
      <c r="T266" s="31">
        <f t="shared" si="134"/>
        <v>0</v>
      </c>
      <c r="U266" s="31">
        <v>2</v>
      </c>
      <c r="V266" s="31">
        <f t="shared" si="135"/>
        <v>60504.134691000007</v>
      </c>
      <c r="W266" s="31">
        <v>3</v>
      </c>
      <c r="X266" s="31">
        <f t="shared" si="136"/>
        <v>97991.311849200007</v>
      </c>
    </row>
    <row r="267" spans="1:29" x14ac:dyDescent="0.3">
      <c r="A267" s="41">
        <v>254</v>
      </c>
      <c r="B267" s="42" t="s">
        <v>285</v>
      </c>
      <c r="C267" s="43">
        <v>19007.45</v>
      </c>
      <c r="D267" s="43">
        <f>C267*(H267+I267+J267)</f>
        <v>15205.960000000001</v>
      </c>
      <c r="E267" s="29">
        <v>1.1599999999999999</v>
      </c>
      <c r="F267" s="30">
        <v>1</v>
      </c>
      <c r="G267" s="44"/>
      <c r="H267" s="45">
        <v>0.59</v>
      </c>
      <c r="I267" s="45">
        <v>0.17</v>
      </c>
      <c r="J267" s="45">
        <v>0.04</v>
      </c>
      <c r="K267" s="45">
        <v>0.2</v>
      </c>
      <c r="L267" s="44">
        <v>1</v>
      </c>
      <c r="M267" s="43">
        <v>1.4</v>
      </c>
      <c r="N267" s="43">
        <v>1.68</v>
      </c>
      <c r="O267" s="43">
        <v>2.23</v>
      </c>
      <c r="P267" s="43">
        <v>2.39</v>
      </c>
      <c r="Q267" s="31">
        <v>0</v>
      </c>
      <c r="R267" s="31">
        <f t="shared" si="133"/>
        <v>0</v>
      </c>
      <c r="S267" s="31"/>
      <c r="T267" s="31">
        <f t="shared" si="134"/>
        <v>0</v>
      </c>
      <c r="U267" s="31">
        <v>2</v>
      </c>
      <c r="V267" s="31">
        <f t="shared" si="135"/>
        <v>66212.071926000004</v>
      </c>
      <c r="W267" s="31"/>
      <c r="X267" s="31">
        <f t="shared" si="136"/>
        <v>0</v>
      </c>
    </row>
    <row r="268" spans="1:29" x14ac:dyDescent="0.3">
      <c r="A268" s="41">
        <v>255</v>
      </c>
      <c r="B268" s="42" t="s">
        <v>286</v>
      </c>
      <c r="C268" s="43">
        <v>19007.45</v>
      </c>
      <c r="D268" s="43"/>
      <c r="E268" s="51">
        <v>2.62</v>
      </c>
      <c r="F268" s="30">
        <v>1</v>
      </c>
      <c r="G268" s="44"/>
      <c r="H268" s="45">
        <v>0.59</v>
      </c>
      <c r="I268" s="45">
        <v>0.17</v>
      </c>
      <c r="J268" s="45">
        <v>0.04</v>
      </c>
      <c r="K268" s="45">
        <v>0.2</v>
      </c>
      <c r="L268" s="44">
        <v>1</v>
      </c>
      <c r="M268" s="43">
        <v>1.4</v>
      </c>
      <c r="N268" s="43">
        <v>1.68</v>
      </c>
      <c r="O268" s="43">
        <v>2.23</v>
      </c>
      <c r="P268" s="43">
        <v>2.39</v>
      </c>
      <c r="Q268" s="31"/>
      <c r="R268" s="31">
        <f t="shared" si="133"/>
        <v>0</v>
      </c>
      <c r="S268" s="64"/>
      <c r="T268" s="31">
        <f t="shared" si="134"/>
        <v>0</v>
      </c>
      <c r="U268" s="31"/>
      <c r="V268" s="31">
        <f t="shared" si="135"/>
        <v>0</v>
      </c>
      <c r="W268" s="31"/>
      <c r="X268" s="31">
        <f t="shared" si="136"/>
        <v>0</v>
      </c>
    </row>
    <row r="269" spans="1:29" s="39" customFormat="1" x14ac:dyDescent="0.3">
      <c r="A269" s="62">
        <v>36</v>
      </c>
      <c r="B269" s="63" t="s">
        <v>287</v>
      </c>
      <c r="C269" s="43">
        <v>19007.45</v>
      </c>
      <c r="D269" s="47">
        <f>C269*(H269+I269+J269)</f>
        <v>0</v>
      </c>
      <c r="E269" s="47">
        <v>0.57999999999999996</v>
      </c>
      <c r="F269" s="36"/>
      <c r="G269" s="48"/>
      <c r="H269" s="49"/>
      <c r="I269" s="49"/>
      <c r="J269" s="49"/>
      <c r="K269" s="49"/>
      <c r="L269" s="48"/>
      <c r="M269" s="43">
        <v>1.4</v>
      </c>
      <c r="N269" s="43">
        <v>1.68</v>
      </c>
      <c r="O269" s="43">
        <v>2.23</v>
      </c>
      <c r="P269" s="43">
        <v>2.39</v>
      </c>
      <c r="Q269" s="26">
        <f t="shared" ref="Q269:V269" si="137">SUM(Q270:Q275)</f>
        <v>0</v>
      </c>
      <c r="R269" s="26">
        <f t="shared" si="137"/>
        <v>0</v>
      </c>
      <c r="S269" s="26">
        <f t="shared" si="137"/>
        <v>4</v>
      </c>
      <c r="T269" s="26">
        <f t="shared" si="137"/>
        <v>53460.353869999999</v>
      </c>
      <c r="U269" s="26">
        <f t="shared" si="137"/>
        <v>32</v>
      </c>
      <c r="V269" s="26">
        <f t="shared" si="137"/>
        <v>302863.14968909998</v>
      </c>
      <c r="W269" s="26">
        <f t="shared" ref="W269:X269" si="138">SUM(W270:W275)</f>
        <v>31</v>
      </c>
      <c r="X269" s="26">
        <f t="shared" si="138"/>
        <v>359794.51482743991</v>
      </c>
      <c r="Y269" s="38"/>
      <c r="Z269" s="38"/>
      <c r="AA269" s="38"/>
      <c r="AB269" s="38"/>
      <c r="AC269" s="38"/>
    </row>
    <row r="270" spans="1:29" ht="27.6" x14ac:dyDescent="0.3">
      <c r="A270" s="41">
        <v>257</v>
      </c>
      <c r="B270" s="42" t="s">
        <v>288</v>
      </c>
      <c r="C270" s="43">
        <v>19007.45</v>
      </c>
      <c r="D270" s="43">
        <f>C270*(H270+I270+J270)</f>
        <v>15015.885500000002</v>
      </c>
      <c r="E270" s="29">
        <v>0.56999999999999995</v>
      </c>
      <c r="F270" s="30">
        <v>0.7</v>
      </c>
      <c r="G270" s="44"/>
      <c r="H270" s="45">
        <v>0.64</v>
      </c>
      <c r="I270" s="45">
        <v>0.1</v>
      </c>
      <c r="J270" s="45">
        <v>0.05</v>
      </c>
      <c r="K270" s="45">
        <v>0.21</v>
      </c>
      <c r="L270" s="44">
        <v>0.7</v>
      </c>
      <c r="M270" s="43">
        <v>1.4</v>
      </c>
      <c r="N270" s="43">
        <v>1.68</v>
      </c>
      <c r="O270" s="43">
        <v>2.23</v>
      </c>
      <c r="P270" s="43">
        <v>2.39</v>
      </c>
      <c r="Q270" s="31">
        <v>0</v>
      </c>
      <c r="R270" s="31">
        <f t="shared" ref="R270:R275" si="139">Q270*C270*E270*F270*M270*$R$6</f>
        <v>0</v>
      </c>
      <c r="S270" s="57"/>
      <c r="T270" s="31">
        <f t="shared" ref="T270:T275" si="140">(S270/12*3*C270*E270*F270*M270*$S$6)+(S270/12*9*C270*E270*F270*M270*$T$6)</f>
        <v>0</v>
      </c>
      <c r="U270" s="31">
        <v>4</v>
      </c>
      <c r="V270" s="31">
        <f t="shared" ref="V270:V275" si="141">U270/12*9*C270*E270*F270*M270*$V$6+U270/12*3*C270*E270*F270*M270*$U$6</f>
        <v>45549.339135299997</v>
      </c>
      <c r="W270" s="31">
        <v>22</v>
      </c>
      <c r="X270" s="31">
        <f t="shared" ref="X270:X275" si="142">W270/12*9*C270*E270*F270*N270*$X$6+W270/12*3*C270*E270*F270*N270*$W$6</f>
        <v>270492.99855731992</v>
      </c>
    </row>
    <row r="271" spans="1:29" ht="41.4" x14ac:dyDescent="0.3">
      <c r="A271" s="41">
        <v>258</v>
      </c>
      <c r="B271" s="42" t="s">
        <v>289</v>
      </c>
      <c r="C271" s="43">
        <v>19007.45</v>
      </c>
      <c r="D271" s="43">
        <f>C271*(H271+I271+J271)</f>
        <v>14445.662</v>
      </c>
      <c r="E271" s="29">
        <v>0.46</v>
      </c>
      <c r="F271" s="30">
        <v>0.7</v>
      </c>
      <c r="G271" s="44"/>
      <c r="H271" s="45">
        <v>0.62</v>
      </c>
      <c r="I271" s="45">
        <v>0.09</v>
      </c>
      <c r="J271" s="45">
        <v>0.05</v>
      </c>
      <c r="K271" s="45">
        <v>0.24</v>
      </c>
      <c r="L271" s="44">
        <v>0.7</v>
      </c>
      <c r="M271" s="43">
        <v>1.4</v>
      </c>
      <c r="N271" s="43">
        <v>1.68</v>
      </c>
      <c r="O271" s="43">
        <v>2.23</v>
      </c>
      <c r="P271" s="43">
        <v>2.39</v>
      </c>
      <c r="Q271" s="31">
        <v>0</v>
      </c>
      <c r="R271" s="31">
        <f t="shared" si="139"/>
        <v>0</v>
      </c>
      <c r="S271" s="57"/>
      <c r="T271" s="31">
        <f t="shared" si="140"/>
        <v>0</v>
      </c>
      <c r="U271" s="31">
        <v>28</v>
      </c>
      <c r="V271" s="31">
        <f t="shared" si="141"/>
        <v>257313.81055379997</v>
      </c>
      <c r="W271" s="31">
        <v>9</v>
      </c>
      <c r="X271" s="31">
        <f t="shared" si="142"/>
        <v>89301.516270119988</v>
      </c>
    </row>
    <row r="272" spans="1:29" x14ac:dyDescent="0.3">
      <c r="A272" s="41">
        <v>256</v>
      </c>
      <c r="B272" s="42" t="s">
        <v>290</v>
      </c>
      <c r="C272" s="43">
        <v>19007.45</v>
      </c>
      <c r="D272" s="43"/>
      <c r="E272" s="51">
        <v>1.1299999999999999</v>
      </c>
      <c r="F272" s="30">
        <v>1</v>
      </c>
      <c r="G272" s="44"/>
      <c r="H272" s="45">
        <v>0.62</v>
      </c>
      <c r="I272" s="45">
        <v>0.09</v>
      </c>
      <c r="J272" s="45">
        <v>0.05</v>
      </c>
      <c r="K272" s="45">
        <v>0.24</v>
      </c>
      <c r="L272" s="44">
        <v>1</v>
      </c>
      <c r="M272" s="43">
        <v>1.4</v>
      </c>
      <c r="N272" s="43">
        <v>1.68</v>
      </c>
      <c r="O272" s="43">
        <v>2.23</v>
      </c>
      <c r="P272" s="43">
        <v>2.39</v>
      </c>
      <c r="Q272" s="31"/>
      <c r="R272" s="31">
        <f t="shared" si="139"/>
        <v>0</v>
      </c>
      <c r="S272" s="64"/>
      <c r="T272" s="31">
        <f t="shared" si="140"/>
        <v>0</v>
      </c>
      <c r="U272" s="31"/>
      <c r="V272" s="31">
        <f t="shared" si="141"/>
        <v>0</v>
      </c>
      <c r="W272" s="31"/>
      <c r="X272" s="31">
        <f t="shared" si="142"/>
        <v>0</v>
      </c>
    </row>
    <row r="273" spans="1:29" x14ac:dyDescent="0.3">
      <c r="A273" s="41">
        <v>148</v>
      </c>
      <c r="B273" s="42" t="s">
        <v>291</v>
      </c>
      <c r="C273" s="43">
        <v>19007.45</v>
      </c>
      <c r="D273" s="43"/>
      <c r="E273" s="51">
        <v>2.12</v>
      </c>
      <c r="F273" s="30">
        <v>1</v>
      </c>
      <c r="G273" s="44"/>
      <c r="H273" s="45">
        <v>0.62</v>
      </c>
      <c r="I273" s="45">
        <v>0.09</v>
      </c>
      <c r="J273" s="45">
        <v>0.05</v>
      </c>
      <c r="K273" s="45">
        <v>0.24</v>
      </c>
      <c r="L273" s="44">
        <v>1</v>
      </c>
      <c r="M273" s="43">
        <v>1.4</v>
      </c>
      <c r="N273" s="43">
        <v>1.68</v>
      </c>
      <c r="O273" s="43">
        <v>2.23</v>
      </c>
      <c r="P273" s="43">
        <v>2.39</v>
      </c>
      <c r="Q273" s="31"/>
      <c r="R273" s="31">
        <f t="shared" si="139"/>
        <v>0</v>
      </c>
      <c r="S273" s="57"/>
      <c r="T273" s="31">
        <f t="shared" si="140"/>
        <v>0</v>
      </c>
      <c r="U273" s="31"/>
      <c r="V273" s="31">
        <f t="shared" si="141"/>
        <v>0</v>
      </c>
      <c r="W273" s="31"/>
      <c r="X273" s="31">
        <f t="shared" si="142"/>
        <v>0</v>
      </c>
    </row>
    <row r="274" spans="1:29" x14ac:dyDescent="0.3">
      <c r="A274" s="41">
        <v>19</v>
      </c>
      <c r="B274" s="42" t="s">
        <v>292</v>
      </c>
      <c r="C274" s="43">
        <v>19007.45</v>
      </c>
      <c r="D274" s="43"/>
      <c r="E274" s="51">
        <v>1.1499999999999999</v>
      </c>
      <c r="F274" s="30">
        <v>1</v>
      </c>
      <c r="G274" s="44"/>
      <c r="H274" s="45">
        <v>0.62</v>
      </c>
      <c r="I274" s="45">
        <v>0.09</v>
      </c>
      <c r="J274" s="45">
        <v>0.05</v>
      </c>
      <c r="K274" s="45">
        <v>0.24</v>
      </c>
      <c r="L274" s="44">
        <v>1</v>
      </c>
      <c r="M274" s="43">
        <v>1.4</v>
      </c>
      <c r="N274" s="43">
        <v>1.68</v>
      </c>
      <c r="O274" s="43">
        <v>2.23</v>
      </c>
      <c r="P274" s="43">
        <v>2.39</v>
      </c>
      <c r="Q274" s="31"/>
      <c r="R274" s="31">
        <f t="shared" si="139"/>
        <v>0</v>
      </c>
      <c r="S274" s="57">
        <v>1</v>
      </c>
      <c r="T274" s="31">
        <f t="shared" si="140"/>
        <v>31367.044362499997</v>
      </c>
      <c r="U274" s="31"/>
      <c r="V274" s="31">
        <f t="shared" si="141"/>
        <v>0</v>
      </c>
      <c r="W274" s="31"/>
      <c r="X274" s="31">
        <f t="shared" si="142"/>
        <v>0</v>
      </c>
    </row>
    <row r="275" spans="1:29" x14ac:dyDescent="0.3">
      <c r="A275" s="41">
        <v>20</v>
      </c>
      <c r="B275" s="42" t="s">
        <v>293</v>
      </c>
      <c r="C275" s="43">
        <v>19007.45</v>
      </c>
      <c r="D275" s="43"/>
      <c r="E275" s="51">
        <v>0.27</v>
      </c>
      <c r="F275" s="30">
        <v>1</v>
      </c>
      <c r="G275" s="44"/>
      <c r="H275" s="45">
        <v>0.62</v>
      </c>
      <c r="I275" s="45">
        <v>0.09</v>
      </c>
      <c r="J275" s="45">
        <v>0.05</v>
      </c>
      <c r="K275" s="45">
        <v>0.24</v>
      </c>
      <c r="L275" s="44">
        <v>1</v>
      </c>
      <c r="M275" s="43">
        <v>1.4</v>
      </c>
      <c r="N275" s="43">
        <v>1.68</v>
      </c>
      <c r="O275" s="43">
        <v>2.23</v>
      </c>
      <c r="P275" s="43">
        <v>2.39</v>
      </c>
      <c r="Q275" s="31"/>
      <c r="R275" s="31">
        <f t="shared" si="139"/>
        <v>0</v>
      </c>
      <c r="S275" s="57">
        <v>3</v>
      </c>
      <c r="T275" s="31">
        <f t="shared" si="140"/>
        <v>22093.309507500002</v>
      </c>
      <c r="U275" s="31"/>
      <c r="V275" s="31">
        <f t="shared" si="141"/>
        <v>0</v>
      </c>
      <c r="W275" s="31"/>
      <c r="X275" s="31">
        <f t="shared" si="142"/>
        <v>0</v>
      </c>
    </row>
    <row r="276" spans="1:29" s="39" customFormat="1" x14ac:dyDescent="0.3">
      <c r="A276" s="62">
        <v>19</v>
      </c>
      <c r="B276" s="63" t="s">
        <v>294</v>
      </c>
      <c r="C276" s="43">
        <v>19007.45</v>
      </c>
      <c r="D276" s="47">
        <f>C276*(H276+I276+J276)</f>
        <v>0</v>
      </c>
      <c r="E276" s="47">
        <v>2.2400000000000002</v>
      </c>
      <c r="F276" s="36"/>
      <c r="G276" s="48"/>
      <c r="H276" s="49"/>
      <c r="I276" s="49"/>
      <c r="J276" s="49"/>
      <c r="K276" s="49"/>
      <c r="L276" s="48"/>
      <c r="M276" s="43">
        <v>1.4</v>
      </c>
      <c r="N276" s="43">
        <v>1.68</v>
      </c>
      <c r="O276" s="43">
        <v>2.23</v>
      </c>
      <c r="P276" s="43">
        <v>2.39</v>
      </c>
      <c r="Q276" s="26">
        <f t="shared" ref="Q276:V276" si="143">SUM(Q277:Q288)</f>
        <v>0</v>
      </c>
      <c r="R276" s="26">
        <f t="shared" si="143"/>
        <v>0</v>
      </c>
      <c r="S276" s="26">
        <f t="shared" si="143"/>
        <v>4</v>
      </c>
      <c r="T276" s="26">
        <f t="shared" si="143"/>
        <v>54551.381500000003</v>
      </c>
      <c r="U276" s="26">
        <f t="shared" si="143"/>
        <v>140</v>
      </c>
      <c r="V276" s="26">
        <f t="shared" si="143"/>
        <v>1997778.0322500002</v>
      </c>
      <c r="W276" s="26">
        <f t="shared" ref="W276:X276" si="144">SUM(W277:W288)</f>
        <v>52</v>
      </c>
      <c r="X276" s="26">
        <f t="shared" si="144"/>
        <v>832001.70437999989</v>
      </c>
      <c r="Y276" s="38"/>
      <c r="Z276" s="38"/>
      <c r="AA276" s="38"/>
      <c r="AB276" s="38"/>
      <c r="AC276" s="38"/>
    </row>
    <row r="277" spans="1:29" ht="27.6" x14ac:dyDescent="0.3">
      <c r="A277" s="41">
        <v>181</v>
      </c>
      <c r="B277" s="42" t="s">
        <v>295</v>
      </c>
      <c r="C277" s="43">
        <v>19007.45</v>
      </c>
      <c r="D277" s="43">
        <f>C277*(H277+I277+J277)</f>
        <v>15776.183500000003</v>
      </c>
      <c r="E277" s="43">
        <v>1</v>
      </c>
      <c r="F277" s="30">
        <v>1</v>
      </c>
      <c r="G277" s="44"/>
      <c r="H277" s="45">
        <v>0.63</v>
      </c>
      <c r="I277" s="45">
        <v>0.16</v>
      </c>
      <c r="J277" s="45">
        <v>0.04</v>
      </c>
      <c r="K277" s="45">
        <v>0.17</v>
      </c>
      <c r="L277" s="44">
        <v>1</v>
      </c>
      <c r="M277" s="43">
        <v>1.4</v>
      </c>
      <c r="N277" s="43">
        <v>1.68</v>
      </c>
      <c r="O277" s="43">
        <v>2.23</v>
      </c>
      <c r="P277" s="43">
        <v>2.39</v>
      </c>
      <c r="Q277" s="31">
        <v>0</v>
      </c>
      <c r="R277" s="31">
        <f t="shared" ref="R277:R286" si="145">Q277*C277*E277*F277*M277*$R$6</f>
        <v>0</v>
      </c>
      <c r="S277" s="57"/>
      <c r="T277" s="31">
        <f t="shared" ref="T277:T286" si="146">(S277/12*3*C277*E277*F277*M277*$S$6)+(S277/12*9*C277*E277*F277*M277*$T$6)</f>
        <v>0</v>
      </c>
      <c r="U277" s="31"/>
      <c r="V277" s="31">
        <f t="shared" ref="V277:V286" si="147">U277/12*9*C277*E277*F277*M277*$V$6+U277/12*3*C277*E277*F277*M277*$U$6</f>
        <v>0</v>
      </c>
      <c r="W277" s="31">
        <v>2</v>
      </c>
      <c r="X277" s="31">
        <f t="shared" ref="X277:X286" si="148">W277/12*9*C277*E277*F277*N277*$X$6+W277/12*3*C277*E277*F277*N277*$W$6</f>
        <v>61629.755880000004</v>
      </c>
    </row>
    <row r="278" spans="1:29" ht="27.6" x14ac:dyDescent="0.3">
      <c r="A278" s="41">
        <v>109</v>
      </c>
      <c r="B278" s="42" t="s">
        <v>296</v>
      </c>
      <c r="C278" s="43">
        <v>19007.45</v>
      </c>
      <c r="D278" s="43">
        <f>C278*(H278+I278+J278)</f>
        <v>17676.928500000002</v>
      </c>
      <c r="E278" s="29">
        <v>2.25</v>
      </c>
      <c r="F278" s="30">
        <v>1</v>
      </c>
      <c r="G278" s="44"/>
      <c r="H278" s="45">
        <v>0.24</v>
      </c>
      <c r="I278" s="45">
        <v>0.68</v>
      </c>
      <c r="J278" s="45">
        <v>0.01</v>
      </c>
      <c r="K278" s="45">
        <v>7.0000000000000007E-2</v>
      </c>
      <c r="L278" s="44">
        <v>1</v>
      </c>
      <c r="M278" s="43">
        <v>1.4</v>
      </c>
      <c r="N278" s="43">
        <v>1.68</v>
      </c>
      <c r="O278" s="43">
        <v>2.23</v>
      </c>
      <c r="P278" s="43">
        <v>2.39</v>
      </c>
      <c r="Q278" s="31">
        <v>0</v>
      </c>
      <c r="R278" s="31">
        <f t="shared" si="145"/>
        <v>0</v>
      </c>
      <c r="S278" s="57"/>
      <c r="T278" s="31">
        <f t="shared" si="146"/>
        <v>0</v>
      </c>
      <c r="U278" s="31"/>
      <c r="V278" s="31">
        <f t="shared" si="147"/>
        <v>0</v>
      </c>
      <c r="W278" s="31">
        <v>0</v>
      </c>
      <c r="X278" s="31">
        <f t="shared" si="148"/>
        <v>0</v>
      </c>
    </row>
    <row r="279" spans="1:29" ht="27.6" x14ac:dyDescent="0.3">
      <c r="A279" s="41">
        <v>110</v>
      </c>
      <c r="B279" s="42" t="s">
        <v>297</v>
      </c>
      <c r="C279" s="43">
        <v>19007.45</v>
      </c>
      <c r="D279" s="43"/>
      <c r="E279" s="29">
        <v>3.5</v>
      </c>
      <c r="F279" s="30">
        <v>1</v>
      </c>
      <c r="G279" s="44"/>
      <c r="H279" s="45">
        <v>0.24</v>
      </c>
      <c r="I279" s="45">
        <v>0.68</v>
      </c>
      <c r="J279" s="45">
        <v>0.01</v>
      </c>
      <c r="K279" s="45">
        <v>7.0000000000000007E-2</v>
      </c>
      <c r="L279" s="44">
        <v>1</v>
      </c>
      <c r="M279" s="43">
        <v>1.4</v>
      </c>
      <c r="N279" s="43">
        <v>1.68</v>
      </c>
      <c r="O279" s="43">
        <v>2.23</v>
      </c>
      <c r="P279" s="43">
        <v>2.39</v>
      </c>
      <c r="Q279" s="31"/>
      <c r="R279" s="31">
        <f t="shared" si="145"/>
        <v>0</v>
      </c>
      <c r="S279" s="57"/>
      <c r="T279" s="31">
        <f t="shared" si="146"/>
        <v>0</v>
      </c>
      <c r="U279" s="31"/>
      <c r="V279" s="31">
        <f t="shared" si="147"/>
        <v>0</v>
      </c>
      <c r="W279" s="31"/>
      <c r="X279" s="31">
        <f t="shared" si="148"/>
        <v>0</v>
      </c>
    </row>
    <row r="280" spans="1:29" x14ac:dyDescent="0.3">
      <c r="A280" s="41">
        <v>111</v>
      </c>
      <c r="B280" s="42" t="s">
        <v>298</v>
      </c>
      <c r="C280" s="43">
        <v>19007.45</v>
      </c>
      <c r="D280" s="43">
        <f t="shared" ref="D280:D285" si="149">C280*(H280+I280+J280)</f>
        <v>15776.183500000003</v>
      </c>
      <c r="E280" s="29">
        <v>2.0099999999999998</v>
      </c>
      <c r="F280" s="30">
        <v>1</v>
      </c>
      <c r="G280" s="44"/>
      <c r="H280" s="45">
        <v>0.51</v>
      </c>
      <c r="I280" s="45">
        <v>0.28000000000000003</v>
      </c>
      <c r="J280" s="45">
        <v>0.04</v>
      </c>
      <c r="K280" s="45">
        <v>0.17</v>
      </c>
      <c r="L280" s="44">
        <v>1</v>
      </c>
      <c r="M280" s="43">
        <v>1.4</v>
      </c>
      <c r="N280" s="43">
        <v>1.68</v>
      </c>
      <c r="O280" s="43">
        <v>2.23</v>
      </c>
      <c r="P280" s="43">
        <v>2.39</v>
      </c>
      <c r="Q280" s="31">
        <v>0</v>
      </c>
      <c r="R280" s="31">
        <f t="shared" si="145"/>
        <v>0</v>
      </c>
      <c r="S280" s="57"/>
      <c r="T280" s="31">
        <f t="shared" si="146"/>
        <v>0</v>
      </c>
      <c r="U280" s="31">
        <v>0</v>
      </c>
      <c r="V280" s="31">
        <f t="shared" si="147"/>
        <v>0</v>
      </c>
      <c r="W280" s="31">
        <v>0</v>
      </c>
      <c r="X280" s="31">
        <f t="shared" si="148"/>
        <v>0</v>
      </c>
    </row>
    <row r="281" spans="1:29" x14ac:dyDescent="0.3">
      <c r="A281" s="41">
        <v>112</v>
      </c>
      <c r="B281" s="42" t="s">
        <v>299</v>
      </c>
      <c r="C281" s="43">
        <v>19007.45</v>
      </c>
      <c r="D281" s="43">
        <f t="shared" si="149"/>
        <v>16726.556000000004</v>
      </c>
      <c r="E281" s="29">
        <v>2.31</v>
      </c>
      <c r="F281" s="30">
        <v>1</v>
      </c>
      <c r="G281" s="44"/>
      <c r="H281" s="45">
        <v>0.55000000000000004</v>
      </c>
      <c r="I281" s="45">
        <v>0.3</v>
      </c>
      <c r="J281" s="45">
        <v>0.03</v>
      </c>
      <c r="K281" s="45">
        <v>0.12</v>
      </c>
      <c r="L281" s="44">
        <v>1</v>
      </c>
      <c r="M281" s="43">
        <v>1.4</v>
      </c>
      <c r="N281" s="43">
        <v>1.68</v>
      </c>
      <c r="O281" s="43">
        <v>2.23</v>
      </c>
      <c r="P281" s="43">
        <v>2.39</v>
      </c>
      <c r="Q281" s="31">
        <v>0</v>
      </c>
      <c r="R281" s="31">
        <f t="shared" si="145"/>
        <v>0</v>
      </c>
      <c r="S281" s="57"/>
      <c r="T281" s="31">
        <f t="shared" si="146"/>
        <v>0</v>
      </c>
      <c r="U281" s="31">
        <v>0</v>
      </c>
      <c r="V281" s="31">
        <f t="shared" si="147"/>
        <v>0</v>
      </c>
      <c r="W281" s="31">
        <v>0</v>
      </c>
      <c r="X281" s="31">
        <f t="shared" si="148"/>
        <v>0</v>
      </c>
    </row>
    <row r="282" spans="1:29" x14ac:dyDescent="0.3">
      <c r="A282" s="41">
        <v>113</v>
      </c>
      <c r="B282" s="42" t="s">
        <v>300</v>
      </c>
      <c r="C282" s="43">
        <v>19007.45</v>
      </c>
      <c r="D282" s="43">
        <f t="shared" si="149"/>
        <v>17106.705000000002</v>
      </c>
      <c r="E282" s="29">
        <v>3.43</v>
      </c>
      <c r="F282" s="30">
        <v>1</v>
      </c>
      <c r="G282" s="44"/>
      <c r="H282" s="45">
        <v>0.54</v>
      </c>
      <c r="I282" s="45">
        <v>0.34</v>
      </c>
      <c r="J282" s="45">
        <v>0.02</v>
      </c>
      <c r="K282" s="45">
        <v>0.1</v>
      </c>
      <c r="L282" s="44">
        <v>1</v>
      </c>
      <c r="M282" s="43">
        <v>1.4</v>
      </c>
      <c r="N282" s="43">
        <v>1.68</v>
      </c>
      <c r="O282" s="43">
        <v>2.23</v>
      </c>
      <c r="P282" s="43">
        <v>2.39</v>
      </c>
      <c r="Q282" s="31">
        <v>0</v>
      </c>
      <c r="R282" s="31">
        <f t="shared" si="145"/>
        <v>0</v>
      </c>
      <c r="S282" s="57"/>
      <c r="T282" s="31">
        <f t="shared" si="146"/>
        <v>0</v>
      </c>
      <c r="U282" s="31">
        <v>0</v>
      </c>
      <c r="V282" s="31">
        <f t="shared" si="147"/>
        <v>0</v>
      </c>
      <c r="W282" s="31">
        <v>0</v>
      </c>
      <c r="X282" s="31">
        <f t="shared" si="148"/>
        <v>0</v>
      </c>
    </row>
    <row r="283" spans="1:29" x14ac:dyDescent="0.3">
      <c r="A283" s="41">
        <v>35</v>
      </c>
      <c r="B283" s="42" t="s">
        <v>301</v>
      </c>
      <c r="C283" s="43">
        <v>19007.45</v>
      </c>
      <c r="D283" s="43">
        <f t="shared" si="149"/>
        <v>17676.928500000002</v>
      </c>
      <c r="E283" s="29">
        <v>4.78</v>
      </c>
      <c r="F283" s="30">
        <v>1</v>
      </c>
      <c r="G283" s="44"/>
      <c r="H283" s="45">
        <v>0.24</v>
      </c>
      <c r="I283" s="45">
        <v>0.68</v>
      </c>
      <c r="J283" s="45">
        <v>0.01</v>
      </c>
      <c r="K283" s="45">
        <v>7.0000000000000007E-2</v>
      </c>
      <c r="L283" s="44">
        <v>1</v>
      </c>
      <c r="M283" s="43">
        <v>1.4</v>
      </c>
      <c r="N283" s="43">
        <v>1.68</v>
      </c>
      <c r="O283" s="43">
        <v>2.23</v>
      </c>
      <c r="P283" s="43">
        <v>2.39</v>
      </c>
      <c r="Q283" s="31">
        <v>0</v>
      </c>
      <c r="R283" s="31">
        <f t="shared" si="145"/>
        <v>0</v>
      </c>
      <c r="S283" s="57"/>
      <c r="T283" s="31">
        <f t="shared" si="146"/>
        <v>0</v>
      </c>
      <c r="U283" s="31">
        <v>0</v>
      </c>
      <c r="V283" s="31">
        <f t="shared" si="147"/>
        <v>0</v>
      </c>
      <c r="W283" s="31">
        <v>0</v>
      </c>
      <c r="X283" s="31">
        <f t="shared" si="148"/>
        <v>0</v>
      </c>
    </row>
    <row r="284" spans="1:29" ht="26.25" customHeight="1" x14ac:dyDescent="0.3">
      <c r="A284" s="41">
        <v>107</v>
      </c>
      <c r="B284" s="42" t="s">
        <v>302</v>
      </c>
      <c r="C284" s="43">
        <v>19007.45</v>
      </c>
      <c r="D284" s="43">
        <f t="shared" si="149"/>
        <v>17676.928500000002</v>
      </c>
      <c r="E284" s="29">
        <v>3.6</v>
      </c>
      <c r="F284" s="30">
        <v>1</v>
      </c>
      <c r="G284" s="44"/>
      <c r="H284" s="45">
        <v>0.24</v>
      </c>
      <c r="I284" s="45">
        <v>0.68</v>
      </c>
      <c r="J284" s="45">
        <v>0.01</v>
      </c>
      <c r="K284" s="45">
        <v>7.0000000000000007E-2</v>
      </c>
      <c r="L284" s="44">
        <v>1</v>
      </c>
      <c r="M284" s="43">
        <v>1.4</v>
      </c>
      <c r="N284" s="43">
        <v>1.68</v>
      </c>
      <c r="O284" s="43">
        <v>2.23</v>
      </c>
      <c r="P284" s="43">
        <v>2.39</v>
      </c>
      <c r="Q284" s="31">
        <v>0</v>
      </c>
      <c r="R284" s="31">
        <f t="shared" si="145"/>
        <v>0</v>
      </c>
      <c r="S284" s="57"/>
      <c r="T284" s="31">
        <f t="shared" si="146"/>
        <v>0</v>
      </c>
      <c r="U284" s="31">
        <v>0</v>
      </c>
      <c r="V284" s="31">
        <f t="shared" si="147"/>
        <v>0</v>
      </c>
      <c r="W284" s="31">
        <v>0</v>
      </c>
      <c r="X284" s="31">
        <f t="shared" si="148"/>
        <v>0</v>
      </c>
    </row>
    <row r="285" spans="1:29" ht="27.6" x14ac:dyDescent="0.3">
      <c r="A285" s="41">
        <v>108</v>
      </c>
      <c r="B285" s="42" t="s">
        <v>303</v>
      </c>
      <c r="C285" s="43">
        <v>19007.45</v>
      </c>
      <c r="D285" s="43">
        <f t="shared" si="149"/>
        <v>17676.928500000002</v>
      </c>
      <c r="E285" s="29">
        <v>3.06</v>
      </c>
      <c r="F285" s="30">
        <v>1</v>
      </c>
      <c r="G285" s="44"/>
      <c r="H285" s="45">
        <v>0.24</v>
      </c>
      <c r="I285" s="45">
        <v>0.68</v>
      </c>
      <c r="J285" s="45">
        <v>0.01</v>
      </c>
      <c r="K285" s="45">
        <v>7.0000000000000007E-2</v>
      </c>
      <c r="L285" s="44">
        <v>1</v>
      </c>
      <c r="M285" s="43">
        <v>1.4</v>
      </c>
      <c r="N285" s="43">
        <v>1.68</v>
      </c>
      <c r="O285" s="43">
        <v>2.23</v>
      </c>
      <c r="P285" s="43">
        <v>2.39</v>
      </c>
      <c r="Q285" s="31">
        <v>0</v>
      </c>
      <c r="R285" s="31">
        <f t="shared" si="145"/>
        <v>0</v>
      </c>
      <c r="S285" s="57"/>
      <c r="T285" s="31">
        <f t="shared" si="146"/>
        <v>0</v>
      </c>
      <c r="U285" s="31">
        <v>0</v>
      </c>
      <c r="V285" s="31">
        <f t="shared" si="147"/>
        <v>0</v>
      </c>
      <c r="W285" s="31">
        <v>0</v>
      </c>
      <c r="X285" s="31">
        <f t="shared" si="148"/>
        <v>0</v>
      </c>
    </row>
    <row r="286" spans="1:29" ht="27.6" x14ac:dyDescent="0.3">
      <c r="A286" s="41">
        <v>36</v>
      </c>
      <c r="B286" s="42" t="s">
        <v>304</v>
      </c>
      <c r="C286" s="43">
        <v>19007.45</v>
      </c>
      <c r="D286" s="43"/>
      <c r="E286" s="51">
        <v>4.04</v>
      </c>
      <c r="F286" s="30">
        <v>1</v>
      </c>
      <c r="G286" s="44"/>
      <c r="H286" s="45">
        <v>0.24</v>
      </c>
      <c r="I286" s="45">
        <v>0.68</v>
      </c>
      <c r="J286" s="45">
        <v>0.01</v>
      </c>
      <c r="K286" s="45">
        <v>7.0000000000000007E-2</v>
      </c>
      <c r="L286" s="44">
        <v>1</v>
      </c>
      <c r="M286" s="43">
        <v>1.4</v>
      </c>
      <c r="N286" s="43">
        <v>1.68</v>
      </c>
      <c r="O286" s="43">
        <v>2.23</v>
      </c>
      <c r="P286" s="43">
        <v>2.39</v>
      </c>
      <c r="Q286" s="31"/>
      <c r="R286" s="31">
        <f t="shared" si="145"/>
        <v>0</v>
      </c>
      <c r="S286" s="57"/>
      <c r="T286" s="31">
        <f t="shared" si="146"/>
        <v>0</v>
      </c>
      <c r="U286" s="31"/>
      <c r="V286" s="31">
        <f t="shared" si="147"/>
        <v>0</v>
      </c>
      <c r="W286" s="31"/>
      <c r="X286" s="31">
        <f t="shared" si="148"/>
        <v>0</v>
      </c>
    </row>
    <row r="287" spans="1:29" ht="27.6" x14ac:dyDescent="0.3">
      <c r="A287" s="41">
        <v>123</v>
      </c>
      <c r="B287" s="42" t="s">
        <v>305</v>
      </c>
      <c r="C287" s="43">
        <v>19007.45</v>
      </c>
      <c r="D287" s="43"/>
      <c r="E287" s="51">
        <v>2.48</v>
      </c>
      <c r="F287" s="30">
        <v>1</v>
      </c>
      <c r="G287" s="44"/>
      <c r="H287" s="45">
        <v>0.24</v>
      </c>
      <c r="I287" s="45">
        <v>0.68</v>
      </c>
      <c r="J287" s="45">
        <v>0.01</v>
      </c>
      <c r="K287" s="45">
        <v>7.0000000000000007E-2</v>
      </c>
      <c r="L287" s="44">
        <v>1</v>
      </c>
      <c r="M287" s="43">
        <v>1.4</v>
      </c>
      <c r="N287" s="43">
        <v>1.68</v>
      </c>
      <c r="O287" s="43">
        <v>2.23</v>
      </c>
      <c r="P287" s="43">
        <v>2.39</v>
      </c>
      <c r="Q287" s="31"/>
      <c r="R287" s="31"/>
      <c r="S287" s="57"/>
      <c r="T287" s="31"/>
      <c r="U287" s="31"/>
      <c r="V287" s="31"/>
      <c r="W287" s="31"/>
      <c r="X287" s="31"/>
    </row>
    <row r="288" spans="1:29" ht="27.6" x14ac:dyDescent="0.3">
      <c r="A288" s="41">
        <v>124</v>
      </c>
      <c r="B288" s="42" t="s">
        <v>306</v>
      </c>
      <c r="C288" s="43">
        <v>19007.45</v>
      </c>
      <c r="D288" s="43"/>
      <c r="E288" s="51">
        <v>0.5</v>
      </c>
      <c r="F288" s="30">
        <v>1</v>
      </c>
      <c r="G288" s="44"/>
      <c r="H288" s="45">
        <v>0.24</v>
      </c>
      <c r="I288" s="45">
        <v>0.68</v>
      </c>
      <c r="J288" s="45">
        <v>0.01</v>
      </c>
      <c r="K288" s="45">
        <v>7.0000000000000007E-2</v>
      </c>
      <c r="L288" s="44">
        <v>1</v>
      </c>
      <c r="M288" s="43">
        <v>1.4</v>
      </c>
      <c r="N288" s="43">
        <v>1.68</v>
      </c>
      <c r="O288" s="43">
        <v>2.23</v>
      </c>
      <c r="P288" s="43">
        <v>2.39</v>
      </c>
      <c r="Q288" s="31"/>
      <c r="R288" s="31">
        <f>Q288*C288*E288*F288*M288*$R$6</f>
        <v>0</v>
      </c>
      <c r="S288" s="57">
        <v>4</v>
      </c>
      <c r="T288" s="31">
        <f>(S288/12*3*C288*E288*F288*M288*$S$6)+(S288/12*9*C288*E288*F288*M288*$T$6)</f>
        <v>54551.381500000003</v>
      </c>
      <c r="U288" s="31">
        <v>140</v>
      </c>
      <c r="V288" s="31">
        <f>U288/12*9*C288*E288*F288*M288*$V$6+U288/12*3*C288*E288*F288*M288*$U$6</f>
        <v>1997778.0322500002</v>
      </c>
      <c r="W288" s="31">
        <v>50</v>
      </c>
      <c r="X288" s="31">
        <f>W288/12*9*C288*E288*F288*N288*$X$6+W288/12*3*C288*E288*F288*N288*$W$6</f>
        <v>770371.94849999994</v>
      </c>
    </row>
    <row r="289" spans="1:27" x14ac:dyDescent="0.3">
      <c r="A289" s="27"/>
      <c r="B289" s="59" t="s">
        <v>307</v>
      </c>
      <c r="C289" s="59"/>
      <c r="D289" s="59"/>
      <c r="E289" s="65"/>
      <c r="F289" s="65"/>
      <c r="G289" s="65"/>
      <c r="H289" s="66"/>
      <c r="I289" s="66"/>
      <c r="J289" s="66"/>
      <c r="K289" s="66"/>
      <c r="L289" s="66"/>
      <c r="M289" s="65"/>
      <c r="N289" s="65"/>
      <c r="O289" s="65"/>
      <c r="P289" s="65"/>
      <c r="Q289" s="67">
        <f t="shared" ref="Q289:T289" si="150">Q7+Q27+Q39+Q45+Q49+Q59+Q69+Q76+Q91+Q102+Q111+Q115+Q125+Q133+Q140+Q145+Q156+Q159+Q167+Q181+Q205+Q230+Q249+Q252+Q259+Q269+Q276</f>
        <v>8805</v>
      </c>
      <c r="R289" s="67">
        <f t="shared" si="150"/>
        <v>452980169.29165006</v>
      </c>
      <c r="S289" s="67">
        <f t="shared" si="150"/>
        <v>5330</v>
      </c>
      <c r="T289" s="67">
        <f t="shared" si="150"/>
        <v>132305835.50345623</v>
      </c>
      <c r="U289" s="67">
        <f t="shared" ref="U289:X289" si="151">U7+U27+U39+U45+U49+U59+U69+U76+U91+U102+U111+U115+U125+U133+U140+U145+U156+U159+U167+U181+U205+U230+U249+U252+U259+U269+U276</f>
        <v>12910</v>
      </c>
      <c r="V289" s="67">
        <f t="shared" si="151"/>
        <v>311142855.75004667</v>
      </c>
      <c r="W289" s="67">
        <f t="shared" si="151"/>
        <v>5200</v>
      </c>
      <c r="X289" s="67">
        <f t="shared" si="151"/>
        <v>148385119.4474732</v>
      </c>
      <c r="Y289" s="33"/>
      <c r="AA289" s="33"/>
    </row>
    <row r="291" spans="1:27" x14ac:dyDescent="0.3">
      <c r="Q291" s="33"/>
      <c r="R291" s="33"/>
      <c r="S291" s="33"/>
      <c r="T291" s="33"/>
      <c r="U291" s="33">
        <f>SUM(U289-'[4]КС наш расчет!'!CE288)</f>
        <v>0</v>
      </c>
      <c r="V291" s="33"/>
      <c r="W291" s="33"/>
      <c r="X291" s="33"/>
    </row>
    <row r="305" spans="1:254" s="52" customFormat="1" x14ac:dyDescent="0.3">
      <c r="A305" s="53"/>
      <c r="B305" s="54"/>
      <c r="C305" s="54"/>
      <c r="D305" s="54"/>
      <c r="E305" s="55"/>
      <c r="F305" s="55"/>
      <c r="G305" s="55"/>
      <c r="H305" s="56"/>
      <c r="I305" s="56"/>
      <c r="J305" s="56"/>
      <c r="K305" s="56"/>
      <c r="L305" s="56"/>
      <c r="M305" s="55"/>
      <c r="N305" s="55"/>
      <c r="O305" s="55"/>
      <c r="P305" s="55"/>
      <c r="Y305" s="6"/>
      <c r="Z305" s="6"/>
      <c r="AA305" s="6"/>
      <c r="AB305" s="6"/>
      <c r="AC305" s="6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  <c r="CZ305" s="5"/>
      <c r="DA305" s="5"/>
      <c r="DB305" s="5"/>
      <c r="DC305" s="5"/>
      <c r="DD305" s="5"/>
      <c r="DE305" s="5"/>
      <c r="DF305" s="5"/>
      <c r="DG305" s="5"/>
      <c r="DH305" s="5"/>
      <c r="DI305" s="5"/>
      <c r="DJ305" s="5"/>
      <c r="DK305" s="5"/>
      <c r="DL305" s="5"/>
      <c r="DM305" s="5"/>
      <c r="DN305" s="5"/>
      <c r="DO305" s="5"/>
      <c r="DP305" s="5"/>
      <c r="DQ305" s="5"/>
      <c r="DR305" s="5"/>
      <c r="DS305" s="5"/>
      <c r="DT305" s="5"/>
      <c r="DU305" s="5"/>
      <c r="DV305" s="5"/>
      <c r="DW305" s="5"/>
      <c r="DX305" s="5"/>
      <c r="DY305" s="5"/>
      <c r="DZ305" s="5"/>
      <c r="EA305" s="5"/>
      <c r="EB305" s="5"/>
      <c r="EC305" s="5"/>
      <c r="ED305" s="5"/>
      <c r="EE305" s="5"/>
      <c r="EF305" s="5"/>
      <c r="EG305" s="5"/>
      <c r="EH305" s="5"/>
      <c r="EI305" s="5"/>
      <c r="EJ305" s="5"/>
      <c r="EK305" s="5"/>
      <c r="EL305" s="5"/>
      <c r="EM305" s="5"/>
      <c r="EN305" s="5"/>
      <c r="EO305" s="5"/>
      <c r="EP305" s="5"/>
      <c r="EQ305" s="5"/>
      <c r="ER305" s="5"/>
      <c r="ES305" s="5"/>
      <c r="ET305" s="5"/>
      <c r="EU305" s="5"/>
      <c r="EV305" s="5"/>
      <c r="EW305" s="5"/>
      <c r="EX305" s="5"/>
      <c r="EY305" s="5"/>
      <c r="EZ305" s="5"/>
      <c r="FA305" s="5"/>
      <c r="FB305" s="5"/>
      <c r="FC305" s="5"/>
      <c r="FD305" s="5"/>
      <c r="FE305" s="5"/>
      <c r="FF305" s="5"/>
      <c r="FG305" s="5"/>
      <c r="FH305" s="5"/>
      <c r="FI305" s="5"/>
      <c r="FJ305" s="5"/>
      <c r="FK305" s="5"/>
      <c r="FL305" s="5"/>
      <c r="FM305" s="5"/>
      <c r="FN305" s="5"/>
      <c r="FO305" s="5"/>
      <c r="FP305" s="5"/>
      <c r="FQ305" s="5"/>
      <c r="FR305" s="5"/>
      <c r="FS305" s="5"/>
      <c r="FT305" s="5"/>
      <c r="FU305" s="5"/>
      <c r="FV305" s="5"/>
      <c r="FW305" s="5"/>
      <c r="FX305" s="5"/>
      <c r="FY305" s="5"/>
      <c r="FZ305" s="5"/>
      <c r="GA305" s="5"/>
      <c r="GB305" s="5"/>
      <c r="GC305" s="5"/>
      <c r="GD305" s="5"/>
      <c r="GE305" s="5"/>
      <c r="GF305" s="5"/>
      <c r="GG305" s="5"/>
      <c r="GH305" s="5"/>
      <c r="GI305" s="5"/>
      <c r="GJ305" s="5"/>
      <c r="GK305" s="5"/>
      <c r="GL305" s="5"/>
      <c r="GM305" s="5"/>
      <c r="GN305" s="5"/>
      <c r="GO305" s="5"/>
      <c r="GP305" s="5"/>
      <c r="GQ305" s="5"/>
      <c r="GR305" s="5"/>
      <c r="GS305" s="5"/>
      <c r="GT305" s="5"/>
      <c r="GU305" s="5"/>
      <c r="GV305" s="5"/>
      <c r="GW305" s="5"/>
      <c r="GX305" s="5"/>
      <c r="GY305" s="5"/>
      <c r="GZ305" s="5"/>
      <c r="HA305" s="5"/>
      <c r="HB305" s="5"/>
      <c r="HC305" s="5"/>
      <c r="HD305" s="5"/>
      <c r="HE305" s="5"/>
      <c r="HF305" s="5"/>
      <c r="HG305" s="5"/>
      <c r="HH305" s="5"/>
      <c r="HI305" s="5"/>
      <c r="HJ305" s="5"/>
      <c r="HK305" s="5"/>
      <c r="HL305" s="5"/>
      <c r="HM305" s="5"/>
      <c r="HN305" s="5"/>
      <c r="HO305" s="5"/>
      <c r="HP305" s="5"/>
      <c r="HQ305" s="5"/>
      <c r="HR305" s="5"/>
      <c r="HS305" s="5"/>
      <c r="HT305" s="5"/>
      <c r="HU305" s="5"/>
      <c r="HV305" s="5"/>
      <c r="HW305" s="5"/>
      <c r="HX305" s="5"/>
      <c r="HY305" s="5"/>
      <c r="HZ305" s="5"/>
      <c r="IA305" s="5"/>
      <c r="IB305" s="5"/>
      <c r="IC305" s="5"/>
      <c r="ID305" s="5"/>
      <c r="IE305" s="5"/>
      <c r="IF305" s="5"/>
      <c r="IG305" s="5"/>
      <c r="IH305" s="5"/>
      <c r="II305" s="5"/>
      <c r="IJ305" s="5"/>
      <c r="IK305" s="5"/>
      <c r="IL305" s="5"/>
      <c r="IM305" s="5"/>
      <c r="IN305" s="5"/>
      <c r="IO305" s="5"/>
      <c r="IP305" s="5"/>
      <c r="IQ305" s="5"/>
      <c r="IR305" s="5"/>
      <c r="IS305" s="5"/>
      <c r="IT305" s="5"/>
    </row>
  </sheetData>
  <autoFilter ref="A6:EQ289"/>
  <mergeCells count="16">
    <mergeCell ref="W4:X4"/>
    <mergeCell ref="U4:V4"/>
    <mergeCell ref="S4:T4"/>
    <mergeCell ref="L4:L5"/>
    <mergeCell ref="M4:P4"/>
    <mergeCell ref="Q4:R4"/>
    <mergeCell ref="S1:T1"/>
    <mergeCell ref="A4:A5"/>
    <mergeCell ref="B4:B5"/>
    <mergeCell ref="C4:C5"/>
    <mergeCell ref="D4:D5"/>
    <mergeCell ref="E4:E5"/>
    <mergeCell ref="F4:F5"/>
    <mergeCell ref="G4:G5"/>
    <mergeCell ref="H4:K4"/>
    <mergeCell ref="A2:T2"/>
  </mergeCells>
  <pageMargins left="0.19685039370078741" right="0.19685039370078741" top="0.19685039370078741" bottom="0.19685039370078741" header="0.31496062992125984" footer="0.31496062992125984"/>
  <pageSetup paperSize="9" scale="65" orientation="landscape" r:id="rId1"/>
  <colBreaks count="1" manualBreakCount="1">
    <brk id="20" max="2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</vt:lpstr>
      <vt:lpstr>'КС '!Заголовки_для_печати</vt:lpstr>
      <vt:lpstr>'КС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Дедух Ирина Владимировна</cp:lastModifiedBy>
  <cp:lastPrinted>2015-07-10T04:08:31Z</cp:lastPrinted>
  <dcterms:created xsi:type="dcterms:W3CDTF">2015-07-06T04:16:43Z</dcterms:created>
  <dcterms:modified xsi:type="dcterms:W3CDTF">2015-07-23T05:39:25Z</dcterms:modified>
</cp:coreProperties>
</file>